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5" activeTab="5"/>
  </bookViews>
  <sheets>
    <sheet name="2016" sheetId="1" state="hidden" r:id="rId1"/>
    <sheet name="2017" sheetId="2" state="hidden" r:id="rId2"/>
    <sheet name="2018" sheetId="3" state="hidden" r:id="rId3"/>
    <sheet name="2019" sheetId="4" state="hidden" r:id="rId4"/>
    <sheet name="2020" sheetId="5" state="hidden" r:id="rId5"/>
    <sheet name="2020 год " sheetId="6" r:id="rId6"/>
  </sheets>
  <definedNames>
    <definedName name="_xlnm.Print_Titles" localSheetId="3">'2019'!$3:$4</definedName>
    <definedName name="_xlnm.Print_Titles" localSheetId="5">'2020 год '!$3:$4</definedName>
    <definedName name="_xlnm.Print_Area" localSheetId="0">'2016'!$A$1:$E$322</definedName>
    <definedName name="_xlnm.Print_Area" localSheetId="1">'2017'!$A$1:$F$256</definedName>
    <definedName name="_xlnm.Print_Area" localSheetId="2">'2018'!$A$1:$F$257</definedName>
    <definedName name="_xlnm.Print_Area" localSheetId="3">'2019'!$A$1:$D$256</definedName>
    <definedName name="_xlnm.Print_Area" localSheetId="4">'2020'!$A$1:$D$516</definedName>
    <definedName name="_xlnm.Print_Area" localSheetId="5">'2020 год '!$A$1:$D$286</definedName>
  </definedNames>
  <calcPr calcId="152511"/>
</workbook>
</file>

<file path=xl/calcChain.xml><?xml version="1.0" encoding="utf-8"?>
<calcChain xmlns="http://schemas.openxmlformats.org/spreadsheetml/2006/main">
  <c r="C83" i="6" l="1"/>
  <c r="D281" i="6" l="1"/>
  <c r="C281" i="6"/>
  <c r="D275" i="6"/>
  <c r="C275" i="6"/>
  <c r="D269" i="6"/>
  <c r="E269" i="6" s="1"/>
  <c r="C269" i="6"/>
  <c r="D263" i="6"/>
  <c r="C263" i="6"/>
  <c r="D257" i="6"/>
  <c r="C257" i="6"/>
  <c r="D251" i="6"/>
  <c r="C251" i="6"/>
  <c r="D227" i="6"/>
  <c r="C227" i="6"/>
  <c r="D233" i="6"/>
  <c r="C233" i="6"/>
  <c r="D239" i="6"/>
  <c r="C239" i="6"/>
  <c r="D245" i="6"/>
  <c r="C245" i="6"/>
  <c r="D221" i="6"/>
  <c r="C221" i="6"/>
  <c r="D215" i="6"/>
  <c r="C215" i="6"/>
  <c r="D209" i="6"/>
  <c r="C209" i="6"/>
  <c r="D191" i="6"/>
  <c r="C191" i="6"/>
  <c r="D197" i="6"/>
  <c r="C197" i="6"/>
  <c r="D203" i="6"/>
  <c r="C203" i="6"/>
  <c r="D170" i="6"/>
  <c r="D167" i="6" s="1"/>
  <c r="C167" i="6"/>
  <c r="D173" i="6"/>
  <c r="C173" i="6"/>
  <c r="D179" i="6"/>
  <c r="C179" i="6"/>
  <c r="D185" i="6"/>
  <c r="F185" i="6" s="1"/>
  <c r="C185" i="6"/>
  <c r="D161" i="6"/>
  <c r="C161" i="6"/>
  <c r="D155" i="6"/>
  <c r="C155" i="6"/>
  <c r="D149" i="6"/>
  <c r="C149" i="6"/>
  <c r="D143" i="6"/>
  <c r="C143" i="6"/>
  <c r="D137" i="6"/>
  <c r="C137" i="6"/>
  <c r="E137" i="6" s="1"/>
  <c r="D131" i="6"/>
  <c r="C131" i="6"/>
  <c r="D113" i="6"/>
  <c r="C113" i="6"/>
  <c r="D119" i="6"/>
  <c r="C119" i="6"/>
  <c r="D125" i="6"/>
  <c r="C125" i="6"/>
  <c r="D89" i="6"/>
  <c r="C89" i="6"/>
  <c r="D95" i="6"/>
  <c r="C95" i="6"/>
  <c r="D101" i="6"/>
  <c r="C101" i="6"/>
  <c r="D107" i="6"/>
  <c r="C107" i="6"/>
  <c r="D83" i="6"/>
  <c r="D77" i="6"/>
  <c r="C77" i="6"/>
  <c r="D59" i="6"/>
  <c r="C59" i="6"/>
  <c r="D65" i="6"/>
  <c r="E65" i="6" s="1"/>
  <c r="C65" i="6"/>
  <c r="D71" i="6"/>
  <c r="C71" i="6"/>
  <c r="D35" i="6"/>
  <c r="C35" i="6"/>
  <c r="D41" i="6"/>
  <c r="C41" i="6"/>
  <c r="D47" i="6"/>
  <c r="C47" i="6"/>
  <c r="D53" i="6"/>
  <c r="C53" i="6"/>
  <c r="D29" i="6"/>
  <c r="C29" i="6"/>
  <c r="D23" i="6"/>
  <c r="C23" i="6"/>
  <c r="C10" i="6"/>
  <c r="C9" i="6"/>
  <c r="C8" i="6"/>
  <c r="C5" i="6" s="1"/>
  <c r="D17" i="6"/>
  <c r="C17" i="6"/>
  <c r="D11" i="6"/>
  <c r="C11" i="6"/>
  <c r="D5" i="6"/>
  <c r="L291" i="6"/>
  <c r="K291" i="6"/>
  <c r="M290" i="6"/>
  <c r="L290" i="6"/>
  <c r="K290" i="6"/>
  <c r="M289" i="6"/>
  <c r="L289" i="6"/>
  <c r="K289" i="6"/>
  <c r="L288" i="6"/>
  <c r="L286" i="6" s="1"/>
  <c r="L287" i="6"/>
  <c r="K287" i="6"/>
  <c r="M287" i="6" s="1"/>
  <c r="G285" i="6"/>
  <c r="C285" i="6"/>
  <c r="I280" i="6"/>
  <c r="F280" i="6"/>
  <c r="E280" i="6"/>
  <c r="F279" i="6"/>
  <c r="E279" i="6"/>
  <c r="F278" i="6"/>
  <c r="E278" i="6"/>
  <c r="E277" i="6"/>
  <c r="F277" i="6"/>
  <c r="F276" i="6"/>
  <c r="E276" i="6"/>
  <c r="E275" i="6"/>
  <c r="I275" i="6"/>
  <c r="I274" i="6"/>
  <c r="F274" i="6"/>
  <c r="E274" i="6"/>
  <c r="F273" i="6"/>
  <c r="E273" i="6"/>
  <c r="F272" i="6"/>
  <c r="E272" i="6"/>
  <c r="F271" i="6"/>
  <c r="E271" i="6"/>
  <c r="F270" i="6"/>
  <c r="E270" i="6"/>
  <c r="I268" i="6"/>
  <c r="F268" i="6"/>
  <c r="E268" i="6"/>
  <c r="F267" i="6"/>
  <c r="E267" i="6"/>
  <c r="F266" i="6"/>
  <c r="E266" i="6"/>
  <c r="F264" i="6"/>
  <c r="E264" i="6"/>
  <c r="I263" i="6"/>
  <c r="F262" i="6"/>
  <c r="E262" i="6"/>
  <c r="F261" i="6"/>
  <c r="E261" i="6"/>
  <c r="F260" i="6"/>
  <c r="E260" i="6"/>
  <c r="F259" i="6"/>
  <c r="E259" i="6"/>
  <c r="F258" i="6"/>
  <c r="E258" i="6"/>
  <c r="F257" i="6"/>
  <c r="E257" i="6"/>
  <c r="I257" i="6"/>
  <c r="F256" i="6"/>
  <c r="E256" i="6"/>
  <c r="F255" i="6"/>
  <c r="E255" i="6"/>
  <c r="F254" i="6"/>
  <c r="E254" i="6"/>
  <c r="F252" i="6"/>
  <c r="E252" i="6"/>
  <c r="F250" i="6"/>
  <c r="E250" i="6"/>
  <c r="F249" i="6"/>
  <c r="E249" i="6"/>
  <c r="F248" i="6"/>
  <c r="E248" i="6"/>
  <c r="E247" i="6"/>
  <c r="F246" i="6"/>
  <c r="E246" i="6"/>
  <c r="F244" i="6"/>
  <c r="E244" i="6"/>
  <c r="F243" i="6"/>
  <c r="E243" i="6"/>
  <c r="F242" i="6"/>
  <c r="E242" i="6"/>
  <c r="E241" i="6"/>
  <c r="F240" i="6"/>
  <c r="E240" i="6"/>
  <c r="F238" i="6"/>
  <c r="E238" i="6"/>
  <c r="F237" i="6"/>
  <c r="E237" i="6"/>
  <c r="F236" i="6"/>
  <c r="E236" i="6"/>
  <c r="E235" i="6"/>
  <c r="F234" i="6"/>
  <c r="E234" i="6"/>
  <c r="F232" i="6"/>
  <c r="E232" i="6"/>
  <c r="D232" i="6"/>
  <c r="C232" i="6"/>
  <c r="F231" i="6"/>
  <c r="E231" i="6"/>
  <c r="D231" i="6"/>
  <c r="C231" i="6"/>
  <c r="E230" i="6"/>
  <c r="D230" i="6"/>
  <c r="F230" i="6" s="1"/>
  <c r="C230" i="6"/>
  <c r="F228" i="6"/>
  <c r="E228" i="6"/>
  <c r="D228" i="6"/>
  <c r="C228" i="6"/>
  <c r="F226" i="6"/>
  <c r="E226" i="6"/>
  <c r="F225" i="6"/>
  <c r="E225" i="6"/>
  <c r="F224" i="6"/>
  <c r="E224" i="6"/>
  <c r="E223" i="6"/>
  <c r="F223" i="6"/>
  <c r="F222" i="6"/>
  <c r="E222" i="6"/>
  <c r="E221" i="6"/>
  <c r="I221" i="6"/>
  <c r="F220" i="6"/>
  <c r="E220" i="6"/>
  <c r="F219" i="6"/>
  <c r="E219" i="6"/>
  <c r="F218" i="6"/>
  <c r="E218" i="6"/>
  <c r="F216" i="6"/>
  <c r="E216" i="6"/>
  <c r="F214" i="6"/>
  <c r="E214" i="6"/>
  <c r="F213" i="6"/>
  <c r="E213" i="6"/>
  <c r="F212" i="6"/>
  <c r="E212" i="6"/>
  <c r="E211" i="6"/>
  <c r="F210" i="6"/>
  <c r="E210" i="6"/>
  <c r="F208" i="6"/>
  <c r="E208" i="6"/>
  <c r="F207" i="6"/>
  <c r="E207" i="6"/>
  <c r="F206" i="6"/>
  <c r="E206" i="6"/>
  <c r="E205" i="6"/>
  <c r="F205" i="6"/>
  <c r="F204" i="6"/>
  <c r="E204" i="6"/>
  <c r="F202" i="6"/>
  <c r="E202" i="6"/>
  <c r="F201" i="6"/>
  <c r="E201" i="6"/>
  <c r="F200" i="6"/>
  <c r="E200" i="6"/>
  <c r="E199" i="6"/>
  <c r="F199" i="6"/>
  <c r="F198" i="6"/>
  <c r="E198" i="6"/>
  <c r="D196" i="6"/>
  <c r="C196" i="6"/>
  <c r="D195" i="6"/>
  <c r="C195" i="6"/>
  <c r="D194" i="6"/>
  <c r="C194" i="6"/>
  <c r="D192" i="6"/>
  <c r="C192" i="6"/>
  <c r="F190" i="6"/>
  <c r="E190" i="6"/>
  <c r="F189" i="6"/>
  <c r="E189" i="6"/>
  <c r="F188" i="6"/>
  <c r="E188" i="6"/>
  <c r="F187" i="6"/>
  <c r="E187" i="6"/>
  <c r="F186" i="6"/>
  <c r="E186" i="6"/>
  <c r="E185" i="6"/>
  <c r="F184" i="6"/>
  <c r="E184" i="6"/>
  <c r="F183" i="6"/>
  <c r="E183" i="6"/>
  <c r="F182" i="6"/>
  <c r="E182" i="6"/>
  <c r="F181" i="6"/>
  <c r="E181" i="6"/>
  <c r="F180" i="6"/>
  <c r="E180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D172" i="6"/>
  <c r="F172" i="6" s="1"/>
  <c r="C172" i="6"/>
  <c r="D171" i="6"/>
  <c r="F171" i="6" s="1"/>
  <c r="C171" i="6"/>
  <c r="E171" i="6" s="1"/>
  <c r="F170" i="6"/>
  <c r="C170" i="6"/>
  <c r="F168" i="6"/>
  <c r="E168" i="6"/>
  <c r="D168" i="6"/>
  <c r="C168" i="6"/>
  <c r="F166" i="6"/>
  <c r="E166" i="6"/>
  <c r="F165" i="6"/>
  <c r="E165" i="6"/>
  <c r="F164" i="6"/>
  <c r="E164" i="6"/>
  <c r="E163" i="6"/>
  <c r="F163" i="6"/>
  <c r="F162" i="6"/>
  <c r="E162" i="6"/>
  <c r="E161" i="6"/>
  <c r="F160" i="6"/>
  <c r="E160" i="6"/>
  <c r="F159" i="6"/>
  <c r="E159" i="6"/>
  <c r="F158" i="6"/>
  <c r="E158" i="6"/>
  <c r="F157" i="6"/>
  <c r="E157" i="6"/>
  <c r="F156" i="6"/>
  <c r="E156" i="6"/>
  <c r="E155" i="6"/>
  <c r="F154" i="6"/>
  <c r="E154" i="6"/>
  <c r="F153" i="6"/>
  <c r="E153" i="6"/>
  <c r="F152" i="6"/>
  <c r="E152" i="6"/>
  <c r="F151" i="6"/>
  <c r="E151" i="6"/>
  <c r="F150" i="6"/>
  <c r="E150" i="6"/>
  <c r="E149" i="6"/>
  <c r="F148" i="6"/>
  <c r="E148" i="6"/>
  <c r="F147" i="6"/>
  <c r="E147" i="6"/>
  <c r="F146" i="6"/>
  <c r="E146" i="6"/>
  <c r="F144" i="6"/>
  <c r="E144" i="6"/>
  <c r="G144" i="6"/>
  <c r="F142" i="6"/>
  <c r="E142" i="6"/>
  <c r="F141" i="6"/>
  <c r="E141" i="6"/>
  <c r="F140" i="6"/>
  <c r="E140" i="6"/>
  <c r="E139" i="6"/>
  <c r="F139" i="6"/>
  <c r="F138" i="6"/>
  <c r="E138" i="6"/>
  <c r="K137" i="6"/>
  <c r="F136" i="6"/>
  <c r="E136" i="6"/>
  <c r="F135" i="6"/>
  <c r="E135" i="6"/>
  <c r="F134" i="6"/>
  <c r="E134" i="6"/>
  <c r="F132" i="6"/>
  <c r="E132" i="6"/>
  <c r="K131" i="6"/>
  <c r="F130" i="6"/>
  <c r="E130" i="6"/>
  <c r="F129" i="6"/>
  <c r="E129" i="6"/>
  <c r="F128" i="6"/>
  <c r="E128" i="6"/>
  <c r="E127" i="6"/>
  <c r="F127" i="6"/>
  <c r="F126" i="6"/>
  <c r="E126" i="6"/>
  <c r="F124" i="6"/>
  <c r="E124" i="6"/>
  <c r="F123" i="6"/>
  <c r="E123" i="6"/>
  <c r="F122" i="6"/>
  <c r="E122" i="6"/>
  <c r="E121" i="6"/>
  <c r="F121" i="6"/>
  <c r="F120" i="6"/>
  <c r="E120" i="6"/>
  <c r="F118" i="6"/>
  <c r="E118" i="6"/>
  <c r="E117" i="6"/>
  <c r="D117" i="6"/>
  <c r="F117" i="6" s="1"/>
  <c r="C117" i="6"/>
  <c r="E116" i="6"/>
  <c r="D116" i="6"/>
  <c r="F116" i="6" s="1"/>
  <c r="C116" i="6"/>
  <c r="E115" i="6"/>
  <c r="F115" i="6"/>
  <c r="F114" i="6"/>
  <c r="D114" i="6"/>
  <c r="E114" i="6" s="1"/>
  <c r="C114" i="6"/>
  <c r="F112" i="6"/>
  <c r="E112" i="6"/>
  <c r="F111" i="6"/>
  <c r="E111" i="6"/>
  <c r="F110" i="6"/>
  <c r="E110" i="6"/>
  <c r="E109" i="6"/>
  <c r="F109" i="6"/>
  <c r="F108" i="6"/>
  <c r="E108" i="6"/>
  <c r="F106" i="6"/>
  <c r="E106" i="6"/>
  <c r="F105" i="6"/>
  <c r="E105" i="6"/>
  <c r="F104" i="6"/>
  <c r="E104" i="6"/>
  <c r="E103" i="6"/>
  <c r="F103" i="6"/>
  <c r="F102" i="6"/>
  <c r="E102" i="6"/>
  <c r="F100" i="6"/>
  <c r="E100" i="6"/>
  <c r="F99" i="6"/>
  <c r="E99" i="6"/>
  <c r="F98" i="6"/>
  <c r="E98" i="6"/>
  <c r="E97" i="6"/>
  <c r="F97" i="6"/>
  <c r="F96" i="6"/>
  <c r="E96" i="6"/>
  <c r="D94" i="6"/>
  <c r="C94" i="6"/>
  <c r="D93" i="6"/>
  <c r="C93" i="6"/>
  <c r="D92" i="6"/>
  <c r="C92" i="6"/>
  <c r="D90" i="6"/>
  <c r="C90" i="6"/>
  <c r="F88" i="6"/>
  <c r="E88" i="6"/>
  <c r="F87" i="6"/>
  <c r="E87" i="6"/>
  <c r="F86" i="6"/>
  <c r="E86" i="6"/>
  <c r="F85" i="6"/>
  <c r="E85" i="6"/>
  <c r="G84" i="6"/>
  <c r="F84" i="6"/>
  <c r="E84" i="6"/>
  <c r="F83" i="6"/>
  <c r="E83" i="6"/>
  <c r="F82" i="6"/>
  <c r="E82" i="6"/>
  <c r="F81" i="6"/>
  <c r="E81" i="6"/>
  <c r="F80" i="6"/>
  <c r="E80" i="6"/>
  <c r="E79" i="6"/>
  <c r="F78" i="6"/>
  <c r="E78" i="6"/>
  <c r="F76" i="6"/>
  <c r="E76" i="6"/>
  <c r="F75" i="6"/>
  <c r="E75" i="6"/>
  <c r="F74" i="6"/>
  <c r="E74" i="6"/>
  <c r="E73" i="6"/>
  <c r="F73" i="6"/>
  <c r="F72" i="6"/>
  <c r="E72" i="6"/>
  <c r="E71" i="6"/>
  <c r="F70" i="6"/>
  <c r="E70" i="6"/>
  <c r="F69" i="6"/>
  <c r="E69" i="6"/>
  <c r="F68" i="6"/>
  <c r="E68" i="6"/>
  <c r="E67" i="6"/>
  <c r="F67" i="6"/>
  <c r="F66" i="6"/>
  <c r="E66" i="6"/>
  <c r="D64" i="6"/>
  <c r="C64" i="6"/>
  <c r="E64" i="6" s="1"/>
  <c r="D63" i="6"/>
  <c r="F63" i="6" s="1"/>
  <c r="C63" i="6"/>
  <c r="E63" i="6" s="1"/>
  <c r="D62" i="6"/>
  <c r="C62" i="6"/>
  <c r="E62" i="6" s="1"/>
  <c r="D60" i="6"/>
  <c r="C60" i="6"/>
  <c r="F58" i="6"/>
  <c r="E58" i="6"/>
  <c r="F57" i="6"/>
  <c r="E57" i="6"/>
  <c r="F56" i="6"/>
  <c r="E56" i="6"/>
  <c r="F55" i="6"/>
  <c r="E55" i="6"/>
  <c r="F54" i="6"/>
  <c r="E54" i="6"/>
  <c r="F52" i="6"/>
  <c r="E52" i="6"/>
  <c r="F51" i="6"/>
  <c r="E51" i="6"/>
  <c r="F50" i="6"/>
  <c r="E50" i="6"/>
  <c r="F49" i="6"/>
  <c r="E49" i="6"/>
  <c r="F48" i="6"/>
  <c r="E48" i="6"/>
  <c r="F46" i="6"/>
  <c r="E46" i="6"/>
  <c r="F45" i="6"/>
  <c r="E45" i="6"/>
  <c r="F44" i="6"/>
  <c r="E44" i="6"/>
  <c r="F43" i="6"/>
  <c r="E43" i="6"/>
  <c r="F42" i="6"/>
  <c r="E42" i="6"/>
  <c r="D40" i="6"/>
  <c r="F40" i="6" s="1"/>
  <c r="C40" i="6"/>
  <c r="E40" i="6" s="1"/>
  <c r="F39" i="6"/>
  <c r="D39" i="6"/>
  <c r="C39" i="6"/>
  <c r="D38" i="6"/>
  <c r="F38" i="6" s="1"/>
  <c r="C38" i="6"/>
  <c r="E37" i="6"/>
  <c r="F36" i="6"/>
  <c r="E36" i="6"/>
  <c r="D36" i="6"/>
  <c r="C36" i="6"/>
  <c r="F34" i="6"/>
  <c r="E34" i="6"/>
  <c r="F33" i="6"/>
  <c r="E33" i="6"/>
  <c r="F32" i="6"/>
  <c r="E32" i="6"/>
  <c r="F31" i="6"/>
  <c r="F30" i="6"/>
  <c r="E30" i="6"/>
  <c r="F28" i="6"/>
  <c r="E28" i="6"/>
  <c r="F27" i="6"/>
  <c r="E27" i="6"/>
  <c r="F26" i="6"/>
  <c r="E26" i="6"/>
  <c r="F25" i="6"/>
  <c r="F24" i="6"/>
  <c r="E24" i="6"/>
  <c r="F22" i="6"/>
  <c r="E22" i="6"/>
  <c r="F21" i="6"/>
  <c r="E21" i="6"/>
  <c r="F20" i="6"/>
  <c r="E20" i="6"/>
  <c r="E19" i="6"/>
  <c r="F18" i="6"/>
  <c r="E18" i="6"/>
  <c r="F16" i="6"/>
  <c r="E16" i="6"/>
  <c r="F15" i="6"/>
  <c r="E15" i="6"/>
  <c r="F14" i="6"/>
  <c r="E14" i="6"/>
  <c r="F12" i="6"/>
  <c r="F10" i="6"/>
  <c r="E10" i="6"/>
  <c r="D10" i="6"/>
  <c r="F9" i="6"/>
  <c r="E9" i="6"/>
  <c r="D9" i="6"/>
  <c r="F8" i="6"/>
  <c r="D8" i="6"/>
  <c r="F7" i="6"/>
  <c r="E7" i="6"/>
  <c r="F6" i="6"/>
  <c r="D6" i="6"/>
  <c r="C6" i="6"/>
  <c r="C282" i="6" s="1"/>
  <c r="C23" i="5"/>
  <c r="C6" i="5"/>
  <c r="F65" i="6" l="1"/>
  <c r="E8" i="6"/>
  <c r="F193" i="6"/>
  <c r="E193" i="6"/>
  <c r="E17" i="6"/>
  <c r="E11" i="6"/>
  <c r="F11" i="6"/>
  <c r="E23" i="6"/>
  <c r="F47" i="6"/>
  <c r="E47" i="6"/>
  <c r="F133" i="6"/>
  <c r="E133" i="6"/>
  <c r="F192" i="6"/>
  <c r="E191" i="6"/>
  <c r="E192" i="6"/>
  <c r="F196" i="6"/>
  <c r="E196" i="6"/>
  <c r="F253" i="6"/>
  <c r="F251" i="6"/>
  <c r="G282" i="6"/>
  <c r="E25" i="6"/>
  <c r="E31" i="6"/>
  <c r="F71" i="6"/>
  <c r="F90" i="6"/>
  <c r="E90" i="6"/>
  <c r="F92" i="6"/>
  <c r="E92" i="6"/>
  <c r="F247" i="6"/>
  <c r="E5" i="6"/>
  <c r="H282" i="6"/>
  <c r="D282" i="6"/>
  <c r="G284" i="6"/>
  <c r="C284" i="6"/>
  <c r="C295" i="6" s="1"/>
  <c r="G286" i="6"/>
  <c r="C286" i="6"/>
  <c r="F13" i="6"/>
  <c r="F17" i="6"/>
  <c r="F19" i="6"/>
  <c r="F23" i="6"/>
  <c r="F29" i="6"/>
  <c r="E35" i="6"/>
  <c r="F37" i="6"/>
  <c r="E39" i="6"/>
  <c r="F60" i="6"/>
  <c r="F62" i="6"/>
  <c r="F64" i="6"/>
  <c r="F79" i="6"/>
  <c r="F143" i="6"/>
  <c r="E143" i="6"/>
  <c r="F169" i="6"/>
  <c r="F195" i="6"/>
  <c r="E195" i="6"/>
  <c r="E197" i="6"/>
  <c r="E203" i="6"/>
  <c r="F217" i="6"/>
  <c r="E217" i="6"/>
  <c r="F241" i="6"/>
  <c r="F269" i="6"/>
  <c r="F61" i="6"/>
  <c r="F194" i="6"/>
  <c r="E194" i="6"/>
  <c r="F265" i="6"/>
  <c r="E265" i="6"/>
  <c r="E285" i="6"/>
  <c r="G6" i="6"/>
  <c r="E13" i="6"/>
  <c r="E60" i="6"/>
  <c r="F94" i="6"/>
  <c r="E94" i="6"/>
  <c r="K288" i="6"/>
  <c r="M288" i="6" s="1"/>
  <c r="M291" i="6"/>
  <c r="F5" i="6"/>
  <c r="E6" i="6"/>
  <c r="H284" i="6"/>
  <c r="D284" i="6"/>
  <c r="H285" i="6"/>
  <c r="D285" i="6"/>
  <c r="F285" i="6" s="1"/>
  <c r="H286" i="6"/>
  <c r="D286" i="6"/>
  <c r="F286" i="6" s="1"/>
  <c r="E38" i="6"/>
  <c r="E61" i="6"/>
  <c r="F93" i="6"/>
  <c r="E93" i="6"/>
  <c r="E101" i="6"/>
  <c r="E107" i="6"/>
  <c r="E119" i="6"/>
  <c r="E125" i="6"/>
  <c r="F145" i="6"/>
  <c r="E145" i="6"/>
  <c r="F161" i="6"/>
  <c r="E170" i="6"/>
  <c r="E172" i="6"/>
  <c r="E179" i="6"/>
  <c r="F211" i="6"/>
  <c r="F235" i="6"/>
  <c r="E253" i="6"/>
  <c r="I269" i="6"/>
  <c r="K286" i="6"/>
  <c r="M286" i="6" s="1"/>
  <c r="F95" i="6"/>
  <c r="F101" i="6"/>
  <c r="F107" i="6"/>
  <c r="G114" i="6"/>
  <c r="F119" i="6"/>
  <c r="F125" i="6"/>
  <c r="F137" i="6"/>
  <c r="F149" i="6"/>
  <c r="F197" i="6"/>
  <c r="F203" i="6"/>
  <c r="F221" i="6"/>
  <c r="E233" i="6"/>
  <c r="E239" i="6"/>
  <c r="E245" i="6"/>
  <c r="F275" i="6"/>
  <c r="E41" i="6"/>
  <c r="E53" i="6"/>
  <c r="C7" i="5"/>
  <c r="D7" i="5"/>
  <c r="C13" i="5"/>
  <c r="D13" i="5"/>
  <c r="C11" i="5"/>
  <c r="E89" i="6" l="1"/>
  <c r="F89" i="6"/>
  <c r="F209" i="6"/>
  <c r="F131" i="6"/>
  <c r="E131" i="6"/>
  <c r="F282" i="6"/>
  <c r="D295" i="6"/>
  <c r="F284" i="6"/>
  <c r="F239" i="6"/>
  <c r="F53" i="6"/>
  <c r="F77" i="6"/>
  <c r="F113" i="6"/>
  <c r="F229" i="6"/>
  <c r="F91" i="6"/>
  <c r="E91" i="6"/>
  <c r="F35" i="6"/>
  <c r="E284" i="6"/>
  <c r="E169" i="6"/>
  <c r="H283" i="6"/>
  <c r="F233" i="6"/>
  <c r="F191" i="6"/>
  <c r="E95" i="6"/>
  <c r="E251" i="6"/>
  <c r="E229" i="6"/>
  <c r="F263" i="6"/>
  <c r="E263" i="6"/>
  <c r="E113" i="6"/>
  <c r="F41" i="6"/>
  <c r="E215" i="6"/>
  <c r="F215" i="6"/>
  <c r="E209" i="6"/>
  <c r="E286" i="6"/>
  <c r="G283" i="6"/>
  <c r="F245" i="6"/>
  <c r="E77" i="6"/>
  <c r="G36" i="6"/>
  <c r="E282" i="6"/>
  <c r="E29" i="6"/>
  <c r="C282" i="5"/>
  <c r="C281" i="5" s="1"/>
  <c r="C286" i="5"/>
  <c r="E227" i="6" l="1"/>
  <c r="F283" i="6"/>
  <c r="E59" i="6"/>
  <c r="G281" i="6"/>
  <c r="J283" i="6" s="1"/>
  <c r="F59" i="6"/>
  <c r="D298" i="6"/>
  <c r="F295" i="6"/>
  <c r="E283" i="6"/>
  <c r="F167" i="6"/>
  <c r="J168" i="6"/>
  <c r="E167" i="6"/>
  <c r="G168" i="6"/>
  <c r="F227" i="6"/>
  <c r="H167" i="6"/>
  <c r="H281" i="6"/>
  <c r="J282" i="6" s="1"/>
  <c r="D232" i="5"/>
  <c r="C232" i="5"/>
  <c r="D231" i="5"/>
  <c r="C231" i="5"/>
  <c r="D230" i="5"/>
  <c r="C230" i="5"/>
  <c r="D229" i="5"/>
  <c r="C229" i="5"/>
  <c r="D228" i="5"/>
  <c r="C228" i="5"/>
  <c r="C192" i="5"/>
  <c r="F250" i="5"/>
  <c r="E250" i="5"/>
  <c r="F249" i="5"/>
  <c r="E249" i="5"/>
  <c r="F248" i="5"/>
  <c r="E248" i="5"/>
  <c r="D247" i="5"/>
  <c r="F247" i="5" s="1"/>
  <c r="C247" i="5"/>
  <c r="F246" i="5"/>
  <c r="E246" i="5"/>
  <c r="F244" i="5"/>
  <c r="E244" i="5"/>
  <c r="F243" i="5"/>
  <c r="E243" i="5"/>
  <c r="F242" i="5"/>
  <c r="E242" i="5"/>
  <c r="D241" i="5"/>
  <c r="C241" i="5"/>
  <c r="F240" i="5"/>
  <c r="E240" i="5"/>
  <c r="C239" i="5"/>
  <c r="F238" i="5"/>
  <c r="E238" i="5"/>
  <c r="F237" i="5"/>
  <c r="E237" i="5"/>
  <c r="F236" i="5"/>
  <c r="E236" i="5"/>
  <c r="D235" i="5"/>
  <c r="F235" i="5" s="1"/>
  <c r="C235" i="5"/>
  <c r="F234" i="5"/>
  <c r="E234" i="5"/>
  <c r="C233" i="5"/>
  <c r="D296" i="6" l="1"/>
  <c r="E287" i="6"/>
  <c r="H227" i="6"/>
  <c r="J281" i="6"/>
  <c r="H131" i="6"/>
  <c r="H143" i="6"/>
  <c r="H5" i="6"/>
  <c r="F281" i="6"/>
  <c r="H263" i="6"/>
  <c r="H59" i="6"/>
  <c r="H149" i="6"/>
  <c r="H191" i="6"/>
  <c r="H221" i="6"/>
  <c r="H275" i="6"/>
  <c r="H89" i="6"/>
  <c r="H155" i="6"/>
  <c r="H215" i="6"/>
  <c r="H257" i="6"/>
  <c r="H83" i="6"/>
  <c r="H161" i="6"/>
  <c r="H269" i="6"/>
  <c r="H137" i="6"/>
  <c r="H209" i="6"/>
  <c r="H77" i="6"/>
  <c r="H35" i="6"/>
  <c r="H113" i="6"/>
  <c r="E281" i="6"/>
  <c r="I262" i="6"/>
  <c r="E247" i="5"/>
  <c r="F241" i="5"/>
  <c r="C245" i="5"/>
  <c r="D245" i="5"/>
  <c r="E235" i="5"/>
  <c r="E241" i="5"/>
  <c r="D233" i="5"/>
  <c r="F233" i="5" s="1"/>
  <c r="D239" i="5"/>
  <c r="F239" i="5" s="1"/>
  <c r="F245" i="5" l="1"/>
  <c r="E239" i="5"/>
  <c r="E245" i="5"/>
  <c r="E233" i="5"/>
  <c r="F239" i="4" l="1"/>
  <c r="F263" i="5"/>
  <c r="E263" i="5"/>
  <c r="F278" i="5"/>
  <c r="F280" i="5"/>
  <c r="D268" i="4"/>
  <c r="D269" i="3"/>
  <c r="D267" i="3"/>
  <c r="I275" i="5"/>
  <c r="D192" i="5" l="1"/>
  <c r="D194" i="5"/>
  <c r="C194" i="5"/>
  <c r="D195" i="5"/>
  <c r="C195" i="5"/>
  <c r="D196" i="5"/>
  <c r="C196" i="5"/>
  <c r="E146" i="5"/>
  <c r="F46" i="5" l="1"/>
  <c r="E46" i="5"/>
  <c r="E45" i="5"/>
  <c r="E44" i="5"/>
  <c r="E42" i="5"/>
  <c r="E20" i="5"/>
  <c r="I280" i="5" l="1"/>
  <c r="E280" i="5"/>
  <c r="F279" i="5"/>
  <c r="E279" i="5"/>
  <c r="E278" i="5"/>
  <c r="D277" i="5"/>
  <c r="D275" i="5" s="1"/>
  <c r="C277" i="5"/>
  <c r="C275" i="5" s="1"/>
  <c r="F276" i="5"/>
  <c r="E276" i="5"/>
  <c r="I274" i="5"/>
  <c r="F274" i="5"/>
  <c r="E274" i="5"/>
  <c r="F273" i="5"/>
  <c r="E273" i="5"/>
  <c r="F272" i="5"/>
  <c r="E272" i="5"/>
  <c r="D271" i="5"/>
  <c r="C271" i="5"/>
  <c r="F270" i="5"/>
  <c r="E270" i="5"/>
  <c r="I268" i="5"/>
  <c r="F268" i="5"/>
  <c r="E268" i="5"/>
  <c r="F267" i="5"/>
  <c r="E267" i="5"/>
  <c r="F266" i="5"/>
  <c r="E266" i="5"/>
  <c r="D265" i="5"/>
  <c r="C265" i="5"/>
  <c r="F264" i="5"/>
  <c r="E264" i="5"/>
  <c r="D263" i="5"/>
  <c r="I263" i="5" s="1"/>
  <c r="E275" i="5" l="1"/>
  <c r="F277" i="5"/>
  <c r="E271" i="5"/>
  <c r="E265" i="5"/>
  <c r="F265" i="5"/>
  <c r="F271" i="5"/>
  <c r="C263" i="5"/>
  <c r="C269" i="5"/>
  <c r="F275" i="5"/>
  <c r="E277" i="5"/>
  <c r="D269" i="5"/>
  <c r="F269" i="5" l="1"/>
  <c r="I269" i="5"/>
  <c r="E269" i="5"/>
  <c r="C94" i="5" l="1"/>
  <c r="D145" i="5"/>
  <c r="D143" i="5" s="1"/>
  <c r="G144" i="5" s="1"/>
  <c r="C259" i="5"/>
  <c r="L291" i="5"/>
  <c r="K291" i="5"/>
  <c r="M291" i="5" s="1"/>
  <c r="L290" i="5"/>
  <c r="L288" i="5" s="1"/>
  <c r="L286" i="5" s="1"/>
  <c r="K290" i="5"/>
  <c r="L289" i="5"/>
  <c r="K289" i="5"/>
  <c r="K288" i="5" s="1"/>
  <c r="K286" i="5" s="1"/>
  <c r="L287" i="5"/>
  <c r="F262" i="5"/>
  <c r="E262" i="5"/>
  <c r="F261" i="5"/>
  <c r="E261" i="5"/>
  <c r="F260" i="5"/>
  <c r="E260" i="5"/>
  <c r="D259" i="5"/>
  <c r="F258" i="5"/>
  <c r="E258" i="5"/>
  <c r="F256" i="5"/>
  <c r="E256" i="5"/>
  <c r="F255" i="5"/>
  <c r="E255" i="5"/>
  <c r="F254" i="5"/>
  <c r="E254" i="5"/>
  <c r="D253" i="5"/>
  <c r="C253" i="5"/>
  <c r="F252" i="5"/>
  <c r="E252" i="5"/>
  <c r="F232" i="5"/>
  <c r="E232" i="5"/>
  <c r="F231" i="5"/>
  <c r="E231" i="5"/>
  <c r="F230" i="5"/>
  <c r="E230" i="5"/>
  <c r="F228" i="5"/>
  <c r="E228" i="5"/>
  <c r="F226" i="5"/>
  <c r="E226" i="5"/>
  <c r="F225" i="5"/>
  <c r="E225" i="5"/>
  <c r="F224" i="5"/>
  <c r="E224" i="5"/>
  <c r="D223" i="5"/>
  <c r="D221" i="5" s="1"/>
  <c r="C223" i="5"/>
  <c r="C221" i="5" s="1"/>
  <c r="F222" i="5"/>
  <c r="E222" i="5"/>
  <c r="F220" i="5"/>
  <c r="E220" i="5"/>
  <c r="F219" i="5"/>
  <c r="E219" i="5"/>
  <c r="F218" i="5"/>
  <c r="E218" i="5"/>
  <c r="D217" i="5"/>
  <c r="D215" i="5" s="1"/>
  <c r="C217" i="5"/>
  <c r="F216" i="5"/>
  <c r="E216" i="5"/>
  <c r="F214" i="5"/>
  <c r="E214" i="5"/>
  <c r="F213" i="5"/>
  <c r="E213" i="5"/>
  <c r="F212" i="5"/>
  <c r="E212" i="5"/>
  <c r="D211" i="5"/>
  <c r="C211" i="5"/>
  <c r="C209" i="5" s="1"/>
  <c r="F210" i="5"/>
  <c r="E210" i="5"/>
  <c r="F208" i="5"/>
  <c r="E208" i="5"/>
  <c r="F207" i="5"/>
  <c r="E207" i="5"/>
  <c r="F206" i="5"/>
  <c r="E206" i="5"/>
  <c r="D205" i="5"/>
  <c r="C205" i="5"/>
  <c r="F204" i="5"/>
  <c r="E204" i="5"/>
  <c r="F202" i="5"/>
  <c r="E202" i="5"/>
  <c r="F201" i="5"/>
  <c r="E201" i="5"/>
  <c r="F200" i="5"/>
  <c r="E200" i="5"/>
  <c r="D199" i="5"/>
  <c r="C199" i="5"/>
  <c r="F198" i="5"/>
  <c r="E198" i="5"/>
  <c r="F190" i="5"/>
  <c r="E190" i="5"/>
  <c r="F189" i="5"/>
  <c r="E189" i="5"/>
  <c r="F188" i="5"/>
  <c r="E188" i="5"/>
  <c r="D187" i="5"/>
  <c r="D185" i="5" s="1"/>
  <c r="C187" i="5"/>
  <c r="F186" i="5"/>
  <c r="E186" i="5"/>
  <c r="F184" i="5"/>
  <c r="E184" i="5"/>
  <c r="F183" i="5"/>
  <c r="E183" i="5"/>
  <c r="F182" i="5"/>
  <c r="E182" i="5"/>
  <c r="D181" i="5"/>
  <c r="D179" i="5" s="1"/>
  <c r="C181" i="5"/>
  <c r="F180" i="5"/>
  <c r="E180" i="5"/>
  <c r="F178" i="5"/>
  <c r="E178" i="5"/>
  <c r="F177" i="5"/>
  <c r="E177" i="5"/>
  <c r="F176" i="5"/>
  <c r="E176" i="5"/>
  <c r="D175" i="5"/>
  <c r="C175" i="5"/>
  <c r="C173" i="5" s="1"/>
  <c r="F174" i="5"/>
  <c r="E174" i="5"/>
  <c r="D172" i="5"/>
  <c r="C172" i="5"/>
  <c r="D171" i="5"/>
  <c r="C171" i="5"/>
  <c r="D170" i="5"/>
  <c r="C170" i="5"/>
  <c r="D168" i="5"/>
  <c r="C168" i="5"/>
  <c r="F166" i="5"/>
  <c r="E166" i="5"/>
  <c r="F165" i="5"/>
  <c r="E165" i="5"/>
  <c r="F164" i="5"/>
  <c r="E164" i="5"/>
  <c r="D163" i="5"/>
  <c r="C163" i="5"/>
  <c r="C161" i="5" s="1"/>
  <c r="F162" i="5"/>
  <c r="E162" i="5"/>
  <c r="D161" i="5"/>
  <c r="F160" i="5"/>
  <c r="E160" i="5"/>
  <c r="F159" i="5"/>
  <c r="E159" i="5"/>
  <c r="F158" i="5"/>
  <c r="E158" i="5"/>
  <c r="D157" i="5"/>
  <c r="D155" i="5" s="1"/>
  <c r="C157" i="5"/>
  <c r="C155" i="5" s="1"/>
  <c r="F156" i="5"/>
  <c r="E156" i="5"/>
  <c r="F154" i="5"/>
  <c r="E154" i="5"/>
  <c r="F153" i="5"/>
  <c r="E153" i="5"/>
  <c r="F152" i="5"/>
  <c r="E152" i="5"/>
  <c r="D151" i="5"/>
  <c r="D149" i="5" s="1"/>
  <c r="C151" i="5"/>
  <c r="F150" i="5"/>
  <c r="E150" i="5"/>
  <c r="F148" i="5"/>
  <c r="E148" i="5"/>
  <c r="F147" i="5"/>
  <c r="E147" i="5"/>
  <c r="F146" i="5"/>
  <c r="C145" i="5"/>
  <c r="C143" i="5" s="1"/>
  <c r="F144" i="5"/>
  <c r="E144" i="5"/>
  <c r="F142" i="5"/>
  <c r="E142" i="5"/>
  <c r="F141" i="5"/>
  <c r="E141" i="5"/>
  <c r="F140" i="5"/>
  <c r="E140" i="5"/>
  <c r="D139" i="5"/>
  <c r="D137" i="5" s="1"/>
  <c r="C139" i="5"/>
  <c r="F138" i="5"/>
  <c r="E138" i="5"/>
  <c r="F136" i="5"/>
  <c r="E136" i="5"/>
  <c r="F135" i="5"/>
  <c r="E135" i="5"/>
  <c r="F134" i="5"/>
  <c r="E134" i="5"/>
  <c r="D133" i="5"/>
  <c r="D131" i="5" s="1"/>
  <c r="K131" i="5" s="1"/>
  <c r="C133" i="5"/>
  <c r="C131" i="5" s="1"/>
  <c r="F132" i="5"/>
  <c r="E132" i="5"/>
  <c r="F130" i="5"/>
  <c r="E130" i="5"/>
  <c r="F129" i="5"/>
  <c r="E129" i="5"/>
  <c r="F128" i="5"/>
  <c r="E128" i="5"/>
  <c r="D127" i="5"/>
  <c r="C127" i="5"/>
  <c r="F126" i="5"/>
  <c r="E126" i="5"/>
  <c r="F124" i="5"/>
  <c r="E124" i="5"/>
  <c r="F123" i="5"/>
  <c r="E123" i="5"/>
  <c r="F122" i="5"/>
  <c r="E122" i="5"/>
  <c r="D121" i="5"/>
  <c r="D119" i="5" s="1"/>
  <c r="C121" i="5"/>
  <c r="F120" i="5"/>
  <c r="E120" i="5"/>
  <c r="F118" i="5"/>
  <c r="E118" i="5"/>
  <c r="D117" i="5"/>
  <c r="C117" i="5"/>
  <c r="D116" i="5"/>
  <c r="C116" i="5"/>
  <c r="D114" i="5"/>
  <c r="C114" i="5"/>
  <c r="F112" i="5"/>
  <c r="E112" i="5"/>
  <c r="F111" i="5"/>
  <c r="E111" i="5"/>
  <c r="F110" i="5"/>
  <c r="E110" i="5"/>
  <c r="D109" i="5"/>
  <c r="C109" i="5"/>
  <c r="C107" i="5" s="1"/>
  <c r="F108" i="5"/>
  <c r="E108" i="5"/>
  <c r="F106" i="5"/>
  <c r="E106" i="5"/>
  <c r="F105" i="5"/>
  <c r="E105" i="5"/>
  <c r="F104" i="5"/>
  <c r="E104" i="5"/>
  <c r="D103" i="5"/>
  <c r="D101" i="5" s="1"/>
  <c r="C103" i="5"/>
  <c r="F102" i="5"/>
  <c r="E102" i="5"/>
  <c r="F100" i="5"/>
  <c r="E100" i="5"/>
  <c r="F99" i="5"/>
  <c r="E99" i="5"/>
  <c r="F98" i="5"/>
  <c r="E98" i="5"/>
  <c r="D97" i="5"/>
  <c r="D95" i="5" s="1"/>
  <c r="C97" i="5"/>
  <c r="F96" i="5"/>
  <c r="E96" i="5"/>
  <c r="C95" i="5"/>
  <c r="D94" i="5"/>
  <c r="D93" i="5"/>
  <c r="C93" i="5"/>
  <c r="D92" i="5"/>
  <c r="C92" i="5"/>
  <c r="D90" i="5"/>
  <c r="C90" i="5"/>
  <c r="F88" i="5"/>
  <c r="E88" i="5"/>
  <c r="F87" i="5"/>
  <c r="E87" i="5"/>
  <c r="F86" i="5"/>
  <c r="E86" i="5"/>
  <c r="D85" i="5"/>
  <c r="C85" i="5"/>
  <c r="F84" i="5"/>
  <c r="E84" i="5"/>
  <c r="D83" i="5"/>
  <c r="F82" i="5"/>
  <c r="E82" i="5"/>
  <c r="F81" i="5"/>
  <c r="E81" i="5"/>
  <c r="F80" i="5"/>
  <c r="E80" i="5"/>
  <c r="D79" i="5"/>
  <c r="C79" i="5"/>
  <c r="C77" i="5" s="1"/>
  <c r="F78" i="5"/>
  <c r="E78" i="5"/>
  <c r="F76" i="5"/>
  <c r="E76" i="5"/>
  <c r="F75" i="5"/>
  <c r="E75" i="5"/>
  <c r="F74" i="5"/>
  <c r="E74" i="5"/>
  <c r="D73" i="5"/>
  <c r="D71" i="5" s="1"/>
  <c r="C73" i="5"/>
  <c r="C71" i="5" s="1"/>
  <c r="F72" i="5"/>
  <c r="E72" i="5"/>
  <c r="F70" i="5"/>
  <c r="E70" i="5"/>
  <c r="F69" i="5"/>
  <c r="E69" i="5"/>
  <c r="F68" i="5"/>
  <c r="E68" i="5"/>
  <c r="D67" i="5"/>
  <c r="C67" i="5"/>
  <c r="C65" i="5" s="1"/>
  <c r="F66" i="5"/>
  <c r="E66" i="5"/>
  <c r="D65" i="5"/>
  <c r="D64" i="5"/>
  <c r="C64" i="5"/>
  <c r="D63" i="5"/>
  <c r="C63" i="5"/>
  <c r="D62" i="5"/>
  <c r="C62" i="5"/>
  <c r="D60" i="5"/>
  <c r="C60" i="5"/>
  <c r="F58" i="5"/>
  <c r="E58" i="5"/>
  <c r="F57" i="5"/>
  <c r="E57" i="5"/>
  <c r="F56" i="5"/>
  <c r="E56" i="5"/>
  <c r="D55" i="5"/>
  <c r="C55" i="5"/>
  <c r="F54" i="5"/>
  <c r="E54" i="5"/>
  <c r="D53" i="5"/>
  <c r="F52" i="5"/>
  <c r="E52" i="5"/>
  <c r="F51" i="5"/>
  <c r="E51" i="5"/>
  <c r="F50" i="5"/>
  <c r="E50" i="5"/>
  <c r="D49" i="5"/>
  <c r="D47" i="5" s="1"/>
  <c r="C49" i="5"/>
  <c r="F48" i="5"/>
  <c r="E48" i="5"/>
  <c r="F45" i="5"/>
  <c r="F44" i="5"/>
  <c r="D43" i="5"/>
  <c r="D41" i="5" s="1"/>
  <c r="C43" i="5"/>
  <c r="E43" i="5" s="1"/>
  <c r="F42" i="5"/>
  <c r="D40" i="5"/>
  <c r="C40" i="5"/>
  <c r="E40" i="5" s="1"/>
  <c r="D39" i="5"/>
  <c r="C39" i="5"/>
  <c r="D38" i="5"/>
  <c r="C38" i="5"/>
  <c r="E38" i="5" s="1"/>
  <c r="D36" i="5"/>
  <c r="C36" i="5"/>
  <c r="E36" i="5" s="1"/>
  <c r="F34" i="5"/>
  <c r="E34" i="5"/>
  <c r="F33" i="5"/>
  <c r="E33" i="5"/>
  <c r="F32" i="5"/>
  <c r="E32" i="5"/>
  <c r="D31" i="5"/>
  <c r="C31" i="5"/>
  <c r="C29" i="5" s="1"/>
  <c r="F30" i="5"/>
  <c r="E30" i="5"/>
  <c r="F28" i="5"/>
  <c r="E28" i="5"/>
  <c r="F27" i="5"/>
  <c r="E27" i="5"/>
  <c r="F26" i="5"/>
  <c r="E26" i="5"/>
  <c r="D25" i="5"/>
  <c r="C25" i="5"/>
  <c r="F24" i="5"/>
  <c r="E24" i="5"/>
  <c r="F22" i="5"/>
  <c r="E22" i="5"/>
  <c r="F21" i="5"/>
  <c r="E21" i="5"/>
  <c r="F20" i="5"/>
  <c r="D19" i="5"/>
  <c r="D17" i="5" s="1"/>
  <c r="C19" i="5"/>
  <c r="C17" i="5" s="1"/>
  <c r="F18" i="5"/>
  <c r="E18" i="5"/>
  <c r="F16" i="5"/>
  <c r="E16" i="5"/>
  <c r="F15" i="5"/>
  <c r="E15" i="5"/>
  <c r="F14" i="5"/>
  <c r="E14" i="5"/>
  <c r="D11" i="5"/>
  <c r="F12" i="5"/>
  <c r="D10" i="5"/>
  <c r="C10" i="5"/>
  <c r="D9" i="5"/>
  <c r="C9" i="5"/>
  <c r="D8" i="5"/>
  <c r="C8" i="5"/>
  <c r="D6" i="5"/>
  <c r="E64" i="5" l="1"/>
  <c r="H284" i="5"/>
  <c r="H282" i="5"/>
  <c r="D282" i="5"/>
  <c r="G282" i="5"/>
  <c r="G284" i="5"/>
  <c r="C284" i="5"/>
  <c r="D285" i="5"/>
  <c r="H285" i="5"/>
  <c r="C285" i="5"/>
  <c r="G285" i="5"/>
  <c r="H286" i="5"/>
  <c r="D286" i="5"/>
  <c r="F175" i="5"/>
  <c r="G286" i="5"/>
  <c r="D257" i="5"/>
  <c r="C257" i="5"/>
  <c r="E229" i="5"/>
  <c r="M288" i="5"/>
  <c r="F6" i="5"/>
  <c r="F40" i="5"/>
  <c r="F60" i="5"/>
  <c r="F168" i="5"/>
  <c r="E221" i="5"/>
  <c r="E223" i="5"/>
  <c r="E253" i="5"/>
  <c r="M290" i="5"/>
  <c r="G84" i="5"/>
  <c r="F211" i="5"/>
  <c r="M289" i="5"/>
  <c r="E205" i="5"/>
  <c r="E192" i="5"/>
  <c r="E194" i="5"/>
  <c r="E195" i="5"/>
  <c r="E199" i="5"/>
  <c r="E121" i="5"/>
  <c r="F109" i="5"/>
  <c r="E103" i="5"/>
  <c r="C101" i="5"/>
  <c r="E101" i="5" s="1"/>
  <c r="E90" i="5"/>
  <c r="E95" i="5"/>
  <c r="E97" i="5"/>
  <c r="E85" i="5"/>
  <c r="F79" i="5"/>
  <c r="F55" i="5"/>
  <c r="F49" i="5"/>
  <c r="D284" i="5"/>
  <c r="E25" i="5"/>
  <c r="F63" i="5"/>
  <c r="F62" i="5"/>
  <c r="E93" i="5"/>
  <c r="D115" i="5"/>
  <c r="D113" i="5" s="1"/>
  <c r="G114" i="5" s="1"/>
  <c r="F172" i="5"/>
  <c r="F13" i="5"/>
  <c r="E13" i="5"/>
  <c r="F17" i="5"/>
  <c r="E17" i="5"/>
  <c r="E19" i="5"/>
  <c r="F9" i="5"/>
  <c r="F10" i="5"/>
  <c r="E8" i="5"/>
  <c r="F8" i="5"/>
  <c r="E9" i="5"/>
  <c r="F31" i="5"/>
  <c r="D37" i="5"/>
  <c r="D35" i="5" s="1"/>
  <c r="F39" i="5"/>
  <c r="F43" i="5"/>
  <c r="E49" i="5"/>
  <c r="F36" i="5"/>
  <c r="F38" i="5"/>
  <c r="C37" i="5"/>
  <c r="E55" i="5"/>
  <c r="E62" i="5"/>
  <c r="E65" i="5"/>
  <c r="E67" i="5"/>
  <c r="F67" i="5"/>
  <c r="C61" i="5"/>
  <c r="C59" i="5" s="1"/>
  <c r="F65" i="5"/>
  <c r="E60" i="5"/>
  <c r="D61" i="5"/>
  <c r="D59" i="5" s="1"/>
  <c r="F59" i="5" s="1"/>
  <c r="E71" i="5"/>
  <c r="F73" i="5"/>
  <c r="E63" i="5"/>
  <c r="E73" i="5"/>
  <c r="F64" i="5"/>
  <c r="F71" i="5"/>
  <c r="C83" i="5"/>
  <c r="F83" i="5" s="1"/>
  <c r="F85" i="5"/>
  <c r="F95" i="5"/>
  <c r="F97" i="5"/>
  <c r="F93" i="5"/>
  <c r="F103" i="5"/>
  <c r="F94" i="5"/>
  <c r="F90" i="5"/>
  <c r="E92" i="5"/>
  <c r="C91" i="5"/>
  <c r="C89" i="5" s="1"/>
  <c r="F92" i="5"/>
  <c r="D91" i="5"/>
  <c r="D107" i="5"/>
  <c r="F107" i="5" s="1"/>
  <c r="E94" i="5"/>
  <c r="E109" i="5"/>
  <c r="E116" i="5"/>
  <c r="C119" i="5"/>
  <c r="E119" i="5" s="1"/>
  <c r="F121" i="5"/>
  <c r="E114" i="5"/>
  <c r="F116" i="5"/>
  <c r="C115" i="5"/>
  <c r="C113" i="5" s="1"/>
  <c r="E117" i="5"/>
  <c r="F117" i="5"/>
  <c r="E127" i="5"/>
  <c r="C125" i="5"/>
  <c r="F127" i="5"/>
  <c r="E131" i="5"/>
  <c r="E133" i="5"/>
  <c r="E139" i="5"/>
  <c r="C137" i="5"/>
  <c r="F137" i="5" s="1"/>
  <c r="F139" i="5"/>
  <c r="E143" i="5"/>
  <c r="E145" i="5"/>
  <c r="F151" i="5"/>
  <c r="E151" i="5"/>
  <c r="C149" i="5"/>
  <c r="E149" i="5" s="1"/>
  <c r="E155" i="5"/>
  <c r="E157" i="5"/>
  <c r="F157" i="5"/>
  <c r="E161" i="5"/>
  <c r="E163" i="5"/>
  <c r="F161" i="5"/>
  <c r="F163" i="5"/>
  <c r="D173" i="5"/>
  <c r="F173" i="5" s="1"/>
  <c r="E171" i="5"/>
  <c r="E175" i="5"/>
  <c r="E168" i="5"/>
  <c r="E181" i="5"/>
  <c r="C179" i="5"/>
  <c r="E179" i="5" s="1"/>
  <c r="F181" i="5"/>
  <c r="E170" i="5"/>
  <c r="F170" i="5"/>
  <c r="E187" i="5"/>
  <c r="C169" i="5"/>
  <c r="C167" i="5" s="1"/>
  <c r="F171" i="5"/>
  <c r="C185" i="5"/>
  <c r="E185" i="5" s="1"/>
  <c r="F187" i="5"/>
  <c r="D169" i="5"/>
  <c r="E172" i="5"/>
  <c r="C197" i="5"/>
  <c r="F199" i="5"/>
  <c r="C203" i="5"/>
  <c r="F205" i="5"/>
  <c r="D193" i="5"/>
  <c r="D191" i="5" s="1"/>
  <c r="C193" i="5"/>
  <c r="C191" i="5" s="1"/>
  <c r="E196" i="5"/>
  <c r="E211" i="5"/>
  <c r="E217" i="5"/>
  <c r="F223" i="5"/>
  <c r="C227" i="5"/>
  <c r="F229" i="5"/>
  <c r="F253" i="5"/>
  <c r="F259" i="5"/>
  <c r="F25" i="5"/>
  <c r="D23" i="5"/>
  <c r="E10" i="5"/>
  <c r="F19" i="5"/>
  <c r="E6" i="5"/>
  <c r="C41" i="5"/>
  <c r="E41" i="5" s="1"/>
  <c r="C47" i="5"/>
  <c r="C53" i="5"/>
  <c r="E53" i="5" s="1"/>
  <c r="F131" i="5"/>
  <c r="F133" i="5"/>
  <c r="K137" i="5"/>
  <c r="K287" i="5" s="1"/>
  <c r="F143" i="5"/>
  <c r="F145" i="5"/>
  <c r="F192" i="5"/>
  <c r="F194" i="5"/>
  <c r="F195" i="5"/>
  <c r="F196" i="5"/>
  <c r="F217" i="5"/>
  <c r="I221" i="5"/>
  <c r="E259" i="5"/>
  <c r="F114" i="5"/>
  <c r="F257" i="5"/>
  <c r="E31" i="5"/>
  <c r="E39" i="5"/>
  <c r="D77" i="5"/>
  <c r="E79" i="5"/>
  <c r="D125" i="5"/>
  <c r="D197" i="5"/>
  <c r="D203" i="5"/>
  <c r="D209" i="5"/>
  <c r="E209" i="5" s="1"/>
  <c r="C215" i="5"/>
  <c r="F221" i="5"/>
  <c r="D227" i="5"/>
  <c r="C251" i="5"/>
  <c r="D29" i="5"/>
  <c r="F29" i="5" s="1"/>
  <c r="D251" i="5"/>
  <c r="F252" i="4"/>
  <c r="D295" i="5" l="1"/>
  <c r="D298" i="5" s="1"/>
  <c r="H283" i="5"/>
  <c r="C295" i="5"/>
  <c r="D167" i="5"/>
  <c r="F167" i="5" s="1"/>
  <c r="F282" i="5"/>
  <c r="E282" i="5"/>
  <c r="E285" i="5"/>
  <c r="F285" i="5"/>
  <c r="E286" i="5"/>
  <c r="F286" i="5"/>
  <c r="G283" i="5"/>
  <c r="E284" i="5"/>
  <c r="F284" i="5"/>
  <c r="E257" i="5"/>
  <c r="I257" i="5"/>
  <c r="C35" i="5"/>
  <c r="E35" i="5" s="1"/>
  <c r="E37" i="5"/>
  <c r="E251" i="5"/>
  <c r="D5" i="5"/>
  <c r="F7" i="5"/>
  <c r="F203" i="5"/>
  <c r="F125" i="5"/>
  <c r="F119" i="5"/>
  <c r="F101" i="5"/>
  <c r="D283" i="5"/>
  <c r="D281" i="5" s="1"/>
  <c r="D296" i="5" s="1"/>
  <c r="C283" i="5"/>
  <c r="E11" i="5"/>
  <c r="F11" i="5"/>
  <c r="E23" i="5"/>
  <c r="F23" i="5"/>
  <c r="E47" i="5"/>
  <c r="F37" i="5"/>
  <c r="E59" i="5"/>
  <c r="F61" i="5"/>
  <c r="E61" i="5"/>
  <c r="E83" i="5"/>
  <c r="E107" i="5"/>
  <c r="F91" i="5"/>
  <c r="D89" i="5"/>
  <c r="F89" i="5" s="1"/>
  <c r="E91" i="5"/>
  <c r="E115" i="5"/>
  <c r="F115" i="5"/>
  <c r="E125" i="5"/>
  <c r="E137" i="5"/>
  <c r="F149" i="5"/>
  <c r="E173" i="5"/>
  <c r="F179" i="5"/>
  <c r="E169" i="5"/>
  <c r="F169" i="5"/>
  <c r="F185" i="5"/>
  <c r="F197" i="5"/>
  <c r="E197" i="5"/>
  <c r="F193" i="5"/>
  <c r="E193" i="5"/>
  <c r="E191" i="5"/>
  <c r="E227" i="5"/>
  <c r="F251" i="5"/>
  <c r="M287" i="5"/>
  <c r="M286" i="5"/>
  <c r="F77" i="5"/>
  <c r="F41" i="5"/>
  <c r="E7" i="5"/>
  <c r="C5" i="5"/>
  <c r="G281" i="5" s="1"/>
  <c r="J283" i="5" s="1"/>
  <c r="F215" i="5"/>
  <c r="E215" i="5"/>
  <c r="E77" i="5"/>
  <c r="E29" i="5"/>
  <c r="E203" i="5"/>
  <c r="G36" i="5"/>
  <c r="J168" i="5"/>
  <c r="F53" i="5"/>
  <c r="G168" i="5"/>
  <c r="F209" i="5"/>
  <c r="E167" i="5"/>
  <c r="E113" i="5"/>
  <c r="F113" i="5"/>
  <c r="F227" i="5"/>
  <c r="F191" i="5"/>
  <c r="F47" i="5"/>
  <c r="F65" i="2"/>
  <c r="F5" i="2"/>
  <c r="F224" i="4"/>
  <c r="H281" i="5" l="1"/>
  <c r="J282" i="5" s="1"/>
  <c r="E89" i="5"/>
  <c r="J281" i="5"/>
  <c r="F281" i="5"/>
  <c r="F283" i="5"/>
  <c r="E283" i="5"/>
  <c r="H269" i="5"/>
  <c r="H263" i="5"/>
  <c r="H257" i="5"/>
  <c r="H275" i="5"/>
  <c r="H227" i="5"/>
  <c r="F35" i="5"/>
  <c r="F5" i="5"/>
  <c r="G6" i="5"/>
  <c r="H5" i="5"/>
  <c r="H35" i="5"/>
  <c r="F295" i="5"/>
  <c r="E5" i="5"/>
  <c r="E287" i="5" s="1"/>
  <c r="H6" i="3"/>
  <c r="G7" i="3"/>
  <c r="F6" i="3"/>
  <c r="E6" i="3"/>
  <c r="E281" i="5" l="1"/>
  <c r="H89" i="5"/>
  <c r="H83" i="5"/>
  <c r="H149" i="5"/>
  <c r="H215" i="5"/>
  <c r="H143" i="5"/>
  <c r="I262" i="5"/>
  <c r="H77" i="5"/>
  <c r="H191" i="5"/>
  <c r="H161" i="5"/>
  <c r="H59" i="5"/>
  <c r="H155" i="5"/>
  <c r="H167" i="5"/>
  <c r="H113" i="5"/>
  <c r="H209" i="5"/>
  <c r="H221" i="5"/>
  <c r="H137" i="5"/>
  <c r="H131" i="5"/>
  <c r="C199" i="4"/>
  <c r="C175" i="4"/>
  <c r="L261" i="4" l="1"/>
  <c r="L258" i="4" s="1"/>
  <c r="L256" i="4" s="1"/>
  <c r="K261" i="4"/>
  <c r="L260" i="4"/>
  <c r="K260" i="4"/>
  <c r="M260" i="4" s="1"/>
  <c r="L259" i="4"/>
  <c r="K259" i="4"/>
  <c r="L257" i="4"/>
  <c r="F250" i="4"/>
  <c r="E250" i="4"/>
  <c r="F249" i="4"/>
  <c r="E249" i="4"/>
  <c r="F248" i="4"/>
  <c r="E248" i="4"/>
  <c r="D247" i="4"/>
  <c r="D245" i="4" s="1"/>
  <c r="C247" i="4"/>
  <c r="F246" i="4"/>
  <c r="E246" i="4"/>
  <c r="F244" i="4"/>
  <c r="E244" i="4"/>
  <c r="F243" i="4"/>
  <c r="E243" i="4"/>
  <c r="F242" i="4"/>
  <c r="E242" i="4"/>
  <c r="D241" i="4"/>
  <c r="C241" i="4"/>
  <c r="C239" i="4" s="1"/>
  <c r="F240" i="4"/>
  <c r="E240" i="4"/>
  <c r="F238" i="4"/>
  <c r="E238" i="4"/>
  <c r="F237" i="4"/>
  <c r="E237" i="4"/>
  <c r="F236" i="4"/>
  <c r="E236" i="4"/>
  <c r="D235" i="4"/>
  <c r="C235" i="4"/>
  <c r="C233" i="4" s="1"/>
  <c r="F234" i="4"/>
  <c r="E234" i="4"/>
  <c r="F232" i="4"/>
  <c r="E232" i="4"/>
  <c r="F231" i="4"/>
  <c r="E231" i="4"/>
  <c r="F230" i="4"/>
  <c r="E230" i="4"/>
  <c r="D229" i="4"/>
  <c r="D227" i="4" s="1"/>
  <c r="C229" i="4"/>
  <c r="C227" i="4" s="1"/>
  <c r="F228" i="4"/>
  <c r="E228" i="4"/>
  <c r="F226" i="4"/>
  <c r="E226" i="4"/>
  <c r="F225" i="4"/>
  <c r="E225" i="4"/>
  <c r="E224" i="4"/>
  <c r="D223" i="4"/>
  <c r="D221" i="4" s="1"/>
  <c r="C223" i="4"/>
  <c r="F222" i="4"/>
  <c r="E222" i="4"/>
  <c r="F220" i="4"/>
  <c r="E220" i="4"/>
  <c r="F219" i="4"/>
  <c r="E219" i="4"/>
  <c r="F218" i="4"/>
  <c r="E218" i="4"/>
  <c r="D217" i="4"/>
  <c r="C217" i="4"/>
  <c r="C215" i="4" s="1"/>
  <c r="F216" i="4"/>
  <c r="E216" i="4"/>
  <c r="F214" i="4"/>
  <c r="E214" i="4"/>
  <c r="F213" i="4"/>
  <c r="E213" i="4"/>
  <c r="F212" i="4"/>
  <c r="E212" i="4"/>
  <c r="D211" i="4"/>
  <c r="C211" i="4"/>
  <c r="C209" i="4" s="1"/>
  <c r="F210" i="4"/>
  <c r="E210" i="4"/>
  <c r="D209" i="4"/>
  <c r="F208" i="4"/>
  <c r="E208" i="4"/>
  <c r="F207" i="4"/>
  <c r="E207" i="4"/>
  <c r="F206" i="4"/>
  <c r="E206" i="4"/>
  <c r="D205" i="4"/>
  <c r="C205" i="4"/>
  <c r="C203" i="4" s="1"/>
  <c r="F204" i="4"/>
  <c r="E204" i="4"/>
  <c r="D203" i="4"/>
  <c r="F202" i="4"/>
  <c r="E202" i="4"/>
  <c r="F201" i="4"/>
  <c r="E201" i="4"/>
  <c r="F200" i="4"/>
  <c r="E200" i="4"/>
  <c r="D199" i="4"/>
  <c r="F199" i="4" s="1"/>
  <c r="F198" i="4"/>
  <c r="E198" i="4"/>
  <c r="C197" i="4"/>
  <c r="D196" i="4"/>
  <c r="C196" i="4"/>
  <c r="D195" i="4"/>
  <c r="C195" i="4"/>
  <c r="D194" i="4"/>
  <c r="C194" i="4"/>
  <c r="D192" i="4"/>
  <c r="C192" i="4"/>
  <c r="F190" i="4"/>
  <c r="E190" i="4"/>
  <c r="F189" i="4"/>
  <c r="E189" i="4"/>
  <c r="F188" i="4"/>
  <c r="E188" i="4"/>
  <c r="D187" i="4"/>
  <c r="C187" i="4"/>
  <c r="F186" i="4"/>
  <c r="E186" i="4"/>
  <c r="D185" i="4"/>
  <c r="F184" i="4"/>
  <c r="E184" i="4"/>
  <c r="F183" i="4"/>
  <c r="E183" i="4"/>
  <c r="F182" i="4"/>
  <c r="E182" i="4"/>
  <c r="D181" i="4"/>
  <c r="C181" i="4"/>
  <c r="F180" i="4"/>
  <c r="E180" i="4"/>
  <c r="D179" i="4"/>
  <c r="F178" i="4"/>
  <c r="E178" i="4"/>
  <c r="F177" i="4"/>
  <c r="E177" i="4"/>
  <c r="F176" i="4"/>
  <c r="E176" i="4"/>
  <c r="D175" i="4"/>
  <c r="E175" i="4" s="1"/>
  <c r="F174" i="4"/>
  <c r="E174" i="4"/>
  <c r="C173" i="4"/>
  <c r="D172" i="4"/>
  <c r="C172" i="4"/>
  <c r="D171" i="4"/>
  <c r="C171" i="4"/>
  <c r="D170" i="4"/>
  <c r="C170" i="4"/>
  <c r="D168" i="4"/>
  <c r="C168" i="4"/>
  <c r="F166" i="4"/>
  <c r="E166" i="4"/>
  <c r="F165" i="4"/>
  <c r="E165" i="4"/>
  <c r="F164" i="4"/>
  <c r="E164" i="4"/>
  <c r="D163" i="4"/>
  <c r="C163" i="4"/>
  <c r="E163" i="4" s="1"/>
  <c r="F162" i="4"/>
  <c r="E162" i="4"/>
  <c r="F160" i="4"/>
  <c r="E160" i="4"/>
  <c r="F159" i="4"/>
  <c r="E159" i="4"/>
  <c r="F158" i="4"/>
  <c r="E158" i="4"/>
  <c r="D157" i="4"/>
  <c r="C157" i="4"/>
  <c r="F156" i="4"/>
  <c r="E156" i="4"/>
  <c r="D155" i="4"/>
  <c r="C155" i="4"/>
  <c r="F154" i="4"/>
  <c r="E154" i="4"/>
  <c r="F153" i="4"/>
  <c r="E153" i="4"/>
  <c r="F152" i="4"/>
  <c r="E152" i="4"/>
  <c r="D151" i="4"/>
  <c r="C151" i="4"/>
  <c r="C149" i="4" s="1"/>
  <c r="F150" i="4"/>
  <c r="E150" i="4"/>
  <c r="D149" i="4"/>
  <c r="F148" i="4"/>
  <c r="E148" i="4"/>
  <c r="F147" i="4"/>
  <c r="E147" i="4"/>
  <c r="F146" i="4"/>
  <c r="E146" i="4"/>
  <c r="D145" i="4"/>
  <c r="D143" i="4" s="1"/>
  <c r="G144" i="4" s="1"/>
  <c r="C145" i="4"/>
  <c r="C143" i="4" s="1"/>
  <c r="F144" i="4"/>
  <c r="E144" i="4"/>
  <c r="F142" i="4"/>
  <c r="E142" i="4"/>
  <c r="F141" i="4"/>
  <c r="E141" i="4"/>
  <c r="F140" i="4"/>
  <c r="E140" i="4"/>
  <c r="D139" i="4"/>
  <c r="D137" i="4" s="1"/>
  <c r="C139" i="4"/>
  <c r="F138" i="4"/>
  <c r="E138" i="4"/>
  <c r="F136" i="4"/>
  <c r="E136" i="4"/>
  <c r="F135" i="4"/>
  <c r="E135" i="4"/>
  <c r="F134" i="4"/>
  <c r="E134" i="4"/>
  <c r="D133" i="4"/>
  <c r="C133" i="4"/>
  <c r="C131" i="4" s="1"/>
  <c r="F132" i="4"/>
  <c r="E132" i="4"/>
  <c r="F130" i="4"/>
  <c r="E130" i="4"/>
  <c r="F129" i="4"/>
  <c r="E129" i="4"/>
  <c r="F128" i="4"/>
  <c r="E128" i="4"/>
  <c r="D127" i="4"/>
  <c r="C127" i="4"/>
  <c r="F126" i="4"/>
  <c r="E126" i="4"/>
  <c r="F124" i="4"/>
  <c r="E124" i="4"/>
  <c r="F123" i="4"/>
  <c r="E123" i="4"/>
  <c r="F122" i="4"/>
  <c r="E122" i="4"/>
  <c r="D121" i="4"/>
  <c r="C121" i="4"/>
  <c r="F120" i="4"/>
  <c r="E120" i="4"/>
  <c r="F118" i="4"/>
  <c r="E118" i="4"/>
  <c r="D117" i="4"/>
  <c r="C117" i="4"/>
  <c r="D116" i="4"/>
  <c r="C116" i="4"/>
  <c r="E116" i="4" s="1"/>
  <c r="D114" i="4"/>
  <c r="C114" i="4"/>
  <c r="F112" i="4"/>
  <c r="E112" i="4"/>
  <c r="F111" i="4"/>
  <c r="E111" i="4"/>
  <c r="F110" i="4"/>
  <c r="E110" i="4"/>
  <c r="D109" i="4"/>
  <c r="F109" i="4" s="1"/>
  <c r="C109" i="4"/>
  <c r="F108" i="4"/>
  <c r="E108" i="4"/>
  <c r="D107" i="4"/>
  <c r="F106" i="4"/>
  <c r="E106" i="4"/>
  <c r="F105" i="4"/>
  <c r="E105" i="4"/>
  <c r="F104" i="4"/>
  <c r="E104" i="4"/>
  <c r="D103" i="4"/>
  <c r="C103" i="4"/>
  <c r="F102" i="4"/>
  <c r="E102" i="4"/>
  <c r="D101" i="4"/>
  <c r="F100" i="4"/>
  <c r="E100" i="4"/>
  <c r="F99" i="4"/>
  <c r="E99" i="4"/>
  <c r="F98" i="4"/>
  <c r="E98" i="4"/>
  <c r="D97" i="4"/>
  <c r="C97" i="4"/>
  <c r="F96" i="4"/>
  <c r="E96" i="4"/>
  <c r="D95" i="4"/>
  <c r="D94" i="4"/>
  <c r="C94" i="4"/>
  <c r="D93" i="4"/>
  <c r="C93" i="4"/>
  <c r="D92" i="4"/>
  <c r="C92" i="4"/>
  <c r="D90" i="4"/>
  <c r="C90" i="4"/>
  <c r="F88" i="4"/>
  <c r="E88" i="4"/>
  <c r="F87" i="4"/>
  <c r="E87" i="4"/>
  <c r="F86" i="4"/>
  <c r="E86" i="4"/>
  <c r="D85" i="4"/>
  <c r="C85" i="4"/>
  <c r="F84" i="4"/>
  <c r="E84" i="4"/>
  <c r="D83" i="4"/>
  <c r="G84" i="4" s="1"/>
  <c r="C83" i="4"/>
  <c r="F82" i="4"/>
  <c r="E82" i="4"/>
  <c r="F81" i="4"/>
  <c r="E81" i="4"/>
  <c r="F80" i="4"/>
  <c r="E80" i="4"/>
  <c r="D79" i="4"/>
  <c r="D77" i="4" s="1"/>
  <c r="C79" i="4"/>
  <c r="C77" i="4" s="1"/>
  <c r="F78" i="4"/>
  <c r="E78" i="4"/>
  <c r="F76" i="4"/>
  <c r="E76" i="4"/>
  <c r="F75" i="4"/>
  <c r="E75" i="4"/>
  <c r="F74" i="4"/>
  <c r="E74" i="4"/>
  <c r="D73" i="4"/>
  <c r="C73" i="4"/>
  <c r="F72" i="4"/>
  <c r="E72" i="4"/>
  <c r="D71" i="4"/>
  <c r="C71" i="4"/>
  <c r="F70" i="4"/>
  <c r="E70" i="4"/>
  <c r="F69" i="4"/>
  <c r="E69" i="4"/>
  <c r="F68" i="4"/>
  <c r="E68" i="4"/>
  <c r="D67" i="4"/>
  <c r="D65" i="4" s="1"/>
  <c r="C67" i="4"/>
  <c r="C65" i="4" s="1"/>
  <c r="F66" i="4"/>
  <c r="E66" i="4"/>
  <c r="D64" i="4"/>
  <c r="C64" i="4"/>
  <c r="D63" i="4"/>
  <c r="C63" i="4"/>
  <c r="D62" i="4"/>
  <c r="C62" i="4"/>
  <c r="D60" i="4"/>
  <c r="C60" i="4"/>
  <c r="F58" i="4"/>
  <c r="E58" i="4"/>
  <c r="F57" i="4"/>
  <c r="E57" i="4"/>
  <c r="F56" i="4"/>
  <c r="E56" i="4"/>
  <c r="D55" i="4"/>
  <c r="D53" i="4" s="1"/>
  <c r="C55" i="4"/>
  <c r="F54" i="4"/>
  <c r="E54" i="4"/>
  <c r="F52" i="4"/>
  <c r="E52" i="4"/>
  <c r="F51" i="4"/>
  <c r="E51" i="4"/>
  <c r="F50" i="4"/>
  <c r="E50" i="4"/>
  <c r="D49" i="4"/>
  <c r="D47" i="4" s="1"/>
  <c r="C49" i="4"/>
  <c r="F48" i="4"/>
  <c r="E48" i="4"/>
  <c r="F46" i="4"/>
  <c r="E46" i="4"/>
  <c r="F45" i="4"/>
  <c r="E45" i="4"/>
  <c r="F44" i="4"/>
  <c r="E44" i="4"/>
  <c r="D43" i="4"/>
  <c r="C43" i="4"/>
  <c r="F42" i="4"/>
  <c r="E42" i="4"/>
  <c r="D41" i="4"/>
  <c r="D40" i="4"/>
  <c r="E40" i="4" s="1"/>
  <c r="C40" i="4"/>
  <c r="D39" i="4"/>
  <c r="C39" i="4"/>
  <c r="D38" i="4"/>
  <c r="C38" i="4"/>
  <c r="E38" i="4" s="1"/>
  <c r="D36" i="4"/>
  <c r="C36" i="4"/>
  <c r="F34" i="4"/>
  <c r="E34" i="4"/>
  <c r="F33" i="4"/>
  <c r="E33" i="4"/>
  <c r="F32" i="4"/>
  <c r="E32" i="4"/>
  <c r="D31" i="4"/>
  <c r="C31" i="4"/>
  <c r="C29" i="4" s="1"/>
  <c r="F30" i="4"/>
  <c r="E30" i="4"/>
  <c r="F28" i="4"/>
  <c r="E28" i="4"/>
  <c r="F27" i="4"/>
  <c r="E27" i="4"/>
  <c r="F26" i="4"/>
  <c r="E26" i="4"/>
  <c r="D25" i="4"/>
  <c r="C25" i="4"/>
  <c r="C23" i="4" s="1"/>
  <c r="F24" i="4"/>
  <c r="E24" i="4"/>
  <c r="F22" i="4"/>
  <c r="E22" i="4"/>
  <c r="F21" i="4"/>
  <c r="E21" i="4"/>
  <c r="F20" i="4"/>
  <c r="D19" i="4"/>
  <c r="D17" i="4" s="1"/>
  <c r="C19" i="4"/>
  <c r="F18" i="4"/>
  <c r="E18" i="4"/>
  <c r="F16" i="4"/>
  <c r="E16" i="4"/>
  <c r="F15" i="4"/>
  <c r="E15" i="4"/>
  <c r="F14" i="4"/>
  <c r="E14" i="4"/>
  <c r="D13" i="4"/>
  <c r="D11" i="4" s="1"/>
  <c r="C13" i="4"/>
  <c r="C11" i="4" s="1"/>
  <c r="F12" i="4"/>
  <c r="D10" i="4"/>
  <c r="C10" i="4"/>
  <c r="D9" i="4"/>
  <c r="C9" i="4"/>
  <c r="D8" i="4"/>
  <c r="C8" i="4"/>
  <c r="D6" i="4"/>
  <c r="C6" i="4"/>
  <c r="F211" i="4" l="1"/>
  <c r="E205" i="4"/>
  <c r="E196" i="4"/>
  <c r="E195" i="4"/>
  <c r="E194" i="4"/>
  <c r="E187" i="4"/>
  <c r="F187" i="4"/>
  <c r="E181" i="4"/>
  <c r="F181" i="4"/>
  <c r="E155" i="4"/>
  <c r="E157" i="4"/>
  <c r="E151" i="4"/>
  <c r="C256" i="4"/>
  <c r="E109" i="4"/>
  <c r="E103" i="4"/>
  <c r="F103" i="4"/>
  <c r="E97" i="4"/>
  <c r="F64" i="4"/>
  <c r="F31" i="4"/>
  <c r="K258" i="4"/>
  <c r="M258" i="4" s="1"/>
  <c r="D256" i="4"/>
  <c r="F194" i="4"/>
  <c r="F196" i="4"/>
  <c r="F11" i="4"/>
  <c r="F92" i="4"/>
  <c r="C115" i="4"/>
  <c r="D252" i="4"/>
  <c r="H252" i="4"/>
  <c r="F10" i="4"/>
  <c r="F40" i="4"/>
  <c r="E62" i="4"/>
  <c r="E64" i="4"/>
  <c r="E139" i="4"/>
  <c r="E172" i="4"/>
  <c r="D193" i="4"/>
  <c r="D191" i="4" s="1"/>
  <c r="D197" i="4"/>
  <c r="E197" i="4" s="1"/>
  <c r="E199" i="4"/>
  <c r="F205" i="4"/>
  <c r="E209" i="4"/>
  <c r="M261" i="4"/>
  <c r="E31" i="4"/>
  <c r="G252" i="4"/>
  <c r="E211" i="4"/>
  <c r="E10" i="4"/>
  <c r="F151" i="4"/>
  <c r="F157" i="4"/>
  <c r="C161" i="4"/>
  <c r="C193" i="4"/>
  <c r="E168" i="4"/>
  <c r="I245" i="4"/>
  <c r="E247" i="4"/>
  <c r="C245" i="4"/>
  <c r="F247" i="4"/>
  <c r="E241" i="4"/>
  <c r="E227" i="4"/>
  <c r="F229" i="4"/>
  <c r="E229" i="4"/>
  <c r="F209" i="4"/>
  <c r="F192" i="4"/>
  <c r="E203" i="4"/>
  <c r="D169" i="4"/>
  <c r="D167" i="4" s="1"/>
  <c r="G168" i="4" s="1"/>
  <c r="D173" i="4"/>
  <c r="F173" i="4" s="1"/>
  <c r="F175" i="4"/>
  <c r="E170" i="4"/>
  <c r="E171" i="4"/>
  <c r="F143" i="4"/>
  <c r="E145" i="4"/>
  <c r="F145" i="4"/>
  <c r="C137" i="4"/>
  <c r="F137" i="4" s="1"/>
  <c r="F139" i="4"/>
  <c r="F133" i="4"/>
  <c r="D131" i="4"/>
  <c r="E133" i="4"/>
  <c r="F117" i="4"/>
  <c r="E127" i="4"/>
  <c r="C125" i="4"/>
  <c r="E117" i="4"/>
  <c r="E121" i="4"/>
  <c r="D115" i="4"/>
  <c r="E115" i="4" s="1"/>
  <c r="C119" i="4"/>
  <c r="F116" i="4"/>
  <c r="E93" i="4"/>
  <c r="F93" i="4"/>
  <c r="F97" i="4"/>
  <c r="C91" i="4"/>
  <c r="C89" i="4" s="1"/>
  <c r="E77" i="4"/>
  <c r="E79" i="4"/>
  <c r="F79" i="4"/>
  <c r="E73" i="4"/>
  <c r="F73" i="4"/>
  <c r="F71" i="4"/>
  <c r="E63" i="4"/>
  <c r="E65" i="4"/>
  <c r="E67" i="4"/>
  <c r="F63" i="4"/>
  <c r="C61" i="4"/>
  <c r="C59" i="4" s="1"/>
  <c r="F67" i="4"/>
  <c r="F62" i="4"/>
  <c r="F65" i="4"/>
  <c r="E60" i="4"/>
  <c r="F39" i="4"/>
  <c r="D37" i="4"/>
  <c r="D35" i="4" s="1"/>
  <c r="D255" i="4"/>
  <c r="E39" i="4"/>
  <c r="F38" i="4"/>
  <c r="C37" i="4"/>
  <c r="E37" i="4" s="1"/>
  <c r="F36" i="4"/>
  <c r="E25" i="4"/>
  <c r="F25" i="4"/>
  <c r="F9" i="4"/>
  <c r="C7" i="4"/>
  <c r="C5" i="4" s="1"/>
  <c r="E8" i="4"/>
  <c r="E19" i="4"/>
  <c r="F8" i="4"/>
  <c r="F19" i="4"/>
  <c r="F6" i="4"/>
  <c r="D7" i="4"/>
  <c r="D5" i="4" s="1"/>
  <c r="G6" i="4" s="1"/>
  <c r="H255" i="4"/>
  <c r="E9" i="4"/>
  <c r="E11" i="4"/>
  <c r="F90" i="4"/>
  <c r="F94" i="4"/>
  <c r="E94" i="4"/>
  <c r="F149" i="4"/>
  <c r="E223" i="4"/>
  <c r="C221" i="4"/>
  <c r="C252" i="4"/>
  <c r="E13" i="4"/>
  <c r="F60" i="4"/>
  <c r="F77" i="4"/>
  <c r="E83" i="4"/>
  <c r="F83" i="4"/>
  <c r="K137" i="4"/>
  <c r="K257" i="4" s="1"/>
  <c r="F170" i="4"/>
  <c r="F172" i="4"/>
  <c r="F217" i="4"/>
  <c r="E217" i="4"/>
  <c r="D215" i="4"/>
  <c r="E215" i="4" s="1"/>
  <c r="F223" i="4"/>
  <c r="G254" i="4"/>
  <c r="C254" i="4"/>
  <c r="G255" i="4"/>
  <c r="C255" i="4"/>
  <c r="G256" i="4"/>
  <c r="F13" i="4"/>
  <c r="E43" i="4"/>
  <c r="C41" i="4"/>
  <c r="E41" i="4" s="1"/>
  <c r="E49" i="4"/>
  <c r="C47" i="4"/>
  <c r="E47" i="4" s="1"/>
  <c r="E55" i="4"/>
  <c r="C53" i="4"/>
  <c r="E53" i="4" s="1"/>
  <c r="F55" i="4"/>
  <c r="E85" i="4"/>
  <c r="F85" i="4"/>
  <c r="D91" i="4"/>
  <c r="E114" i="4"/>
  <c r="C113" i="4"/>
  <c r="F121" i="4"/>
  <c r="D119" i="4"/>
  <c r="F119" i="4" s="1"/>
  <c r="F127" i="4"/>
  <c r="D125" i="4"/>
  <c r="E125" i="4" s="1"/>
  <c r="F163" i="4"/>
  <c r="D161" i="4"/>
  <c r="C169" i="4"/>
  <c r="F195" i="4"/>
  <c r="F197" i="4"/>
  <c r="E6" i="4"/>
  <c r="H254" i="4"/>
  <c r="D254" i="4"/>
  <c r="H256" i="4"/>
  <c r="F43" i="4"/>
  <c r="F49" i="4"/>
  <c r="D61" i="4"/>
  <c r="E71" i="4"/>
  <c r="E92" i="4"/>
  <c r="F114" i="4"/>
  <c r="E149" i="4"/>
  <c r="F171" i="4"/>
  <c r="E192" i="4"/>
  <c r="F203" i="4"/>
  <c r="F235" i="4"/>
  <c r="E235" i="4"/>
  <c r="D233" i="4"/>
  <c r="F241" i="4"/>
  <c r="D239" i="4"/>
  <c r="E36" i="4"/>
  <c r="C95" i="4"/>
  <c r="E95" i="4" s="1"/>
  <c r="C101" i="4"/>
  <c r="E101" i="4" s="1"/>
  <c r="C107" i="4"/>
  <c r="E107" i="4" s="1"/>
  <c r="E143" i="4"/>
  <c r="C179" i="4"/>
  <c r="E179" i="4" s="1"/>
  <c r="C185" i="4"/>
  <c r="E185" i="4" s="1"/>
  <c r="I227" i="4"/>
  <c r="M259" i="4"/>
  <c r="C17" i="4"/>
  <c r="E17" i="4" s="1"/>
  <c r="D23" i="4"/>
  <c r="F23" i="4" s="1"/>
  <c r="D29" i="4"/>
  <c r="F29" i="4" s="1"/>
  <c r="E90" i="4"/>
  <c r="F168" i="4"/>
  <c r="F227" i="4"/>
  <c r="E193" i="4" l="1"/>
  <c r="F193" i="4"/>
  <c r="E173" i="4"/>
  <c r="C253" i="4"/>
  <c r="C251" i="4" s="1"/>
  <c r="F91" i="4"/>
  <c r="E161" i="4"/>
  <c r="F161" i="4"/>
  <c r="E5" i="4"/>
  <c r="D265" i="4"/>
  <c r="C191" i="4"/>
  <c r="E191" i="4" s="1"/>
  <c r="E137" i="4"/>
  <c r="F41" i="4"/>
  <c r="E233" i="4"/>
  <c r="D253" i="4"/>
  <c r="K131" i="4"/>
  <c r="C265" i="4"/>
  <c r="E245" i="4"/>
  <c r="F245" i="4"/>
  <c r="E256" i="4"/>
  <c r="J168" i="4"/>
  <c r="E131" i="4"/>
  <c r="F131" i="4"/>
  <c r="F115" i="4"/>
  <c r="D113" i="4"/>
  <c r="F125" i="4"/>
  <c r="D89" i="4"/>
  <c r="F89" i="4" s="1"/>
  <c r="F61" i="4"/>
  <c r="F53" i="4"/>
  <c r="E255" i="4"/>
  <c r="F37" i="4"/>
  <c r="C35" i="4"/>
  <c r="E35" i="4" s="1"/>
  <c r="F7" i="4"/>
  <c r="E7" i="4"/>
  <c r="F5" i="4"/>
  <c r="E169" i="4"/>
  <c r="C167" i="4"/>
  <c r="E61" i="4"/>
  <c r="E254" i="4"/>
  <c r="F107" i="4"/>
  <c r="D59" i="4"/>
  <c r="F59" i="4" s="1"/>
  <c r="E23" i="4"/>
  <c r="F254" i="4"/>
  <c r="E119" i="4"/>
  <c r="F101" i="4"/>
  <c r="F233" i="4"/>
  <c r="F169" i="4"/>
  <c r="F185" i="4"/>
  <c r="G253" i="4"/>
  <c r="F215" i="4"/>
  <c r="F95" i="4"/>
  <c r="E221" i="4"/>
  <c r="F221" i="4"/>
  <c r="G36" i="4"/>
  <c r="F256" i="4"/>
  <c r="H253" i="4"/>
  <c r="E239" i="4"/>
  <c r="F179" i="4"/>
  <c r="F47" i="4"/>
  <c r="M257" i="4"/>
  <c r="K256" i="4"/>
  <c r="M256" i="4" s="1"/>
  <c r="E91" i="4"/>
  <c r="E29" i="4"/>
  <c r="E252" i="4"/>
  <c r="F255" i="4"/>
  <c r="F17" i="4"/>
  <c r="D266" i="3"/>
  <c r="F191" i="4" l="1"/>
  <c r="G114" i="4"/>
  <c r="F113" i="4"/>
  <c r="F35" i="4"/>
  <c r="H251" i="4"/>
  <c r="J252" i="4" s="1"/>
  <c r="F265" i="4"/>
  <c r="D251" i="4"/>
  <c r="H233" i="4" s="1"/>
  <c r="G251" i="4"/>
  <c r="J253" i="4" s="1"/>
  <c r="E113" i="4"/>
  <c r="E89" i="4"/>
  <c r="F253" i="4"/>
  <c r="E253" i="4"/>
  <c r="E167" i="4"/>
  <c r="F167" i="4"/>
  <c r="E59" i="4"/>
  <c r="C26" i="3"/>
  <c r="H77" i="4" l="1"/>
  <c r="H131" i="4"/>
  <c r="E257" i="4"/>
  <c r="H89" i="4"/>
  <c r="H137" i="4"/>
  <c r="H215" i="4"/>
  <c r="H227" i="4"/>
  <c r="H83" i="4"/>
  <c r="H59" i="4"/>
  <c r="H143" i="4"/>
  <c r="H167" i="4"/>
  <c r="H245" i="4"/>
  <c r="F251" i="4"/>
  <c r="H161" i="4"/>
  <c r="H221" i="4"/>
  <c r="H113" i="4"/>
  <c r="H5" i="4"/>
  <c r="H35" i="4"/>
  <c r="H191" i="4"/>
  <c r="H155" i="4"/>
  <c r="H149" i="4"/>
  <c r="D266" i="4"/>
  <c r="J251" i="4"/>
  <c r="E251" i="4"/>
  <c r="I250" i="4"/>
  <c r="E251" i="3"/>
  <c r="E250" i="3"/>
  <c r="E249" i="3"/>
  <c r="D248" i="3"/>
  <c r="C248" i="3"/>
  <c r="E248" i="3" s="1"/>
  <c r="E247" i="3"/>
  <c r="D246" i="3"/>
  <c r="I246" i="3" s="1"/>
  <c r="C246" i="3"/>
  <c r="E246" i="3" s="1"/>
  <c r="E245" i="3"/>
  <c r="E244" i="3"/>
  <c r="E243" i="3"/>
  <c r="D242" i="3"/>
  <c r="D240" i="3" s="1"/>
  <c r="C242" i="3"/>
  <c r="F242" i="3" s="1"/>
  <c r="E241" i="3"/>
  <c r="E239" i="3"/>
  <c r="E238" i="3"/>
  <c r="E237" i="3"/>
  <c r="D236" i="3"/>
  <c r="E236" i="3" s="1"/>
  <c r="C236" i="3"/>
  <c r="E235" i="3"/>
  <c r="D234" i="3"/>
  <c r="E234" i="3" s="1"/>
  <c r="C234" i="3"/>
  <c r="E233" i="3"/>
  <c r="E232" i="3"/>
  <c r="E231" i="3"/>
  <c r="D230" i="3"/>
  <c r="C230" i="3"/>
  <c r="E229" i="3"/>
  <c r="D228" i="3"/>
  <c r="C228" i="3"/>
  <c r="E227" i="3"/>
  <c r="E226" i="3"/>
  <c r="E225" i="3"/>
  <c r="D224" i="3"/>
  <c r="C224" i="3"/>
  <c r="E224" i="3" s="1"/>
  <c r="E223" i="3"/>
  <c r="D222" i="3"/>
  <c r="C222" i="3"/>
  <c r="E222" i="3" s="1"/>
  <c r="E221" i="3"/>
  <c r="E220" i="3"/>
  <c r="E219" i="3"/>
  <c r="D218" i="3"/>
  <c r="D216" i="3" s="1"/>
  <c r="C218" i="3"/>
  <c r="F218" i="3" s="1"/>
  <c r="E217" i="3"/>
  <c r="E215" i="3"/>
  <c r="E214" i="3"/>
  <c r="E213" i="3"/>
  <c r="D212" i="3"/>
  <c r="F212" i="3" s="1"/>
  <c r="C212" i="3"/>
  <c r="E211" i="3"/>
  <c r="D210" i="3"/>
  <c r="E210" i="3" s="1"/>
  <c r="C210" i="3"/>
  <c r="E209" i="3"/>
  <c r="E208" i="3"/>
  <c r="E207" i="3"/>
  <c r="D206" i="3"/>
  <c r="C206" i="3"/>
  <c r="E205" i="3"/>
  <c r="D204" i="3"/>
  <c r="C204" i="3"/>
  <c r="E203" i="3"/>
  <c r="E202" i="3"/>
  <c r="E201" i="3"/>
  <c r="D200" i="3"/>
  <c r="C200" i="3"/>
  <c r="E200" i="3" s="1"/>
  <c r="E199" i="3"/>
  <c r="D198" i="3"/>
  <c r="C198" i="3"/>
  <c r="E198" i="3" s="1"/>
  <c r="D197" i="3"/>
  <c r="F197" i="3" s="1"/>
  <c r="C197" i="3"/>
  <c r="D196" i="3"/>
  <c r="C196" i="3"/>
  <c r="F196" i="3" s="1"/>
  <c r="D195" i="3"/>
  <c r="D194" i="3" s="1"/>
  <c r="C195" i="3"/>
  <c r="D193" i="3"/>
  <c r="C193" i="3"/>
  <c r="F193" i="3" s="1"/>
  <c r="E191" i="3"/>
  <c r="E190" i="3"/>
  <c r="E189" i="3"/>
  <c r="D188" i="3"/>
  <c r="F188" i="3" s="1"/>
  <c r="C188" i="3"/>
  <c r="E187" i="3"/>
  <c r="D186" i="3"/>
  <c r="E186" i="3" s="1"/>
  <c r="C186" i="3"/>
  <c r="E185" i="3"/>
  <c r="E184" i="3"/>
  <c r="E183" i="3"/>
  <c r="D182" i="3"/>
  <c r="C182" i="3"/>
  <c r="E181" i="3"/>
  <c r="D180" i="3"/>
  <c r="C180" i="3"/>
  <c r="E179" i="3"/>
  <c r="E178" i="3"/>
  <c r="E177" i="3"/>
  <c r="E176" i="3"/>
  <c r="D176" i="3"/>
  <c r="E175" i="3"/>
  <c r="D174" i="3"/>
  <c r="F174" i="3" s="1"/>
  <c r="C174" i="3"/>
  <c r="D173" i="3"/>
  <c r="C173" i="3"/>
  <c r="F173" i="3" s="1"/>
  <c r="D172" i="3"/>
  <c r="F172" i="3" s="1"/>
  <c r="C172" i="3"/>
  <c r="D171" i="3"/>
  <c r="D170" i="3" s="1"/>
  <c r="D168" i="3" s="1"/>
  <c r="C171" i="3"/>
  <c r="F171" i="3" s="1"/>
  <c r="D169" i="3"/>
  <c r="C169" i="3"/>
  <c r="E167" i="3"/>
  <c r="E166" i="3"/>
  <c r="E165" i="3"/>
  <c r="D164" i="3"/>
  <c r="D162" i="3" s="1"/>
  <c r="C164" i="3"/>
  <c r="C162" i="3" s="1"/>
  <c r="E163" i="3"/>
  <c r="E161" i="3"/>
  <c r="E160" i="3"/>
  <c r="E159" i="3"/>
  <c r="D158" i="3"/>
  <c r="D156" i="3" s="1"/>
  <c r="C158" i="3"/>
  <c r="E158" i="3" s="1"/>
  <c r="E157" i="3"/>
  <c r="E155" i="3"/>
  <c r="E154" i="3"/>
  <c r="E153" i="3"/>
  <c r="D152" i="3"/>
  <c r="C152" i="3"/>
  <c r="C150" i="3" s="1"/>
  <c r="E151" i="3"/>
  <c r="E149" i="3"/>
  <c r="E148" i="3"/>
  <c r="E147" i="3"/>
  <c r="D146" i="3"/>
  <c r="D144" i="3" s="1"/>
  <c r="C146" i="3"/>
  <c r="E146" i="3" s="1"/>
  <c r="E145" i="3"/>
  <c r="E143" i="3"/>
  <c r="E142" i="3"/>
  <c r="E141" i="3"/>
  <c r="D140" i="3"/>
  <c r="C140" i="3"/>
  <c r="C138" i="3" s="1"/>
  <c r="E139" i="3"/>
  <c r="E137" i="3"/>
  <c r="E136" i="3"/>
  <c r="E135" i="3"/>
  <c r="D134" i="3"/>
  <c r="D132" i="3" s="1"/>
  <c r="C134" i="3"/>
  <c r="E134" i="3" s="1"/>
  <c r="E133" i="3"/>
  <c r="E131" i="3"/>
  <c r="E130" i="3"/>
  <c r="E129" i="3"/>
  <c r="D128" i="3"/>
  <c r="C128" i="3"/>
  <c r="C126" i="3" s="1"/>
  <c r="E127" i="3"/>
  <c r="E125" i="3"/>
  <c r="E124" i="3"/>
  <c r="E123" i="3"/>
  <c r="D122" i="3"/>
  <c r="F122" i="3" s="1"/>
  <c r="C122" i="3"/>
  <c r="E122" i="3" s="1"/>
  <c r="E121" i="3"/>
  <c r="E119" i="3"/>
  <c r="D119" i="3"/>
  <c r="C119" i="3"/>
  <c r="D118" i="3"/>
  <c r="C118" i="3"/>
  <c r="D117" i="3"/>
  <c r="C117" i="3"/>
  <c r="D115" i="3"/>
  <c r="E115" i="3" s="1"/>
  <c r="C115" i="3"/>
  <c r="E113" i="3"/>
  <c r="E112" i="3"/>
  <c r="E111" i="3"/>
  <c r="D110" i="3"/>
  <c r="F110" i="3" s="1"/>
  <c r="C110" i="3"/>
  <c r="E109" i="3"/>
  <c r="D108" i="3"/>
  <c r="C108" i="3"/>
  <c r="E107" i="3"/>
  <c r="E106" i="3"/>
  <c r="E105" i="3"/>
  <c r="D104" i="3"/>
  <c r="E104" i="3" s="1"/>
  <c r="C104" i="3"/>
  <c r="E103" i="3"/>
  <c r="D102" i="3"/>
  <c r="E102" i="3" s="1"/>
  <c r="C102" i="3"/>
  <c r="E101" i="3"/>
  <c r="E100" i="3"/>
  <c r="E99" i="3"/>
  <c r="D98" i="3"/>
  <c r="C98" i="3"/>
  <c r="E97" i="3"/>
  <c r="D96" i="3"/>
  <c r="C96" i="3"/>
  <c r="D95" i="3"/>
  <c r="F95" i="3" s="1"/>
  <c r="C95" i="3"/>
  <c r="E95" i="3" s="1"/>
  <c r="D94" i="3"/>
  <c r="F94" i="3" s="1"/>
  <c r="C94" i="3"/>
  <c r="D93" i="3"/>
  <c r="C93" i="3"/>
  <c r="C92" i="3" s="1"/>
  <c r="D91" i="3"/>
  <c r="C91" i="3"/>
  <c r="F91" i="3" s="1"/>
  <c r="E89" i="3"/>
  <c r="E88" i="3"/>
  <c r="E87" i="3"/>
  <c r="D86" i="3"/>
  <c r="C86" i="3"/>
  <c r="E86" i="3" s="1"/>
  <c r="E85" i="3"/>
  <c r="E83" i="3"/>
  <c r="E82" i="3"/>
  <c r="E81" i="3"/>
  <c r="D80" i="3"/>
  <c r="D78" i="3" s="1"/>
  <c r="C80" i="3"/>
  <c r="E80" i="3" s="1"/>
  <c r="E79" i="3"/>
  <c r="E77" i="3"/>
  <c r="E76" i="3"/>
  <c r="E75" i="3"/>
  <c r="D74" i="3"/>
  <c r="D72" i="3" s="1"/>
  <c r="C74" i="3"/>
  <c r="E74" i="3" s="1"/>
  <c r="E73" i="3"/>
  <c r="E71" i="3"/>
  <c r="E70" i="3"/>
  <c r="E69" i="3"/>
  <c r="D68" i="3"/>
  <c r="D66" i="3" s="1"/>
  <c r="C68" i="3"/>
  <c r="E68" i="3" s="1"/>
  <c r="E67" i="3"/>
  <c r="D65" i="3"/>
  <c r="F65" i="3" s="1"/>
  <c r="C65" i="3"/>
  <c r="D64" i="3"/>
  <c r="C64" i="3"/>
  <c r="E63" i="3"/>
  <c r="D63" i="3"/>
  <c r="C63" i="3"/>
  <c r="D61" i="3"/>
  <c r="C61" i="3"/>
  <c r="E59" i="3"/>
  <c r="E58" i="3"/>
  <c r="E57" i="3"/>
  <c r="D56" i="3"/>
  <c r="C56" i="3"/>
  <c r="E55" i="3"/>
  <c r="D54" i="3"/>
  <c r="C54" i="3"/>
  <c r="E53" i="3"/>
  <c r="E52" i="3"/>
  <c r="E51" i="3"/>
  <c r="D50" i="3"/>
  <c r="F50" i="3" s="1"/>
  <c r="C50" i="3"/>
  <c r="E49" i="3"/>
  <c r="D48" i="3"/>
  <c r="C48" i="3"/>
  <c r="E47" i="3"/>
  <c r="E46" i="3"/>
  <c r="E45" i="3"/>
  <c r="D44" i="3"/>
  <c r="C44" i="3"/>
  <c r="E43" i="3"/>
  <c r="D42" i="3"/>
  <c r="C42" i="3"/>
  <c r="D41" i="3"/>
  <c r="C41" i="3"/>
  <c r="F41" i="3" s="1"/>
  <c r="D40" i="3"/>
  <c r="F40" i="3" s="1"/>
  <c r="C40" i="3"/>
  <c r="D39" i="3"/>
  <c r="D38" i="3" s="1"/>
  <c r="C39" i="3"/>
  <c r="C38" i="3" s="1"/>
  <c r="D37" i="3"/>
  <c r="C37" i="3"/>
  <c r="E35" i="3"/>
  <c r="E34" i="3"/>
  <c r="E33" i="3"/>
  <c r="D32" i="3"/>
  <c r="D30" i="3" s="1"/>
  <c r="C32" i="3"/>
  <c r="C30" i="3" s="1"/>
  <c r="E31" i="3"/>
  <c r="E29" i="3"/>
  <c r="E28" i="3"/>
  <c r="E27" i="3"/>
  <c r="D26" i="3"/>
  <c r="E26" i="3"/>
  <c r="E25" i="3"/>
  <c r="D24" i="3"/>
  <c r="E23" i="3"/>
  <c r="E22" i="3"/>
  <c r="D20" i="3"/>
  <c r="C20" i="3"/>
  <c r="E19" i="3"/>
  <c r="D18" i="3"/>
  <c r="C18" i="3"/>
  <c r="E17" i="3"/>
  <c r="E16" i="3"/>
  <c r="E15" i="3"/>
  <c r="D14" i="3"/>
  <c r="C14" i="3"/>
  <c r="C12" i="3" s="1"/>
  <c r="D12" i="3"/>
  <c r="D11" i="3"/>
  <c r="C11" i="3"/>
  <c r="D10" i="3"/>
  <c r="D256" i="3" s="1"/>
  <c r="C10" i="3"/>
  <c r="D9" i="3"/>
  <c r="H255" i="3" s="1"/>
  <c r="C9" i="3"/>
  <c r="E9" i="3" s="1"/>
  <c r="D7" i="3"/>
  <c r="H253" i="3" s="1"/>
  <c r="C7" i="3"/>
  <c r="F251" i="3"/>
  <c r="F250" i="3"/>
  <c r="F249" i="3"/>
  <c r="F248" i="3"/>
  <c r="F247" i="3"/>
  <c r="F245" i="3"/>
  <c r="F244" i="3"/>
  <c r="F243" i="3"/>
  <c r="F241" i="3"/>
  <c r="F239" i="3"/>
  <c r="F238" i="3"/>
  <c r="F237" i="3"/>
  <c r="F236" i="3"/>
  <c r="F235" i="3"/>
  <c r="F233" i="3"/>
  <c r="F232" i="3"/>
  <c r="F231" i="3"/>
  <c r="F229" i="3"/>
  <c r="F227" i="3"/>
  <c r="F226" i="3"/>
  <c r="F225" i="3"/>
  <c r="F223" i="3"/>
  <c r="F221" i="3"/>
  <c r="F220" i="3"/>
  <c r="F219" i="3"/>
  <c r="F217" i="3"/>
  <c r="F215" i="3"/>
  <c r="F214" i="3"/>
  <c r="F213" i="3"/>
  <c r="F211" i="3"/>
  <c r="F209" i="3"/>
  <c r="F208" i="3"/>
  <c r="F207" i="3"/>
  <c r="F205" i="3"/>
  <c r="F203" i="3"/>
  <c r="F202" i="3"/>
  <c r="F201" i="3"/>
  <c r="F200" i="3"/>
  <c r="F199" i="3"/>
  <c r="F191" i="3"/>
  <c r="F190" i="3"/>
  <c r="F189" i="3"/>
  <c r="F187" i="3"/>
  <c r="F185" i="3"/>
  <c r="F184" i="3"/>
  <c r="F183" i="3"/>
  <c r="F181" i="3"/>
  <c r="F179" i="3"/>
  <c r="F178" i="3"/>
  <c r="F177" i="3"/>
  <c r="F176" i="3"/>
  <c r="F175" i="3"/>
  <c r="F169" i="3"/>
  <c r="F167" i="3"/>
  <c r="F166" i="3"/>
  <c r="F165" i="3"/>
  <c r="F163" i="3"/>
  <c r="F161" i="3"/>
  <c r="F160" i="3"/>
  <c r="F159" i="3"/>
  <c r="F157" i="3"/>
  <c r="F155" i="3"/>
  <c r="F154" i="3"/>
  <c r="F153" i="3"/>
  <c r="F151" i="3"/>
  <c r="F149" i="3"/>
  <c r="F148" i="3"/>
  <c r="F147" i="3"/>
  <c r="F146" i="3"/>
  <c r="F145" i="3"/>
  <c r="F143" i="3"/>
  <c r="F142" i="3"/>
  <c r="F141" i="3"/>
  <c r="F139" i="3"/>
  <c r="F137" i="3"/>
  <c r="F136" i="3"/>
  <c r="F135" i="3"/>
  <c r="F133" i="3"/>
  <c r="F131" i="3"/>
  <c r="F130" i="3"/>
  <c r="F129" i="3"/>
  <c r="F127" i="3"/>
  <c r="F125" i="3"/>
  <c r="F124" i="3"/>
  <c r="F123" i="3"/>
  <c r="F121" i="3"/>
  <c r="F119" i="3"/>
  <c r="F117" i="3"/>
  <c r="F113" i="3"/>
  <c r="F112" i="3"/>
  <c r="F111" i="3"/>
  <c r="F109" i="3"/>
  <c r="F107" i="3"/>
  <c r="F106" i="3"/>
  <c r="F105" i="3"/>
  <c r="F104" i="3"/>
  <c r="F103" i="3"/>
  <c r="F101" i="3"/>
  <c r="F100" i="3"/>
  <c r="F99" i="3"/>
  <c r="F97" i="3"/>
  <c r="F89" i="3"/>
  <c r="F88" i="3"/>
  <c r="F87" i="3"/>
  <c r="F85" i="3"/>
  <c r="F83" i="3"/>
  <c r="F82" i="3"/>
  <c r="F81" i="3"/>
  <c r="F79" i="3"/>
  <c r="F77" i="3"/>
  <c r="F76" i="3"/>
  <c r="F75" i="3"/>
  <c r="F73" i="3"/>
  <c r="F71" i="3"/>
  <c r="F70" i="3"/>
  <c r="F69" i="3"/>
  <c r="F67" i="3"/>
  <c r="F63" i="3"/>
  <c r="F59" i="3"/>
  <c r="F58" i="3"/>
  <c r="F57" i="3"/>
  <c r="F55" i="3"/>
  <c r="F53" i="3"/>
  <c r="F52" i="3"/>
  <c r="F51" i="3"/>
  <c r="F49" i="3"/>
  <c r="F47" i="3"/>
  <c r="F46" i="3"/>
  <c r="F45" i="3"/>
  <c r="F43" i="3"/>
  <c r="F35" i="3"/>
  <c r="F34" i="3"/>
  <c r="F33" i="3"/>
  <c r="F31" i="3"/>
  <c r="F29" i="3"/>
  <c r="F28" i="3"/>
  <c r="F27" i="3"/>
  <c r="F25" i="3"/>
  <c r="F23" i="3"/>
  <c r="F22" i="3"/>
  <c r="F21" i="3"/>
  <c r="F19" i="3"/>
  <c r="F17" i="3"/>
  <c r="F16" i="3"/>
  <c r="F15" i="3"/>
  <c r="F13" i="3"/>
  <c r="E138" i="3" l="1"/>
  <c r="E162" i="3"/>
  <c r="D36" i="3"/>
  <c r="F38" i="3"/>
  <c r="D8" i="3"/>
  <c r="E38" i="3"/>
  <c r="F164" i="3"/>
  <c r="E12" i="3"/>
  <c r="D62" i="3"/>
  <c r="D60" i="3" s="1"/>
  <c r="F86" i="3"/>
  <c r="E128" i="3"/>
  <c r="C132" i="3"/>
  <c r="E132" i="3" s="1"/>
  <c r="E140" i="3"/>
  <c r="C144" i="3"/>
  <c r="E144" i="3" s="1"/>
  <c r="E152" i="3"/>
  <c r="C156" i="3"/>
  <c r="E156" i="3" s="1"/>
  <c r="E188" i="3"/>
  <c r="E212" i="3"/>
  <c r="C216" i="3"/>
  <c r="E216" i="3" s="1"/>
  <c r="C240" i="3"/>
  <c r="E240" i="3" s="1"/>
  <c r="E7" i="3"/>
  <c r="D257" i="3"/>
  <c r="E20" i="3"/>
  <c r="C24" i="3"/>
  <c r="E24" i="3" s="1"/>
  <c r="E39" i="3"/>
  <c r="E44" i="3"/>
  <c r="E50" i="3"/>
  <c r="E56" i="3"/>
  <c r="C62" i="3"/>
  <c r="E62" i="3" s="1"/>
  <c r="F64" i="3"/>
  <c r="D84" i="3"/>
  <c r="E94" i="3"/>
  <c r="E98" i="3"/>
  <c r="E110" i="3"/>
  <c r="C116" i="3"/>
  <c r="E116" i="3" s="1"/>
  <c r="D120" i="3"/>
  <c r="D126" i="3"/>
  <c r="E126" i="3" s="1"/>
  <c r="D138" i="3"/>
  <c r="D150" i="3"/>
  <c r="E150" i="3" s="1"/>
  <c r="E171" i="3"/>
  <c r="F182" i="3"/>
  <c r="E193" i="3"/>
  <c r="F206" i="3"/>
  <c r="F230" i="3"/>
  <c r="H256" i="3"/>
  <c r="F68" i="3"/>
  <c r="F93" i="3"/>
  <c r="C257" i="3"/>
  <c r="E257" i="3" s="1"/>
  <c r="C66" i="3"/>
  <c r="E66" i="3" s="1"/>
  <c r="C72" i="3"/>
  <c r="E72" i="3" s="1"/>
  <c r="C78" i="3"/>
  <c r="E78" i="3" s="1"/>
  <c r="C84" i="3"/>
  <c r="E118" i="3"/>
  <c r="C120" i="3"/>
  <c r="E120" i="3" s="1"/>
  <c r="E164" i="3"/>
  <c r="F224" i="3"/>
  <c r="E10" i="3"/>
  <c r="E11" i="3"/>
  <c r="E14" i="3"/>
  <c r="E18" i="3"/>
  <c r="E40" i="3"/>
  <c r="E42" i="3"/>
  <c r="E48" i="3"/>
  <c r="E54" i="3"/>
  <c r="C60" i="3"/>
  <c r="E60" i="3" s="1"/>
  <c r="E65" i="3"/>
  <c r="E91" i="3"/>
  <c r="E96" i="3"/>
  <c r="E108" i="3"/>
  <c r="E172" i="3"/>
  <c r="E174" i="3"/>
  <c r="E180" i="3"/>
  <c r="E195" i="3"/>
  <c r="E197" i="3"/>
  <c r="E204" i="3"/>
  <c r="E228" i="3"/>
  <c r="H257" i="3"/>
  <c r="G253" i="3"/>
  <c r="G255" i="3"/>
  <c r="G257" i="3"/>
  <c r="G256" i="3"/>
  <c r="E32" i="3"/>
  <c r="E30" i="3"/>
  <c r="C36" i="3"/>
  <c r="E36" i="3" s="1"/>
  <c r="F37" i="3"/>
  <c r="E37" i="3"/>
  <c r="F14" i="3"/>
  <c r="C253" i="3"/>
  <c r="C255" i="3"/>
  <c r="C8" i="3"/>
  <c r="E41" i="3"/>
  <c r="E61" i="3"/>
  <c r="D92" i="3"/>
  <c r="D90" i="3" s="1"/>
  <c r="E93" i="3"/>
  <c r="D116" i="3"/>
  <c r="D114" i="3" s="1"/>
  <c r="E117" i="3"/>
  <c r="E169" i="3"/>
  <c r="E173" i="3"/>
  <c r="E182" i="3"/>
  <c r="C194" i="3"/>
  <c r="E196" i="3"/>
  <c r="E206" i="3"/>
  <c r="E218" i="3"/>
  <c r="E230" i="3"/>
  <c r="E242" i="3"/>
  <c r="D255" i="3"/>
  <c r="D254" i="3" s="1"/>
  <c r="F39" i="3"/>
  <c r="F61" i="3"/>
  <c r="F115" i="3"/>
  <c r="F152" i="3"/>
  <c r="E64" i="3"/>
  <c r="C90" i="3"/>
  <c r="C170" i="3"/>
  <c r="E170" i="3" s="1"/>
  <c r="D253" i="3"/>
  <c r="D252" i="3" s="1"/>
  <c r="C256" i="3"/>
  <c r="E256" i="3" s="1"/>
  <c r="F118" i="3"/>
  <c r="F128" i="3"/>
  <c r="D192" i="3"/>
  <c r="F18" i="3"/>
  <c r="F32" i="3"/>
  <c r="F30" i="3"/>
  <c r="F56" i="3"/>
  <c r="F134" i="3"/>
  <c r="F195" i="3"/>
  <c r="F10" i="3"/>
  <c r="F80" i="3"/>
  <c r="F98" i="3"/>
  <c r="F140" i="3"/>
  <c r="F158" i="3"/>
  <c r="F162" i="3"/>
  <c r="F186" i="3"/>
  <c r="F198" i="3"/>
  <c r="F210" i="3"/>
  <c r="F222" i="3"/>
  <c r="F234" i="3"/>
  <c r="F246" i="3"/>
  <c r="F180" i="3"/>
  <c r="F228" i="3"/>
  <c r="F7" i="3"/>
  <c r="F11" i="3"/>
  <c r="F257" i="3"/>
  <c r="F74" i="3"/>
  <c r="F9" i="3"/>
  <c r="F20" i="3"/>
  <c r="F26" i="3"/>
  <c r="F44" i="3"/>
  <c r="F42" i="3"/>
  <c r="F54" i="3"/>
  <c r="F72" i="3"/>
  <c r="F78" i="3"/>
  <c r="F96" i="3"/>
  <c r="F132" i="3"/>
  <c r="F138" i="3"/>
  <c r="F24" i="3" l="1"/>
  <c r="E8" i="3"/>
  <c r="G254" i="3"/>
  <c r="E90" i="3"/>
  <c r="C168" i="3"/>
  <c r="E168" i="3" s="1"/>
  <c r="C114" i="3"/>
  <c r="E114" i="3" s="1"/>
  <c r="H254" i="3"/>
  <c r="D6" i="3"/>
  <c r="J252" i="3"/>
  <c r="C6" i="3"/>
  <c r="E84" i="3"/>
  <c r="E194" i="3"/>
  <c r="C192" i="3"/>
  <c r="E192" i="3" s="1"/>
  <c r="E255" i="3"/>
  <c r="C254" i="3"/>
  <c r="E254" i="3" s="1"/>
  <c r="E253" i="3"/>
  <c r="C252" i="3"/>
  <c r="E92" i="3"/>
  <c r="F36" i="3"/>
  <c r="F144" i="3"/>
  <c r="F84" i="3"/>
  <c r="F116" i="3"/>
  <c r="F12" i="3"/>
  <c r="F216" i="3"/>
  <c r="F60" i="3"/>
  <c r="F8" i="3"/>
  <c r="F102" i="3"/>
  <c r="F255" i="3"/>
  <c r="F253" i="3"/>
  <c r="F204" i="3"/>
  <c r="F194" i="3"/>
  <c r="F170" i="3"/>
  <c r="F240" i="3"/>
  <c r="F120" i="3"/>
  <c r="F256" i="3"/>
  <c r="F92" i="3"/>
  <c r="F108" i="3"/>
  <c r="F48" i="3"/>
  <c r="F150" i="3"/>
  <c r="F126" i="3"/>
  <c r="F66" i="3"/>
  <c r="F62" i="3"/>
  <c r="E252" i="3" l="1"/>
  <c r="I251" i="3"/>
  <c r="F252" i="3"/>
  <c r="H252" i="3"/>
  <c r="J253" i="3" s="1"/>
  <c r="E258" i="3"/>
  <c r="G252" i="3"/>
  <c r="J254" i="3" s="1"/>
  <c r="F192" i="3"/>
  <c r="F254" i="3"/>
  <c r="F90" i="3"/>
  <c r="F168" i="3"/>
  <c r="F114" i="3"/>
  <c r="L262" i="3" l="1"/>
  <c r="K262" i="3"/>
  <c r="L261" i="3"/>
  <c r="K261" i="3"/>
  <c r="L260" i="3"/>
  <c r="K260" i="3"/>
  <c r="L258" i="3"/>
  <c r="G115" i="3"/>
  <c r="G85" i="3"/>
  <c r="J169" i="3" l="1"/>
  <c r="K259" i="3"/>
  <c r="M261" i="3"/>
  <c r="L259" i="3"/>
  <c r="L257" i="3" s="1"/>
  <c r="M260" i="3"/>
  <c r="M262" i="3"/>
  <c r="K132" i="3"/>
  <c r="G145" i="3"/>
  <c r="I228" i="3"/>
  <c r="L261" i="2"/>
  <c r="K261" i="2"/>
  <c r="L260" i="2"/>
  <c r="K260" i="2"/>
  <c r="M260" i="2" s="1"/>
  <c r="L259" i="2"/>
  <c r="K259" i="2"/>
  <c r="L257" i="2"/>
  <c r="M259" i="2" l="1"/>
  <c r="G169" i="3"/>
  <c r="G37" i="3"/>
  <c r="K138" i="3"/>
  <c r="M259" i="3"/>
  <c r="K258" i="2"/>
  <c r="M261" i="2"/>
  <c r="C266" i="3"/>
  <c r="L258" i="2"/>
  <c r="L256" i="2" s="1"/>
  <c r="M257" i="3" l="1"/>
  <c r="K258" i="3"/>
  <c r="K257" i="3" s="1"/>
  <c r="M258" i="2"/>
  <c r="F266" i="3"/>
  <c r="M258" i="3"/>
  <c r="H84" i="3" l="1"/>
  <c r="H156" i="3"/>
  <c r="H246" i="3"/>
  <c r="H78" i="3"/>
  <c r="H138" i="3"/>
  <c r="H222" i="3"/>
  <c r="H216" i="3"/>
  <c r="H234" i="3"/>
  <c r="H150" i="3"/>
  <c r="H228" i="3"/>
  <c r="H114" i="3"/>
  <c r="H162" i="3"/>
  <c r="H132" i="3"/>
  <c r="H144" i="3"/>
  <c r="H192" i="3"/>
  <c r="H168" i="3"/>
  <c r="H60" i="3"/>
  <c r="H36" i="3"/>
  <c r="H90" i="3"/>
  <c r="D247" i="2"/>
  <c r="D245" i="2" s="1"/>
  <c r="I245" i="2" s="1"/>
  <c r="C247" i="2"/>
  <c r="C245" i="2" s="1"/>
  <c r="D241" i="2"/>
  <c r="D239" i="2" s="1"/>
  <c r="I239" i="2" s="1"/>
  <c r="C241" i="2"/>
  <c r="C239" i="2" s="1"/>
  <c r="F12" i="2" l="1"/>
  <c r="E14" i="2"/>
  <c r="F14" i="2"/>
  <c r="E15" i="2"/>
  <c r="F15" i="2"/>
  <c r="E16" i="2"/>
  <c r="F16" i="2"/>
  <c r="E18" i="2"/>
  <c r="F18" i="2"/>
  <c r="F20" i="2"/>
  <c r="E21" i="2"/>
  <c r="F21" i="2"/>
  <c r="E22" i="2"/>
  <c r="F22" i="2"/>
  <c r="E24" i="2"/>
  <c r="F24" i="2"/>
  <c r="E26" i="2"/>
  <c r="F26" i="2"/>
  <c r="E27" i="2"/>
  <c r="F27" i="2"/>
  <c r="E28" i="2"/>
  <c r="F28" i="2"/>
  <c r="E30" i="2"/>
  <c r="F30" i="2"/>
  <c r="E32" i="2"/>
  <c r="F32" i="2"/>
  <c r="E33" i="2"/>
  <c r="F33" i="2"/>
  <c r="E34" i="2"/>
  <c r="F34" i="2"/>
  <c r="E246" i="2" l="1"/>
  <c r="F246" i="2"/>
  <c r="E248" i="2"/>
  <c r="F248" i="2"/>
  <c r="E249" i="2"/>
  <c r="F249" i="2"/>
  <c r="E250" i="2"/>
  <c r="F250" i="2"/>
  <c r="E240" i="2"/>
  <c r="F240" i="2"/>
  <c r="E241" i="2"/>
  <c r="E242" i="2"/>
  <c r="F242" i="2"/>
  <c r="E243" i="2"/>
  <c r="F243" i="2"/>
  <c r="E244" i="2"/>
  <c r="F244" i="2"/>
  <c r="F238" i="2"/>
  <c r="E238" i="2"/>
  <c r="F237" i="2"/>
  <c r="E237" i="2"/>
  <c r="F236" i="2"/>
  <c r="E236" i="2"/>
  <c r="D235" i="2"/>
  <c r="D233" i="2" s="1"/>
  <c r="C235" i="2"/>
  <c r="C233" i="2" s="1"/>
  <c r="F234" i="2"/>
  <c r="E234" i="2"/>
  <c r="F232" i="2"/>
  <c r="E232" i="2"/>
  <c r="F231" i="2"/>
  <c r="E231" i="2"/>
  <c r="F230" i="2"/>
  <c r="E230" i="2"/>
  <c r="D229" i="2"/>
  <c r="C229" i="2"/>
  <c r="C227" i="2" s="1"/>
  <c r="F228" i="2"/>
  <c r="E228" i="2"/>
  <c r="F226" i="2"/>
  <c r="E226" i="2"/>
  <c r="F225" i="2"/>
  <c r="E225" i="2"/>
  <c r="F224" i="2"/>
  <c r="E224" i="2"/>
  <c r="D223" i="2"/>
  <c r="C223" i="2"/>
  <c r="F222" i="2"/>
  <c r="E222" i="2"/>
  <c r="D221" i="2"/>
  <c r="C221" i="2"/>
  <c r="F220" i="2"/>
  <c r="E220" i="2"/>
  <c r="F219" i="2"/>
  <c r="E219" i="2"/>
  <c r="F218" i="2"/>
  <c r="E218" i="2"/>
  <c r="D217" i="2"/>
  <c r="C217" i="2"/>
  <c r="F216" i="2"/>
  <c r="E216" i="2"/>
  <c r="D215" i="2"/>
  <c r="C215" i="2"/>
  <c r="F214" i="2"/>
  <c r="E214" i="2"/>
  <c r="F213" i="2"/>
  <c r="E213" i="2"/>
  <c r="F212" i="2"/>
  <c r="E212" i="2"/>
  <c r="D211" i="2"/>
  <c r="C211" i="2"/>
  <c r="F210" i="2"/>
  <c r="E210" i="2"/>
  <c r="D209" i="2"/>
  <c r="C209" i="2"/>
  <c r="F208" i="2"/>
  <c r="E208" i="2"/>
  <c r="F207" i="2"/>
  <c r="E207" i="2"/>
  <c r="F206" i="2"/>
  <c r="E206" i="2"/>
  <c r="D205" i="2"/>
  <c r="C205" i="2"/>
  <c r="C203" i="2" s="1"/>
  <c r="F204" i="2"/>
  <c r="E204" i="2"/>
  <c r="D202" i="2"/>
  <c r="C202" i="2"/>
  <c r="D201" i="2"/>
  <c r="C201" i="2"/>
  <c r="D200" i="2"/>
  <c r="C200" i="2"/>
  <c r="D198" i="2"/>
  <c r="C198" i="2"/>
  <c r="F196" i="2"/>
  <c r="E196" i="2"/>
  <c r="F195" i="2"/>
  <c r="E195" i="2"/>
  <c r="F194" i="2"/>
  <c r="E194" i="2"/>
  <c r="D193" i="2"/>
  <c r="D191" i="2" s="1"/>
  <c r="C193" i="2"/>
  <c r="C191" i="2" s="1"/>
  <c r="F192" i="2"/>
  <c r="E192" i="2"/>
  <c r="F190" i="2"/>
  <c r="E190" i="2"/>
  <c r="F189" i="2"/>
  <c r="E189" i="2"/>
  <c r="F188" i="2"/>
  <c r="E188" i="2"/>
  <c r="D187" i="2"/>
  <c r="C187" i="2"/>
  <c r="C185" i="2" s="1"/>
  <c r="F186" i="2"/>
  <c r="E186" i="2"/>
  <c r="F184" i="2"/>
  <c r="E184" i="2"/>
  <c r="F183" i="2"/>
  <c r="E183" i="2"/>
  <c r="F182" i="2"/>
  <c r="E182" i="2"/>
  <c r="D181" i="2"/>
  <c r="D179" i="2" s="1"/>
  <c r="F180" i="2"/>
  <c r="E180" i="2"/>
  <c r="C179" i="2"/>
  <c r="D178" i="2"/>
  <c r="C178" i="2"/>
  <c r="D177" i="2"/>
  <c r="C177" i="2"/>
  <c r="D176" i="2"/>
  <c r="C176" i="2"/>
  <c r="D174" i="2"/>
  <c r="C174" i="2"/>
  <c r="F172" i="2"/>
  <c r="E172" i="2"/>
  <c r="F171" i="2"/>
  <c r="E171" i="2"/>
  <c r="F170" i="2"/>
  <c r="E170" i="2"/>
  <c r="D169" i="2"/>
  <c r="C169" i="2"/>
  <c r="C167" i="2" s="1"/>
  <c r="F168" i="2"/>
  <c r="E168" i="2"/>
  <c r="F166" i="2"/>
  <c r="E166" i="2"/>
  <c r="F165" i="2"/>
  <c r="E165" i="2"/>
  <c r="F164" i="2"/>
  <c r="E164" i="2"/>
  <c r="D163" i="2"/>
  <c r="C163" i="2"/>
  <c r="C161" i="2" s="1"/>
  <c r="F162" i="2"/>
  <c r="E162" i="2"/>
  <c r="F160" i="2"/>
  <c r="E160" i="2"/>
  <c r="F159" i="2"/>
  <c r="E159" i="2"/>
  <c r="F158" i="2"/>
  <c r="E158" i="2"/>
  <c r="D157" i="2"/>
  <c r="C157" i="2"/>
  <c r="C155" i="2" s="1"/>
  <c r="F156" i="2"/>
  <c r="E156" i="2"/>
  <c r="E154" i="2"/>
  <c r="E153" i="2"/>
  <c r="D151" i="2"/>
  <c r="D149" i="2" s="1"/>
  <c r="G150" i="2" s="1"/>
  <c r="E150" i="2"/>
  <c r="F148" i="2"/>
  <c r="E148" i="2"/>
  <c r="F147" i="2"/>
  <c r="E147" i="2"/>
  <c r="F146" i="2"/>
  <c r="E146" i="2"/>
  <c r="D145" i="2"/>
  <c r="C145" i="2"/>
  <c r="C143" i="2" s="1"/>
  <c r="F144" i="2"/>
  <c r="E144" i="2"/>
  <c r="F142" i="2"/>
  <c r="E142" i="2"/>
  <c r="F141" i="2"/>
  <c r="E141" i="2"/>
  <c r="F140" i="2"/>
  <c r="E140" i="2"/>
  <c r="D139" i="2"/>
  <c r="C139" i="2"/>
  <c r="C137" i="2" s="1"/>
  <c r="F138" i="2"/>
  <c r="E138" i="2"/>
  <c r="D137" i="2"/>
  <c r="K137" i="2" s="1"/>
  <c r="F136" i="2"/>
  <c r="E136" i="2"/>
  <c r="F135" i="2"/>
  <c r="E135" i="2"/>
  <c r="F134" i="2"/>
  <c r="E134" i="2"/>
  <c r="D133" i="2"/>
  <c r="C133" i="2"/>
  <c r="C131" i="2" s="1"/>
  <c r="F132" i="2"/>
  <c r="E132" i="2"/>
  <c r="F130" i="2"/>
  <c r="E130" i="2"/>
  <c r="F129" i="2"/>
  <c r="E129" i="2"/>
  <c r="F128" i="2"/>
  <c r="E128" i="2"/>
  <c r="D127" i="2"/>
  <c r="C127" i="2"/>
  <c r="C125" i="2" s="1"/>
  <c r="F126" i="2"/>
  <c r="E126" i="2"/>
  <c r="D124" i="2"/>
  <c r="C124" i="2"/>
  <c r="D123" i="2"/>
  <c r="C123" i="2"/>
  <c r="D122" i="2"/>
  <c r="C122" i="2"/>
  <c r="D120" i="2"/>
  <c r="C120" i="2"/>
  <c r="F118" i="2"/>
  <c r="E118" i="2"/>
  <c r="F117" i="2"/>
  <c r="E117" i="2"/>
  <c r="F116" i="2"/>
  <c r="E116" i="2"/>
  <c r="D115" i="2"/>
  <c r="C115" i="2"/>
  <c r="F114" i="2"/>
  <c r="E114" i="2"/>
  <c r="D113" i="2"/>
  <c r="C113" i="2"/>
  <c r="E113" i="2" s="1"/>
  <c r="F112" i="2"/>
  <c r="E112" i="2"/>
  <c r="F111" i="2"/>
  <c r="E111" i="2"/>
  <c r="F110" i="2"/>
  <c r="E110" i="2"/>
  <c r="D109" i="2"/>
  <c r="D107" i="2" s="1"/>
  <c r="C109" i="2"/>
  <c r="C107" i="2" s="1"/>
  <c r="F108" i="2"/>
  <c r="E108" i="2"/>
  <c r="F106" i="2"/>
  <c r="E106" i="2"/>
  <c r="F105" i="2"/>
  <c r="E105" i="2"/>
  <c r="F104" i="2"/>
  <c r="E104" i="2"/>
  <c r="D103" i="2"/>
  <c r="D101" i="2" s="1"/>
  <c r="C103" i="2"/>
  <c r="F102" i="2"/>
  <c r="E102" i="2"/>
  <c r="D100" i="2"/>
  <c r="C100" i="2"/>
  <c r="D99" i="2"/>
  <c r="C99" i="2"/>
  <c r="D98" i="2"/>
  <c r="C98" i="2"/>
  <c r="D96" i="2"/>
  <c r="C96" i="2"/>
  <c r="F94" i="2"/>
  <c r="E94" i="2"/>
  <c r="F93" i="2"/>
  <c r="E93" i="2"/>
  <c r="F92" i="2"/>
  <c r="E92" i="2"/>
  <c r="D91" i="2"/>
  <c r="C91" i="2"/>
  <c r="C89" i="2" s="1"/>
  <c r="F90" i="2"/>
  <c r="E90" i="2"/>
  <c r="D89" i="2"/>
  <c r="F88" i="2"/>
  <c r="E88" i="2"/>
  <c r="F87" i="2"/>
  <c r="E87" i="2"/>
  <c r="F86" i="2"/>
  <c r="E86" i="2"/>
  <c r="D85" i="2"/>
  <c r="C85" i="2"/>
  <c r="F84" i="2"/>
  <c r="E84" i="2"/>
  <c r="F82" i="2"/>
  <c r="E82" i="2"/>
  <c r="F81" i="2"/>
  <c r="E81" i="2"/>
  <c r="F80" i="2"/>
  <c r="E80" i="2"/>
  <c r="D79" i="2"/>
  <c r="D77" i="2" s="1"/>
  <c r="C79" i="2"/>
  <c r="F78" i="2"/>
  <c r="E78" i="2"/>
  <c r="F76" i="2"/>
  <c r="E76" i="2"/>
  <c r="F75" i="2"/>
  <c r="E75" i="2"/>
  <c r="F74" i="2"/>
  <c r="E74" i="2"/>
  <c r="D73" i="2"/>
  <c r="C73" i="2"/>
  <c r="F72" i="2"/>
  <c r="E72" i="2"/>
  <c r="D70" i="2"/>
  <c r="C70" i="2"/>
  <c r="D69" i="2"/>
  <c r="C69" i="2"/>
  <c r="D68" i="2"/>
  <c r="C68" i="2"/>
  <c r="D66" i="2"/>
  <c r="C66" i="2"/>
  <c r="F64" i="2"/>
  <c r="E64" i="2"/>
  <c r="F63" i="2"/>
  <c r="E63" i="2"/>
  <c r="F62" i="2"/>
  <c r="E62" i="2"/>
  <c r="D61" i="2"/>
  <c r="D59" i="2" s="1"/>
  <c r="C61" i="2"/>
  <c r="F60" i="2"/>
  <c r="E60" i="2"/>
  <c r="F58" i="2"/>
  <c r="E58" i="2"/>
  <c r="F57" i="2"/>
  <c r="E57" i="2"/>
  <c r="F56" i="2"/>
  <c r="E56" i="2"/>
  <c r="D55" i="2"/>
  <c r="C55" i="2"/>
  <c r="F54" i="2"/>
  <c r="E54" i="2"/>
  <c r="F52" i="2"/>
  <c r="E52" i="2"/>
  <c r="F51" i="2"/>
  <c r="E51" i="2"/>
  <c r="F50" i="2"/>
  <c r="E50" i="2"/>
  <c r="D49" i="2"/>
  <c r="C49" i="2"/>
  <c r="F48" i="2"/>
  <c r="E48" i="2"/>
  <c r="D47" i="2"/>
  <c r="C47" i="2"/>
  <c r="F46" i="2"/>
  <c r="E46" i="2"/>
  <c r="F45" i="2"/>
  <c r="E45" i="2"/>
  <c r="F44" i="2"/>
  <c r="E44" i="2"/>
  <c r="D43" i="2"/>
  <c r="C43" i="2"/>
  <c r="C41" i="2" s="1"/>
  <c r="F42" i="2"/>
  <c r="E42" i="2"/>
  <c r="D41" i="2"/>
  <c r="D40" i="2"/>
  <c r="C40" i="2"/>
  <c r="D39" i="2"/>
  <c r="C39" i="2"/>
  <c r="D38" i="2"/>
  <c r="C38" i="2"/>
  <c r="D36" i="2"/>
  <c r="C36" i="2"/>
  <c r="D31" i="2"/>
  <c r="C31" i="2"/>
  <c r="D25" i="2"/>
  <c r="D23" i="2" s="1"/>
  <c r="C25" i="2"/>
  <c r="E25" i="2" s="1"/>
  <c r="D19" i="2"/>
  <c r="C19" i="2"/>
  <c r="D17" i="2"/>
  <c r="D13" i="2"/>
  <c r="C13" i="2"/>
  <c r="D10" i="2"/>
  <c r="C10" i="2"/>
  <c r="D9" i="2"/>
  <c r="C9" i="2"/>
  <c r="D8" i="2"/>
  <c r="C8" i="2"/>
  <c r="D6" i="2"/>
  <c r="C6" i="2"/>
  <c r="F19" i="2" l="1"/>
  <c r="E100" i="2"/>
  <c r="H252" i="2"/>
  <c r="F6" i="2"/>
  <c r="D252" i="2"/>
  <c r="D11" i="2"/>
  <c r="F13" i="2"/>
  <c r="D29" i="2"/>
  <c r="F31" i="2"/>
  <c r="G254" i="2"/>
  <c r="E8" i="2"/>
  <c r="C254" i="2"/>
  <c r="C253" i="2" s="1"/>
  <c r="H254" i="2"/>
  <c r="F8" i="2"/>
  <c r="D254" i="2"/>
  <c r="D256" i="2"/>
  <c r="H256" i="2"/>
  <c r="F10" i="2"/>
  <c r="E19" i="2"/>
  <c r="F25" i="2"/>
  <c r="E115" i="2"/>
  <c r="H255" i="2"/>
  <c r="F9" i="2"/>
  <c r="D255" i="2"/>
  <c r="G252" i="2"/>
  <c r="E6" i="2"/>
  <c r="C252" i="2"/>
  <c r="E252" i="2" s="1"/>
  <c r="G255" i="2"/>
  <c r="E9" i="2"/>
  <c r="C255" i="2"/>
  <c r="E13" i="2"/>
  <c r="E31" i="2"/>
  <c r="G256" i="2"/>
  <c r="E10" i="2"/>
  <c r="C256" i="2"/>
  <c r="E217" i="2"/>
  <c r="E174" i="2"/>
  <c r="E247" i="2"/>
  <c r="F245" i="2"/>
  <c r="F241" i="2"/>
  <c r="F239" i="2"/>
  <c r="E239" i="2"/>
  <c r="E245" i="2"/>
  <c r="F247" i="2"/>
  <c r="F49" i="2"/>
  <c r="F193" i="2"/>
  <c r="D7" i="2"/>
  <c r="D37" i="2"/>
  <c r="D35" i="2" s="1"/>
  <c r="D175" i="2"/>
  <c r="D173" i="2" s="1"/>
  <c r="J174" i="2" s="1"/>
  <c r="E38" i="2"/>
  <c r="E40" i="2"/>
  <c r="E176" i="2"/>
  <c r="E178" i="2"/>
  <c r="E191" i="2"/>
  <c r="E193" i="2"/>
  <c r="E201" i="2"/>
  <c r="E233" i="2"/>
  <c r="E211" i="2"/>
  <c r="C67" i="2"/>
  <c r="C65" i="2" s="1"/>
  <c r="C97" i="2"/>
  <c r="C95" i="2" s="1"/>
  <c r="E209" i="2"/>
  <c r="F152" i="2"/>
  <c r="F202" i="2"/>
  <c r="F79" i="2"/>
  <c r="F115" i="2"/>
  <c r="F154" i="2"/>
  <c r="F211" i="2"/>
  <c r="C37" i="2"/>
  <c r="C35" i="2" s="1"/>
  <c r="E47" i="2"/>
  <c r="E49" i="2"/>
  <c r="F91" i="2"/>
  <c r="E122" i="2"/>
  <c r="E124" i="2"/>
  <c r="E152" i="2"/>
  <c r="E157" i="2"/>
  <c r="F179" i="2"/>
  <c r="F198" i="2"/>
  <c r="C151" i="2"/>
  <c r="F153" i="2"/>
  <c r="F150" i="2"/>
  <c r="E145" i="2"/>
  <c r="D143" i="2"/>
  <c r="F139" i="2"/>
  <c r="E139" i="2"/>
  <c r="E137" i="2"/>
  <c r="D121" i="2"/>
  <c r="D119" i="2" s="1"/>
  <c r="G120" i="2" s="1"/>
  <c r="E120" i="2"/>
  <c r="E96" i="2"/>
  <c r="E107" i="2"/>
  <c r="D97" i="2"/>
  <c r="F97" i="2" s="1"/>
  <c r="F66" i="2"/>
  <c r="F43" i="2"/>
  <c r="F69" i="2"/>
  <c r="E91" i="2"/>
  <c r="E109" i="2"/>
  <c r="F145" i="2"/>
  <c r="F217" i="2"/>
  <c r="F221" i="2"/>
  <c r="E98" i="2"/>
  <c r="F109" i="2"/>
  <c r="F122" i="2"/>
  <c r="F176" i="2"/>
  <c r="E235" i="2"/>
  <c r="F61" i="2"/>
  <c r="F68" i="2"/>
  <c r="F70" i="2"/>
  <c r="E99" i="2"/>
  <c r="E123" i="2"/>
  <c r="E177" i="2"/>
  <c r="E215" i="2"/>
  <c r="F235" i="2"/>
  <c r="E43" i="2"/>
  <c r="E41" i="2"/>
  <c r="C7" i="2"/>
  <c r="C17" i="2"/>
  <c r="E17" i="2" s="1"/>
  <c r="E39" i="2"/>
  <c r="D53" i="2"/>
  <c r="F55" i="2"/>
  <c r="F127" i="2"/>
  <c r="E127" i="2"/>
  <c r="D131" i="2"/>
  <c r="F131" i="2" s="1"/>
  <c r="F133" i="2"/>
  <c r="D161" i="2"/>
  <c r="E161" i="2" s="1"/>
  <c r="F163" i="2"/>
  <c r="E163" i="2"/>
  <c r="D167" i="2"/>
  <c r="F167" i="2" s="1"/>
  <c r="F169" i="2"/>
  <c r="C23" i="2"/>
  <c r="E23" i="2" s="1"/>
  <c r="F39" i="2"/>
  <c r="F41" i="2"/>
  <c r="E66" i="2"/>
  <c r="E70" i="2"/>
  <c r="F96" i="2"/>
  <c r="F124" i="2"/>
  <c r="E133" i="2"/>
  <c r="F137" i="2"/>
  <c r="E169" i="2"/>
  <c r="F177" i="2"/>
  <c r="F201" i="2"/>
  <c r="F215" i="2"/>
  <c r="F233" i="2"/>
  <c r="C29" i="2"/>
  <c r="F36" i="2"/>
  <c r="E69" i="2"/>
  <c r="E73" i="2"/>
  <c r="C71" i="2"/>
  <c r="E85" i="2"/>
  <c r="C83" i="2"/>
  <c r="F89" i="2"/>
  <c r="G90" i="2"/>
  <c r="E89" i="2"/>
  <c r="F100" i="2"/>
  <c r="F174" i="2"/>
  <c r="F181" i="2"/>
  <c r="E181" i="2"/>
  <c r="D185" i="2"/>
  <c r="F185" i="2" s="1"/>
  <c r="F187" i="2"/>
  <c r="E200" i="2"/>
  <c r="C199" i="2"/>
  <c r="D203" i="2"/>
  <c r="F203" i="2" s="1"/>
  <c r="F205" i="2"/>
  <c r="C11" i="2"/>
  <c r="E11" i="2" s="1"/>
  <c r="E36" i="2"/>
  <c r="F38" i="2"/>
  <c r="F40" i="2"/>
  <c r="F47" i="2"/>
  <c r="E55" i="2"/>
  <c r="C53" i="2"/>
  <c r="D67" i="2"/>
  <c r="D65" i="2" s="1"/>
  <c r="E68" i="2"/>
  <c r="D71" i="2"/>
  <c r="F73" i="2"/>
  <c r="D83" i="2"/>
  <c r="F85" i="2"/>
  <c r="F103" i="2"/>
  <c r="C101" i="2"/>
  <c r="E101" i="2" s="1"/>
  <c r="E103" i="2"/>
  <c r="F120" i="2"/>
  <c r="F123" i="2"/>
  <c r="D125" i="2"/>
  <c r="F125" i="2" s="1"/>
  <c r="F157" i="2"/>
  <c r="D155" i="2"/>
  <c r="F155" i="2" s="1"/>
  <c r="F178" i="2"/>
  <c r="E187" i="2"/>
  <c r="F191" i="2"/>
  <c r="F200" i="2"/>
  <c r="E205" i="2"/>
  <c r="F209" i="2"/>
  <c r="F223" i="2"/>
  <c r="E223" i="2"/>
  <c r="D227" i="2"/>
  <c r="F227" i="2" s="1"/>
  <c r="F229" i="2"/>
  <c r="E229" i="2"/>
  <c r="E61" i="2"/>
  <c r="C59" i="2"/>
  <c r="E59" i="2" s="1"/>
  <c r="E79" i="2"/>
  <c r="C77" i="2"/>
  <c r="E77" i="2" s="1"/>
  <c r="F99" i="2"/>
  <c r="F113" i="2"/>
  <c r="E167" i="2"/>
  <c r="F98" i="2"/>
  <c r="F107" i="2"/>
  <c r="C121" i="2"/>
  <c r="C175" i="2"/>
  <c r="E179" i="2"/>
  <c r="E198" i="2"/>
  <c r="D199" i="2"/>
  <c r="E202" i="2"/>
  <c r="E221" i="2"/>
  <c r="E29" i="2" l="1"/>
  <c r="D253" i="2"/>
  <c r="G36" i="2"/>
  <c r="D265" i="2"/>
  <c r="F7" i="2"/>
  <c r="H253" i="2"/>
  <c r="G174" i="2"/>
  <c r="G253" i="2"/>
  <c r="E7" i="2"/>
  <c r="E143" i="2"/>
  <c r="K143" i="2"/>
  <c r="K257" i="2" s="1"/>
  <c r="K256" i="2" s="1"/>
  <c r="C265" i="2"/>
  <c r="F29" i="2"/>
  <c r="F17" i="2"/>
  <c r="F23" i="2"/>
  <c r="F11" i="2"/>
  <c r="F252" i="2"/>
  <c r="E255" i="2"/>
  <c r="F255" i="2"/>
  <c r="E254" i="2"/>
  <c r="F256" i="2"/>
  <c r="F254" i="2"/>
  <c r="E256" i="2"/>
  <c r="F253" i="2"/>
  <c r="D5" i="2"/>
  <c r="C5" i="2"/>
  <c r="D251" i="2"/>
  <c r="J251" i="2" s="1"/>
  <c r="E253" i="2"/>
  <c r="C251" i="2"/>
  <c r="E97" i="2"/>
  <c r="D95" i="2"/>
  <c r="E95" i="2" s="1"/>
  <c r="F143" i="2"/>
  <c r="E155" i="2"/>
  <c r="E71" i="2"/>
  <c r="E37" i="2"/>
  <c r="E185" i="2"/>
  <c r="F37" i="2"/>
  <c r="E151" i="2"/>
  <c r="F151" i="2"/>
  <c r="C149" i="2"/>
  <c r="F121" i="2"/>
  <c r="E125" i="2"/>
  <c r="F95" i="2"/>
  <c r="F83" i="2"/>
  <c r="E203" i="2"/>
  <c r="F53" i="2"/>
  <c r="E35" i="2"/>
  <c r="F199" i="2"/>
  <c r="D197" i="2"/>
  <c r="F77" i="2"/>
  <c r="E65" i="2"/>
  <c r="E131" i="2"/>
  <c r="F67" i="2"/>
  <c r="E67" i="2"/>
  <c r="F35" i="2"/>
  <c r="E121" i="2"/>
  <c r="C119" i="2"/>
  <c r="F101" i="2"/>
  <c r="F59" i="2"/>
  <c r="E199" i="2"/>
  <c r="C197" i="2"/>
  <c r="E83" i="2"/>
  <c r="E175" i="2"/>
  <c r="F175" i="2"/>
  <c r="C173" i="2"/>
  <c r="F173" i="2" s="1"/>
  <c r="E227" i="2"/>
  <c r="F71" i="2"/>
  <c r="E53" i="2"/>
  <c r="E312" i="1"/>
  <c r="F312" i="1"/>
  <c r="C313" i="1"/>
  <c r="C311" i="1" s="1"/>
  <c r="D313" i="1"/>
  <c r="D311" i="1" s="1"/>
  <c r="E314" i="1"/>
  <c r="F314" i="1"/>
  <c r="E315" i="1"/>
  <c r="F315" i="1"/>
  <c r="E316" i="1"/>
  <c r="F316" i="1"/>
  <c r="H35" i="2" l="1"/>
  <c r="F311" i="1"/>
  <c r="F265" i="2"/>
  <c r="F270" i="2"/>
  <c r="G6" i="2"/>
  <c r="M257" i="2"/>
  <c r="M256" i="2"/>
  <c r="H251" i="2"/>
  <c r="J252" i="2" s="1"/>
  <c r="G251" i="2"/>
  <c r="E5" i="2"/>
  <c r="H173" i="2"/>
  <c r="H239" i="2"/>
  <c r="H197" i="2"/>
  <c r="H155" i="2"/>
  <c r="H119" i="2"/>
  <c r="H65" i="2"/>
  <c r="H233" i="2"/>
  <c r="H149" i="2"/>
  <c r="H95" i="2"/>
  <c r="H227" i="2"/>
  <c r="H167" i="2"/>
  <c r="H143" i="2"/>
  <c r="H89" i="2"/>
  <c r="H5" i="2"/>
  <c r="H245" i="2"/>
  <c r="H221" i="2"/>
  <c r="H161" i="2"/>
  <c r="H137" i="2"/>
  <c r="H83" i="2"/>
  <c r="E173" i="2"/>
  <c r="F251" i="2"/>
  <c r="E251" i="2"/>
  <c r="F149" i="2"/>
  <c r="E149" i="2"/>
  <c r="E197" i="2"/>
  <c r="E119" i="2"/>
  <c r="F119" i="2"/>
  <c r="F197" i="2"/>
  <c r="E311" i="1"/>
  <c r="F313" i="1"/>
  <c r="E313" i="1"/>
  <c r="E257" i="2" l="1"/>
  <c r="D250" i="1"/>
  <c r="D249" i="1"/>
  <c r="D248" i="1"/>
  <c r="C250" i="1"/>
  <c r="C249" i="1"/>
  <c r="C248" i="1"/>
  <c r="D246" i="1"/>
  <c r="C246" i="1"/>
  <c r="C66" i="1" l="1"/>
  <c r="C39" i="1" l="1"/>
  <c r="D38" i="1"/>
  <c r="D39" i="1"/>
  <c r="D40" i="1"/>
  <c r="D36" i="1"/>
  <c r="C40" i="1"/>
  <c r="C38" i="1"/>
  <c r="C36" i="1"/>
  <c r="F60" i="1"/>
  <c r="F62" i="1"/>
  <c r="F63" i="1"/>
  <c r="F64" i="1"/>
  <c r="E60" i="1"/>
  <c r="E62" i="1"/>
  <c r="E63" i="1"/>
  <c r="E64" i="1"/>
  <c r="D61" i="1"/>
  <c r="D59" i="1" s="1"/>
  <c r="C61" i="1"/>
  <c r="F61" i="1" l="1"/>
  <c r="E61" i="1"/>
  <c r="C59" i="1"/>
  <c r="F59" i="1" s="1"/>
  <c r="E59" i="1" l="1"/>
  <c r="C210" i="1"/>
  <c r="D210" i="1"/>
  <c r="C212" i="1"/>
  <c r="D212" i="1"/>
  <c r="C213" i="1"/>
  <c r="D213" i="1"/>
  <c r="C214" i="1"/>
  <c r="D214" i="1"/>
  <c r="C156" i="1"/>
  <c r="D156" i="1"/>
  <c r="D68" i="1" l="1"/>
  <c r="D69" i="1"/>
  <c r="D70" i="1"/>
  <c r="D66" i="1"/>
  <c r="C70" i="1"/>
  <c r="C69" i="1"/>
  <c r="C68" i="1"/>
  <c r="D73" i="1"/>
  <c r="D71" i="1" s="1"/>
  <c r="D79" i="1"/>
  <c r="D77" i="1" s="1"/>
  <c r="D85" i="1"/>
  <c r="D83" i="1" s="1"/>
  <c r="D91" i="1"/>
  <c r="D97" i="1"/>
  <c r="D95" i="1" s="1"/>
  <c r="D103" i="1"/>
  <c r="D109" i="1"/>
  <c r="D107" i="1" s="1"/>
  <c r="D115" i="1"/>
  <c r="D121" i="1"/>
  <c r="D119" i="1" s="1"/>
  <c r="C121" i="1"/>
  <c r="C119" i="1" s="1"/>
  <c r="C115" i="1"/>
  <c r="C113" i="1" s="1"/>
  <c r="C109" i="1"/>
  <c r="C107" i="1" s="1"/>
  <c r="C103" i="1"/>
  <c r="C101" i="1" s="1"/>
  <c r="C97" i="1"/>
  <c r="C95" i="1" s="1"/>
  <c r="C91" i="1"/>
  <c r="C89" i="1" s="1"/>
  <c r="C85" i="1"/>
  <c r="C83" i="1" s="1"/>
  <c r="C79" i="1"/>
  <c r="C77" i="1" s="1"/>
  <c r="C73" i="1"/>
  <c r="C71" i="1" s="1"/>
  <c r="E124" i="1"/>
  <c r="E123" i="1"/>
  <c r="E122" i="1"/>
  <c r="E120" i="1"/>
  <c r="E118" i="1"/>
  <c r="E117" i="1"/>
  <c r="E116" i="1"/>
  <c r="E114" i="1"/>
  <c r="E112" i="1"/>
  <c r="E111" i="1"/>
  <c r="E110" i="1"/>
  <c r="E108" i="1"/>
  <c r="E106" i="1"/>
  <c r="E105" i="1"/>
  <c r="E104" i="1"/>
  <c r="E102" i="1"/>
  <c r="E100" i="1"/>
  <c r="E99" i="1"/>
  <c r="E98" i="1"/>
  <c r="E96" i="1"/>
  <c r="E94" i="1"/>
  <c r="E93" i="1"/>
  <c r="E92" i="1"/>
  <c r="E90" i="1"/>
  <c r="E121" i="1" l="1"/>
  <c r="E97" i="1"/>
  <c r="E109" i="1"/>
  <c r="E119" i="1"/>
  <c r="E115" i="1"/>
  <c r="E107" i="1"/>
  <c r="E103" i="1"/>
  <c r="E95" i="1"/>
  <c r="E91" i="1"/>
  <c r="D113" i="1"/>
  <c r="E113" i="1" s="1"/>
  <c r="D101" i="1"/>
  <c r="E101" i="1" s="1"/>
  <c r="D89" i="1"/>
  <c r="E89" i="1" s="1"/>
  <c r="F12" i="1"/>
  <c r="F14" i="1"/>
  <c r="F15" i="1"/>
  <c r="F16" i="1"/>
  <c r="F18" i="1"/>
  <c r="F20" i="1"/>
  <c r="F21" i="1"/>
  <c r="F22" i="1"/>
  <c r="F24" i="1"/>
  <c r="F26" i="1"/>
  <c r="F27" i="1"/>
  <c r="F28" i="1"/>
  <c r="F30" i="1"/>
  <c r="F32" i="1"/>
  <c r="F33" i="1"/>
  <c r="F34" i="1"/>
  <c r="F42" i="1"/>
  <c r="F44" i="1"/>
  <c r="F45" i="1"/>
  <c r="F46" i="1"/>
  <c r="F48" i="1"/>
  <c r="F50" i="1"/>
  <c r="F51" i="1"/>
  <c r="F52" i="1"/>
  <c r="F54" i="1"/>
  <c r="F56" i="1"/>
  <c r="F57" i="1"/>
  <c r="F58" i="1"/>
  <c r="F66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2" i="1"/>
  <c r="F134" i="1"/>
  <c r="F135" i="1"/>
  <c r="F136" i="1"/>
  <c r="F138" i="1"/>
  <c r="F140" i="1"/>
  <c r="F141" i="1"/>
  <c r="F142" i="1"/>
  <c r="F144" i="1"/>
  <c r="F146" i="1"/>
  <c r="F147" i="1"/>
  <c r="F148" i="1"/>
  <c r="F150" i="1"/>
  <c r="F152" i="1"/>
  <c r="F153" i="1"/>
  <c r="F154" i="1"/>
  <c r="F162" i="1"/>
  <c r="F164" i="1"/>
  <c r="F165" i="1"/>
  <c r="F166" i="1"/>
  <c r="F168" i="1"/>
  <c r="F170" i="1"/>
  <c r="F171" i="1"/>
  <c r="F172" i="1"/>
  <c r="F174" i="1"/>
  <c r="F176" i="1"/>
  <c r="F177" i="1"/>
  <c r="F178" i="1"/>
  <c r="F186" i="1"/>
  <c r="F188" i="1"/>
  <c r="F189" i="1"/>
  <c r="F190" i="1"/>
  <c r="F192" i="1"/>
  <c r="F194" i="1"/>
  <c r="F195" i="1"/>
  <c r="F196" i="1"/>
  <c r="F198" i="1"/>
  <c r="F200" i="1"/>
  <c r="F201" i="1"/>
  <c r="F202" i="1"/>
  <c r="F204" i="1"/>
  <c r="F206" i="1"/>
  <c r="F207" i="1"/>
  <c r="F208" i="1"/>
  <c r="F216" i="1"/>
  <c r="F218" i="1"/>
  <c r="F219" i="1"/>
  <c r="F220" i="1"/>
  <c r="F222" i="1"/>
  <c r="F224" i="1"/>
  <c r="F225" i="1"/>
  <c r="F226" i="1"/>
  <c r="F228" i="1"/>
  <c r="F230" i="1"/>
  <c r="F231" i="1"/>
  <c r="F232" i="1"/>
  <c r="F234" i="1"/>
  <c r="F236" i="1"/>
  <c r="F237" i="1"/>
  <c r="F238" i="1"/>
  <c r="F240" i="1"/>
  <c r="F242" i="1"/>
  <c r="F243" i="1"/>
  <c r="F244" i="1"/>
  <c r="F252" i="1"/>
  <c r="F254" i="1"/>
  <c r="F255" i="1"/>
  <c r="F256" i="1"/>
  <c r="F258" i="1"/>
  <c r="F260" i="1"/>
  <c r="F261" i="1"/>
  <c r="F262" i="1"/>
  <c r="F264" i="1"/>
  <c r="F266" i="1"/>
  <c r="F267" i="1"/>
  <c r="F268" i="1"/>
  <c r="F276" i="1"/>
  <c r="F278" i="1"/>
  <c r="F279" i="1"/>
  <c r="F280" i="1"/>
  <c r="F282" i="1"/>
  <c r="F284" i="1"/>
  <c r="F285" i="1"/>
  <c r="F286" i="1"/>
  <c r="F288" i="1"/>
  <c r="F290" i="1"/>
  <c r="F291" i="1"/>
  <c r="F292" i="1"/>
  <c r="F294" i="1"/>
  <c r="F296" i="1"/>
  <c r="F297" i="1"/>
  <c r="F298" i="1"/>
  <c r="F300" i="1"/>
  <c r="F302" i="1"/>
  <c r="F303" i="1"/>
  <c r="F304" i="1"/>
  <c r="F306" i="1"/>
  <c r="F308" i="1"/>
  <c r="F309" i="1"/>
  <c r="F310" i="1"/>
  <c r="E12" i="1" l="1"/>
  <c r="E14" i="1"/>
  <c r="E15" i="1"/>
  <c r="E16" i="1"/>
  <c r="E18" i="1"/>
  <c r="E20" i="1"/>
  <c r="E21" i="1"/>
  <c r="E22" i="1"/>
  <c r="E24" i="1"/>
  <c r="E26" i="1"/>
  <c r="E27" i="1"/>
  <c r="E28" i="1"/>
  <c r="E30" i="1"/>
  <c r="E32" i="1"/>
  <c r="E33" i="1"/>
  <c r="E34" i="1"/>
  <c r="E42" i="1"/>
  <c r="E44" i="1"/>
  <c r="E45" i="1"/>
  <c r="E46" i="1"/>
  <c r="E48" i="1"/>
  <c r="E50" i="1"/>
  <c r="E51" i="1"/>
  <c r="E52" i="1"/>
  <c r="E54" i="1"/>
  <c r="E56" i="1"/>
  <c r="E57" i="1"/>
  <c r="E58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132" i="1"/>
  <c r="E134" i="1"/>
  <c r="E135" i="1"/>
  <c r="E136" i="1"/>
  <c r="E138" i="1"/>
  <c r="E140" i="1"/>
  <c r="E141" i="1"/>
  <c r="E142" i="1"/>
  <c r="E144" i="1"/>
  <c r="E146" i="1"/>
  <c r="E147" i="1"/>
  <c r="E148" i="1"/>
  <c r="E150" i="1"/>
  <c r="E152" i="1"/>
  <c r="E153" i="1"/>
  <c r="E154" i="1"/>
  <c r="E162" i="1"/>
  <c r="E164" i="1"/>
  <c r="E165" i="1"/>
  <c r="E166" i="1"/>
  <c r="E168" i="1"/>
  <c r="E170" i="1"/>
  <c r="E171" i="1"/>
  <c r="E172" i="1"/>
  <c r="E174" i="1"/>
  <c r="E176" i="1"/>
  <c r="E177" i="1"/>
  <c r="E178" i="1"/>
  <c r="E186" i="1"/>
  <c r="E188" i="1"/>
  <c r="E189" i="1"/>
  <c r="E190" i="1"/>
  <c r="E192" i="1"/>
  <c r="E194" i="1"/>
  <c r="E195" i="1"/>
  <c r="E196" i="1"/>
  <c r="E198" i="1"/>
  <c r="E200" i="1"/>
  <c r="E201" i="1"/>
  <c r="E202" i="1"/>
  <c r="E204" i="1"/>
  <c r="E206" i="1"/>
  <c r="E207" i="1"/>
  <c r="E208" i="1"/>
  <c r="E216" i="1"/>
  <c r="E218" i="1"/>
  <c r="E219" i="1"/>
  <c r="E220" i="1"/>
  <c r="E222" i="1"/>
  <c r="E224" i="1"/>
  <c r="E225" i="1"/>
  <c r="E226" i="1"/>
  <c r="E228" i="1"/>
  <c r="E230" i="1"/>
  <c r="E231" i="1"/>
  <c r="E232" i="1"/>
  <c r="E234" i="1"/>
  <c r="E236" i="1"/>
  <c r="E237" i="1"/>
  <c r="E238" i="1"/>
  <c r="E240" i="1"/>
  <c r="E242" i="1"/>
  <c r="E243" i="1"/>
  <c r="E244" i="1"/>
  <c r="E252" i="1"/>
  <c r="E254" i="1"/>
  <c r="E255" i="1"/>
  <c r="E256" i="1"/>
  <c r="E258" i="1"/>
  <c r="E260" i="1"/>
  <c r="E261" i="1"/>
  <c r="E262" i="1"/>
  <c r="E264" i="1"/>
  <c r="E266" i="1"/>
  <c r="E267" i="1"/>
  <c r="E268" i="1"/>
  <c r="E276" i="1"/>
  <c r="E278" i="1"/>
  <c r="E279" i="1"/>
  <c r="E280" i="1"/>
  <c r="E282" i="1"/>
  <c r="E284" i="1"/>
  <c r="E285" i="1"/>
  <c r="E286" i="1"/>
  <c r="E288" i="1"/>
  <c r="E290" i="1"/>
  <c r="E291" i="1"/>
  <c r="E292" i="1"/>
  <c r="E294" i="1"/>
  <c r="E296" i="1"/>
  <c r="E297" i="1"/>
  <c r="E298" i="1"/>
  <c r="E300" i="1"/>
  <c r="E302" i="1"/>
  <c r="E303" i="1"/>
  <c r="E304" i="1"/>
  <c r="E306" i="1"/>
  <c r="E308" i="1"/>
  <c r="E309" i="1"/>
  <c r="E310" i="1"/>
  <c r="D182" i="1" l="1"/>
  <c r="D183" i="1"/>
  <c r="D184" i="1"/>
  <c r="C183" i="1"/>
  <c r="C184" i="1"/>
  <c r="C182" i="1"/>
  <c r="D180" i="1"/>
  <c r="C180" i="1"/>
  <c r="C159" i="1"/>
  <c r="D159" i="1"/>
  <c r="C160" i="1"/>
  <c r="D160" i="1"/>
  <c r="D158" i="1"/>
  <c r="C158" i="1"/>
  <c r="E156" i="1"/>
  <c r="D175" i="1"/>
  <c r="C175" i="1"/>
  <c r="D169" i="1"/>
  <c r="C169" i="1"/>
  <c r="D163" i="1"/>
  <c r="C163" i="1"/>
  <c r="D130" i="1"/>
  <c r="E182" i="1" l="1"/>
  <c r="E158" i="1"/>
  <c r="F159" i="1"/>
  <c r="F160" i="1"/>
  <c r="E169" i="1"/>
  <c r="E163" i="1"/>
  <c r="E175" i="1"/>
  <c r="E184" i="1"/>
  <c r="F183" i="1"/>
  <c r="E180" i="1"/>
  <c r="F163" i="1"/>
  <c r="F169" i="1"/>
  <c r="F175" i="1"/>
  <c r="F158" i="1"/>
  <c r="E159" i="1"/>
  <c r="F182" i="1"/>
  <c r="C161" i="1"/>
  <c r="C167" i="1"/>
  <c r="C173" i="1"/>
  <c r="E183" i="1"/>
  <c r="D161" i="1"/>
  <c r="F161" i="1" s="1"/>
  <c r="D167" i="1"/>
  <c r="F167" i="1" s="1"/>
  <c r="D173" i="1"/>
  <c r="F173" i="1" s="1"/>
  <c r="F156" i="1"/>
  <c r="E160" i="1"/>
  <c r="F180" i="1"/>
  <c r="F184" i="1"/>
  <c r="D272" i="1"/>
  <c r="D273" i="1"/>
  <c r="D274" i="1"/>
  <c r="C273" i="1"/>
  <c r="C274" i="1"/>
  <c r="C272" i="1"/>
  <c r="D270" i="1"/>
  <c r="C270" i="1"/>
  <c r="D289" i="1"/>
  <c r="C289" i="1"/>
  <c r="D283" i="1"/>
  <c r="C283" i="1"/>
  <c r="C281" i="1" s="1"/>
  <c r="D277" i="1"/>
  <c r="C277" i="1"/>
  <c r="D10" i="1"/>
  <c r="C10" i="1"/>
  <c r="D9" i="1"/>
  <c r="C9" i="1"/>
  <c r="D8" i="1"/>
  <c r="C8" i="1"/>
  <c r="D6" i="1"/>
  <c r="C6" i="1"/>
  <c r="D31" i="1"/>
  <c r="C31" i="1"/>
  <c r="D25" i="1"/>
  <c r="C25" i="1"/>
  <c r="D19" i="1"/>
  <c r="C19" i="1"/>
  <c r="D13" i="1"/>
  <c r="C13" i="1"/>
  <c r="E274" i="1" l="1"/>
  <c r="E283" i="1"/>
  <c r="E270" i="1"/>
  <c r="E272" i="1"/>
  <c r="F273" i="1"/>
  <c r="C17" i="1"/>
  <c r="E19" i="1"/>
  <c r="C29" i="1"/>
  <c r="E31" i="1"/>
  <c r="C287" i="1"/>
  <c r="E289" i="1"/>
  <c r="E161" i="1"/>
  <c r="D17" i="1"/>
  <c r="F19" i="1"/>
  <c r="D29" i="1"/>
  <c r="F31" i="1"/>
  <c r="F289" i="1"/>
  <c r="F272" i="1"/>
  <c r="C11" i="1"/>
  <c r="E13" i="1"/>
  <c r="C23" i="1"/>
  <c r="E25" i="1"/>
  <c r="E6" i="1"/>
  <c r="C275" i="1"/>
  <c r="E277" i="1"/>
  <c r="D281" i="1"/>
  <c r="F281" i="1" s="1"/>
  <c r="F283" i="1"/>
  <c r="E273" i="1"/>
  <c r="E173" i="1"/>
  <c r="D11" i="1"/>
  <c r="F13" i="1"/>
  <c r="D23" i="1"/>
  <c r="F25" i="1"/>
  <c r="F6" i="1"/>
  <c r="D275" i="1"/>
  <c r="F277" i="1"/>
  <c r="D287" i="1"/>
  <c r="F270" i="1"/>
  <c r="F274" i="1"/>
  <c r="E167" i="1"/>
  <c r="F8" i="1"/>
  <c r="F10" i="1"/>
  <c r="E9" i="1"/>
  <c r="F9" i="1"/>
  <c r="E8" i="1"/>
  <c r="E10" i="1"/>
  <c r="E250" i="1"/>
  <c r="D265" i="1"/>
  <c r="C265" i="1"/>
  <c r="D259" i="1"/>
  <c r="C259" i="1"/>
  <c r="D253" i="1"/>
  <c r="C253" i="1"/>
  <c r="C130" i="1"/>
  <c r="D129" i="1"/>
  <c r="C129" i="1"/>
  <c r="D128" i="1"/>
  <c r="C128" i="1"/>
  <c r="D126" i="1"/>
  <c r="C126" i="1"/>
  <c r="D139" i="1"/>
  <c r="C139" i="1"/>
  <c r="D133" i="1"/>
  <c r="C133" i="1"/>
  <c r="E246" i="1" l="1"/>
  <c r="E249" i="1"/>
  <c r="F248" i="1"/>
  <c r="E287" i="1"/>
  <c r="F23" i="1"/>
  <c r="E129" i="1"/>
  <c r="E126" i="1"/>
  <c r="F275" i="1"/>
  <c r="E128" i="1"/>
  <c r="F29" i="1"/>
  <c r="F17" i="1"/>
  <c r="F11" i="1"/>
  <c r="C131" i="1"/>
  <c r="E133" i="1"/>
  <c r="C263" i="1"/>
  <c r="E265" i="1"/>
  <c r="F249" i="1"/>
  <c r="D131" i="1"/>
  <c r="F133" i="1"/>
  <c r="F126" i="1"/>
  <c r="F129" i="1"/>
  <c r="C251" i="1"/>
  <c r="E253" i="1"/>
  <c r="D263" i="1"/>
  <c r="F265" i="1"/>
  <c r="E11" i="1"/>
  <c r="E29" i="1"/>
  <c r="C137" i="1"/>
  <c r="E139" i="1"/>
  <c r="E130" i="1"/>
  <c r="F130" i="1"/>
  <c r="D251" i="1"/>
  <c r="F253" i="1"/>
  <c r="C257" i="1"/>
  <c r="E259" i="1"/>
  <c r="F246" i="1"/>
  <c r="E275" i="1"/>
  <c r="D137" i="1"/>
  <c r="F139" i="1"/>
  <c r="F128" i="1"/>
  <c r="D257" i="1"/>
  <c r="F259" i="1"/>
  <c r="E248" i="1"/>
  <c r="F250" i="1"/>
  <c r="F287" i="1"/>
  <c r="E23" i="1"/>
  <c r="E281" i="1"/>
  <c r="E17" i="1"/>
  <c r="D55" i="1"/>
  <c r="C55" i="1"/>
  <c r="D49" i="1"/>
  <c r="C49" i="1"/>
  <c r="D43" i="1"/>
  <c r="C43" i="1"/>
  <c r="F251" i="1" l="1"/>
  <c r="E137" i="1"/>
  <c r="F263" i="1"/>
  <c r="F257" i="1"/>
  <c r="F131" i="1"/>
  <c r="D41" i="1"/>
  <c r="F43" i="1"/>
  <c r="D53" i="1"/>
  <c r="F55" i="1"/>
  <c r="E251" i="1"/>
  <c r="C47" i="1"/>
  <c r="E49" i="1"/>
  <c r="E36" i="1"/>
  <c r="D47" i="1"/>
  <c r="F49" i="1"/>
  <c r="F36" i="1"/>
  <c r="H318" i="1"/>
  <c r="F137" i="1"/>
  <c r="E257" i="1"/>
  <c r="C41" i="1"/>
  <c r="E43" i="1"/>
  <c r="C53" i="1"/>
  <c r="E55" i="1"/>
  <c r="E263" i="1"/>
  <c r="E131" i="1"/>
  <c r="F38" i="1"/>
  <c r="F40" i="1"/>
  <c r="H322" i="1"/>
  <c r="E39" i="1"/>
  <c r="F39" i="1"/>
  <c r="D321" i="1"/>
  <c r="E38" i="1"/>
  <c r="G320" i="1"/>
  <c r="C320" i="1"/>
  <c r="E40" i="1"/>
  <c r="F212" i="1"/>
  <c r="E214" i="1"/>
  <c r="E213" i="1"/>
  <c r="E210" i="1"/>
  <c r="D223" i="1"/>
  <c r="C223" i="1"/>
  <c r="C217" i="1"/>
  <c r="D217" i="1"/>
  <c r="F53" i="1" l="1"/>
  <c r="F47" i="1"/>
  <c r="E41" i="1"/>
  <c r="D221" i="1"/>
  <c r="F223" i="1"/>
  <c r="H320" i="1"/>
  <c r="D215" i="1"/>
  <c r="F217" i="1"/>
  <c r="G322" i="1"/>
  <c r="D320" i="1"/>
  <c r="C215" i="1"/>
  <c r="E215" i="1" s="1"/>
  <c r="E217" i="1"/>
  <c r="F210" i="1"/>
  <c r="F214" i="1"/>
  <c r="C322" i="1"/>
  <c r="C321" i="1"/>
  <c r="F321" i="1" s="1"/>
  <c r="D322" i="1"/>
  <c r="D318" i="1"/>
  <c r="D331" i="1" s="1"/>
  <c r="G318" i="1"/>
  <c r="E47" i="1"/>
  <c r="C221" i="1"/>
  <c r="E223" i="1"/>
  <c r="E212" i="1"/>
  <c r="F213" i="1"/>
  <c r="H321" i="1"/>
  <c r="G321" i="1"/>
  <c r="E53" i="1"/>
  <c r="C318" i="1"/>
  <c r="F41" i="1"/>
  <c r="D193" i="1"/>
  <c r="C193" i="1"/>
  <c r="D187" i="1"/>
  <c r="C187" i="1"/>
  <c r="D307" i="1"/>
  <c r="C307" i="1"/>
  <c r="D301" i="1"/>
  <c r="C301" i="1"/>
  <c r="D295" i="1"/>
  <c r="C295" i="1"/>
  <c r="D271" i="1"/>
  <c r="C271" i="1"/>
  <c r="D247" i="1"/>
  <c r="C247" i="1"/>
  <c r="D241" i="1"/>
  <c r="C241" i="1"/>
  <c r="D235" i="1"/>
  <c r="C235" i="1"/>
  <c r="D229" i="1"/>
  <c r="C229" i="1"/>
  <c r="D211" i="1"/>
  <c r="C211" i="1"/>
  <c r="D205" i="1"/>
  <c r="C205" i="1"/>
  <c r="D199" i="1"/>
  <c r="C199" i="1"/>
  <c r="D181" i="1"/>
  <c r="C181" i="1"/>
  <c r="D157" i="1"/>
  <c r="C157" i="1"/>
  <c r="D151" i="1"/>
  <c r="C151" i="1"/>
  <c r="D145" i="1"/>
  <c r="C145" i="1"/>
  <c r="D127" i="1"/>
  <c r="C127" i="1"/>
  <c r="D67" i="1"/>
  <c r="D65" i="1" s="1"/>
  <c r="C67" i="1"/>
  <c r="D37" i="1"/>
  <c r="C37" i="1"/>
  <c r="C35" i="1" s="1"/>
  <c r="D7" i="1"/>
  <c r="C7" i="1"/>
  <c r="C331" i="1" l="1"/>
  <c r="F331" i="1"/>
  <c r="E221" i="1"/>
  <c r="E321" i="1"/>
  <c r="F318" i="1"/>
  <c r="F322" i="1"/>
  <c r="C319" i="1"/>
  <c r="C317" i="1" s="1"/>
  <c r="D319" i="1"/>
  <c r="D317" i="1" s="1"/>
  <c r="D333" i="1" s="1"/>
  <c r="D125" i="1"/>
  <c r="F127" i="1"/>
  <c r="D149" i="1"/>
  <c r="G150" i="1" s="1"/>
  <c r="F151" i="1"/>
  <c r="D179" i="1"/>
  <c r="G180" i="1" s="1"/>
  <c r="F181" i="1"/>
  <c r="D203" i="1"/>
  <c r="F205" i="1"/>
  <c r="D227" i="1"/>
  <c r="F229" i="1"/>
  <c r="D239" i="1"/>
  <c r="F241" i="1"/>
  <c r="D269" i="1"/>
  <c r="F271" i="1"/>
  <c r="D299" i="1"/>
  <c r="F301" i="1"/>
  <c r="D185" i="1"/>
  <c r="F187" i="1"/>
  <c r="C143" i="1"/>
  <c r="E145" i="1"/>
  <c r="C155" i="1"/>
  <c r="E157" i="1"/>
  <c r="C197" i="1"/>
  <c r="E199" i="1"/>
  <c r="C209" i="1"/>
  <c r="E211" i="1"/>
  <c r="C233" i="1"/>
  <c r="E235" i="1"/>
  <c r="C245" i="1"/>
  <c r="E247" i="1"/>
  <c r="C293" i="1"/>
  <c r="E295" i="1"/>
  <c r="C305" i="1"/>
  <c r="E307" i="1"/>
  <c r="C191" i="1"/>
  <c r="E193" i="1"/>
  <c r="E320" i="1"/>
  <c r="D143" i="1"/>
  <c r="F145" i="1"/>
  <c r="D155" i="1"/>
  <c r="F157" i="1"/>
  <c r="D197" i="1"/>
  <c r="F199" i="1"/>
  <c r="D209" i="1"/>
  <c r="G210" i="1" s="1"/>
  <c r="F211" i="1"/>
  <c r="D233" i="1"/>
  <c r="F235" i="1"/>
  <c r="D245" i="1"/>
  <c r="F247" i="1"/>
  <c r="D293" i="1"/>
  <c r="F295" i="1"/>
  <c r="D305" i="1"/>
  <c r="F307" i="1"/>
  <c r="D191" i="1"/>
  <c r="F193" i="1"/>
  <c r="F320" i="1"/>
  <c r="E318" i="1"/>
  <c r="C125" i="1"/>
  <c r="E127" i="1"/>
  <c r="C149" i="1"/>
  <c r="E151" i="1"/>
  <c r="C179" i="1"/>
  <c r="E181" i="1"/>
  <c r="C203" i="1"/>
  <c r="E205" i="1"/>
  <c r="C227" i="1"/>
  <c r="E229" i="1"/>
  <c r="C239" i="1"/>
  <c r="E241" i="1"/>
  <c r="C269" i="1"/>
  <c r="E271" i="1"/>
  <c r="C299" i="1"/>
  <c r="E301" i="1"/>
  <c r="E187" i="1"/>
  <c r="E322" i="1"/>
  <c r="F215" i="1"/>
  <c r="F221" i="1"/>
  <c r="C65" i="1"/>
  <c r="F65" i="1" s="1"/>
  <c r="F67" i="1"/>
  <c r="E67" i="1"/>
  <c r="E37" i="1"/>
  <c r="D35" i="1"/>
  <c r="G36" i="1" s="1"/>
  <c r="F37" i="1"/>
  <c r="C5" i="1"/>
  <c r="E7" i="1"/>
  <c r="G319" i="1"/>
  <c r="D5" i="1"/>
  <c r="G6" i="1" s="1"/>
  <c r="F7" i="1"/>
  <c r="H319" i="1"/>
  <c r="C185" i="1"/>
  <c r="E317" i="1" l="1"/>
  <c r="E179" i="1"/>
  <c r="F305" i="1"/>
  <c r="E299" i="1"/>
  <c r="E269" i="1"/>
  <c r="E233" i="1"/>
  <c r="E143" i="1"/>
  <c r="E293" i="1"/>
  <c r="F299" i="1"/>
  <c r="F245" i="1"/>
  <c r="E239" i="1"/>
  <c r="E227" i="1"/>
  <c r="F209" i="1"/>
  <c r="E203" i="1"/>
  <c r="E197" i="1"/>
  <c r="E191" i="1"/>
  <c r="E185" i="1"/>
  <c r="F155" i="1"/>
  <c r="E149" i="1"/>
  <c r="E125" i="1"/>
  <c r="F35" i="1"/>
  <c r="F319" i="1"/>
  <c r="E319" i="1"/>
  <c r="F239" i="1"/>
  <c r="F203" i="1"/>
  <c r="F149" i="1"/>
  <c r="F191" i="1"/>
  <c r="F293" i="1"/>
  <c r="F197" i="1"/>
  <c r="F143" i="1"/>
  <c r="E305" i="1"/>
  <c r="E245" i="1"/>
  <c r="E209" i="1"/>
  <c r="E155" i="1"/>
  <c r="F185" i="1"/>
  <c r="F269" i="1"/>
  <c r="F227" i="1"/>
  <c r="F179" i="1"/>
  <c r="F125" i="1"/>
  <c r="E65" i="1"/>
  <c r="F317" i="1"/>
  <c r="E35" i="1"/>
  <c r="F5" i="1"/>
  <c r="H317" i="1"/>
  <c r="E5" i="1"/>
  <c r="G317" i="1"/>
  <c r="E323" i="1" l="1"/>
</calcChain>
</file>

<file path=xl/sharedStrings.xml><?xml version="1.0" encoding="utf-8"?>
<sst xmlns="http://schemas.openxmlformats.org/spreadsheetml/2006/main" count="2067" uniqueCount="144">
  <si>
    <t>план</t>
  </si>
  <si>
    <t>Объем финансовых ресурсов за отчетный год, тыс. рублей</t>
  </si>
  <si>
    <t>Наименование муниципальных программ</t>
  </si>
  <si>
    <t>Источники финансирования</t>
  </si>
  <si>
    <t xml:space="preserve">кассовое исполнение </t>
  </si>
  <si>
    <t>Всего</t>
  </si>
  <si>
    <t>бюджет города Кемерово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</si>
  <si>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</si>
  <si>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</si>
  <si>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</si>
  <si>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юридических и физических лиц</t>
  </si>
  <si>
    <t>8.2. Подпрограмма: «Развитие социальной инфраструктуры жизнеобеспечения населения города Кемерово»</t>
  </si>
  <si>
    <t>11.2. Подпрограмма «Текущее содержание объектов благоустройства и озеленения»</t>
  </si>
  <si>
    <t>2.1. Подпрограмма «Развитие дошкольного, общего образования  и дополнительного образования детей»</t>
  </si>
  <si>
    <t>2.2. Подпрограмма «Социальные гарантии в системе образования»</t>
  </si>
  <si>
    <t>2.3. Подпрограмма «Организация отдыха, оздоровления и занятости детей и подростков  в каникулярное время»</t>
  </si>
  <si>
    <t>4.1. Подпрограмма «Функционирование муниципальных учреждений культуры»</t>
  </si>
  <si>
    <t xml:space="preserve">4.2. Подпрограмма «Социальные гарантии в системе культуры» </t>
  </si>
  <si>
    <t xml:space="preserve">15.1. Подпрограмма "Модернизация объектов коммунальной инфраструктуры и поддержка жилищно-коммунального хозяйства на территории г. Кемерово"
</t>
  </si>
  <si>
    <t>1.1. Подпрограмма «Реализация мер социальной поддержки отдельных категорий граждан»</t>
  </si>
  <si>
    <t>1.2. Подпрограмма «Развитие социального обслуживания населения»</t>
  </si>
  <si>
    <t>1.3. Подпрограмма «Реализация дополнительных мероприятий,  направленных на повышение качества жизни населения»</t>
  </si>
  <si>
    <t>1.4. Подпрограмма «Повышение эффективности управления системой социальной поддержки и социального обслуживания»</t>
  </si>
  <si>
    <t>16.1 Подпрограмма "Обеспечение деятельности и повышение эффективности работы органов местного самоуправления города Кемерово"</t>
  </si>
  <si>
    <t>16.2. Подпрограмма "Совершенствование системы предоставления государственных и муниципальных услуг жителям города Кемерово"</t>
  </si>
  <si>
    <t>16.3. Подпрограмма "Предоставление государственных и муниципальных услуг жителям города Кемерово по принципу "одного окна" на базе МФЦ</t>
  </si>
  <si>
    <t>7.1. Подпрограмма "Управление муниципальным имуществом города Кемерово"</t>
  </si>
  <si>
    <t>7.2. Подпрограмма "Мероприятия по совершенствованию системы учета объектов собственности города Кемерово"</t>
  </si>
  <si>
    <t>7.3. Подпрограмма "Мероприятия по землеустройству, землепользованию"</t>
  </si>
  <si>
    <t>8.1. Подпрограмма: «Развитие градостроительства, инженерной и транспортной инфраструктуры города Кемерово»</t>
  </si>
  <si>
    <t>ИТОГО 
по Муниципальным программам 
города Кемерово</t>
  </si>
  <si>
    <t>3.1. Подпрограмма «Профилактика заболеваний и формирование здорового образа жизни. Развитие первичной медико-санитарной помощи»</t>
  </si>
  <si>
    <t>3.2. Подпрограмма «Профилактика профессиональной заболеваемости в городе Кемерово»</t>
  </si>
  <si>
    <t>3.3. Подпрограмма «Совершенствование оказания медицинской помощи, включая специализированную, высокотехнологичную, скорую специализированную помощь, медицинскую эвакуацию»</t>
  </si>
  <si>
    <t>3.4. Подпрограмма «Охрана здоровья матери и ребенка»</t>
  </si>
  <si>
    <t xml:space="preserve">3.5. Подпрограмма «Развитие медицинской реабилитации и санаторно-курортного лечения»
</t>
  </si>
  <si>
    <t>3.6. Подпрограмма «Оказание паллиативной помощи, в том числе детям»</t>
  </si>
  <si>
    <t>3.7. Подпрограмма «Кадровое обеспечение системы здравоохранения»</t>
  </si>
  <si>
    <t>3.8. Подпрограмма «Медико-санитарное обеспечение отдельных категорий граждан»</t>
  </si>
  <si>
    <t>3.9. Подпрограмма «Управление развитием отрасли»</t>
  </si>
  <si>
    <t>степень соответсвия запланированному уровню затрат (ССуз)</t>
  </si>
  <si>
    <t>Сводный отчет
 об объеме финансовых ресурсов муниципальных программ
за 2016 год</t>
  </si>
  <si>
    <r>
      <t xml:space="preserve">Экономия </t>
    </r>
    <r>
      <rPr>
        <sz val="11"/>
        <rFont val="Times New Roman"/>
        <family val="1"/>
        <charset val="204"/>
      </rPr>
      <t>(план - факт)</t>
    </r>
  </si>
  <si>
    <t>2.4. Подпрограмма «Финансовое обеспечение мероприятий муниципальной программы»</t>
  </si>
  <si>
    <t xml:space="preserve">11.1. Подпрограмма «Строительство элементов благоустройства автомобильных дорог и ремонт объектов благоустройства» </t>
  </si>
  <si>
    <t>15.2. Подпрограмма "Капитальный ремонт многоквартирных домов"</t>
  </si>
  <si>
    <t>15.3. Подпрограмма "Реализация полномочий органов местного самоуправления в сфере жилищно-коммунального хозяйства"</t>
  </si>
  <si>
    <t xml:space="preserve">20. Муниципальна программа "Совершенствование гражданской обороны и защиты населения от чрезвычайных ситуаций в городе Кемерово" </t>
  </si>
  <si>
    <t xml:space="preserve">19. Муниципальна программа "Переселение граждан города Кемерово из домов, признанных в установленном порядке аварийными и подлежащими сносу" </t>
  </si>
  <si>
    <t xml:space="preserve">18. Муниципальна программа "Развитие общественных инициатив в городе Кемерово"           </t>
  </si>
  <si>
    <t xml:space="preserve">17. Муниципальна программа "Информационное обеспечение деятельности администрации города Кемерово" </t>
  </si>
  <si>
    <t>16. Муниципальна программа "Развитие информационного общества в городе Кемерово"</t>
  </si>
  <si>
    <t>15. Муниципальна программа "Жилищно-коммунальный комплекс города Кемерово"</t>
  </si>
  <si>
    <t xml:space="preserve">14. Муниципальна программа "Управление муниципальными финансами города Кемерово"                </t>
  </si>
  <si>
    <t xml:space="preserve">13. Муниципальна программа "Развитие инвестиционной и инновационной деятельности в городе Кемерово" </t>
  </si>
  <si>
    <t xml:space="preserve">12.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                          </t>
  </si>
  <si>
    <t xml:space="preserve">11.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</t>
  </si>
  <si>
    <t>10. Муниципальна программа "Муниципальная программа развития субъектов малого и среднего предпринимательства в городе Кемерово"</t>
  </si>
  <si>
    <t xml:space="preserve">9. Муниципальна программа "Обеспечение жилыми помещениями отдельных категорий граждан на территории города Кемерово"                                 </t>
  </si>
  <si>
    <t xml:space="preserve">8. Муниципальна программа "Жилищная и социальная инфраструктура города Кемерово" </t>
  </si>
  <si>
    <t xml:space="preserve">7. Муниципальна программа "Повышение эффективности управления муниципальной собственностью города Кемерово" </t>
  </si>
  <si>
    <t xml:space="preserve">6. Муниципальна программа "Молодежь города Кемерово"
 </t>
  </si>
  <si>
    <t xml:space="preserve">5. Муниципальна программа "Спорт города Кемерово"
 </t>
  </si>
  <si>
    <t xml:space="preserve">4. Муниципальна программа "Культура города Кемерово"
 </t>
  </si>
  <si>
    <t xml:space="preserve">3. Муниципальна программа "Охрана здоровья населения 
города Кемерово" </t>
  </si>
  <si>
    <t xml:space="preserve">2. Муниципальна программа "Образование города Кемерово" </t>
  </si>
  <si>
    <t xml:space="preserve">1. Муниципальна программа "Социальная поддержка населения города Кемерово"             </t>
  </si>
  <si>
    <t>Сводный отчет
 об объеме финансовых ресурсов муниципальных программ
за 2017 год</t>
  </si>
  <si>
    <t xml:space="preserve">3. Муниципальна программа "Культура города Кемерово"
 </t>
  </si>
  <si>
    <t>3.1. Подпрограмма «Функционирование муниципальных учреждений культуры»</t>
  </si>
  <si>
    <t xml:space="preserve">3.2. Подпрограмма «Социальные гарантии в системе культуры» </t>
  </si>
  <si>
    <t xml:space="preserve">4. Муниципальна программа "Спорт города Кемерово"
 </t>
  </si>
  <si>
    <t xml:space="preserve">5. Муниципальна программа "Молодежь города Кемерово"
 </t>
  </si>
  <si>
    <t xml:space="preserve">6. Муниципальна программа "Повышение эффективности управления муниципальной собственностью города Кемерово" </t>
  </si>
  <si>
    <t>6.1. Подпрограмма "Управление муниципальным имуществом города Кемерово"</t>
  </si>
  <si>
    <t>6.2. Подпрограмма "Мероприятия по совершенствованию системы учета объектов собственности города Кемерово"</t>
  </si>
  <si>
    <t>6.3. Подпрограмма "Мероприятия по землеустройству, землепользованию"</t>
  </si>
  <si>
    <t xml:space="preserve">7. Муниципальна программа "Жилищная и социальная инфраструктура города Кемерово" </t>
  </si>
  <si>
    <t>7.1. Подпрограмма: «Развитие градостроительства, инженерной и транспортной инфраструктуры города Кемерово»</t>
  </si>
  <si>
    <t>7.2. Подпрограмма: «Развитие социальной инфраструктуры жизнеобеспечения населения города Кемерово»</t>
  </si>
  <si>
    <t xml:space="preserve">8. Муниципальна программа "Обеспечение жилыми помещениями отдельных категорий граждан на территории города Кемерово"                                 </t>
  </si>
  <si>
    <t xml:space="preserve">10.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</t>
  </si>
  <si>
    <t xml:space="preserve">11.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                          </t>
  </si>
  <si>
    <t xml:space="preserve">12. Муниципальна программа "Развитие инвестиционной и инновационной деятельности в городе Кемерово" </t>
  </si>
  <si>
    <t xml:space="preserve">13. Муниципальна программа "Управление муниципальными финансами города Кемерово"                </t>
  </si>
  <si>
    <t>14. Муниципальна программа "Жилищно-коммунальный комплекс города Кемерово"</t>
  </si>
  <si>
    <t xml:space="preserve">14.1. Подпрограмма "Модернизация объектов коммунальной инфраструктуры и поддержка жилищно-коммунального хозяйства на территории г. Кемерово"
</t>
  </si>
  <si>
    <t>14.2. Подпрограмма "Капитальный ремонт многоквартирных домов"</t>
  </si>
  <si>
    <t>14.3. Подпрограмма "Реализация полномочий органов местного самоуправления в сфере жилищно-коммунального хозяйства"</t>
  </si>
  <si>
    <t>15. Муниципальна программа "Развитие информационного общества в городе Кемерово"</t>
  </si>
  <si>
    <t>15.1 Подпрограмма "Обеспечение деятельности и повышение эффективности работы органов местного самоуправления города Кемерово"</t>
  </si>
  <si>
    <t>15.2. Подпрограмма "Совершенствование системы предоставления государственных и муниципальных услуг жителям города Кемерово"</t>
  </si>
  <si>
    <t>15.3. Подпрограмма "Предоставление государственных и муниципальных услуг жителям города Кемерово по принципу "одного окна" на базе МФЦ</t>
  </si>
  <si>
    <t xml:space="preserve">16. Муниципальна программа "Информационное обеспечение деятельности администрации города Кемерово" </t>
  </si>
  <si>
    <t xml:space="preserve">17. Муниципальна программа "Развитие общественных инициатив в городе Кемерово"           </t>
  </si>
  <si>
    <t xml:space="preserve">18. Муниципальна программа "Совершенствование гражданской обороны и защиты населения от чрезвычайных ситуаций в городе Кемерово" </t>
  </si>
  <si>
    <t xml:space="preserve">19. Муниципальна программа "Энергосбережение и повышение энергетической эффективности на территории города Кемерово" </t>
  </si>
  <si>
    <t xml:space="preserve">20. Муниципальна программа "Формирование современной городской среды в городе Кемерово" </t>
  </si>
  <si>
    <t>9. Муниципальна программа "Развитие субъектов малого и среднего предпринимательства в городе Кемерово"</t>
  </si>
  <si>
    <t xml:space="preserve">18. Муниципальна программа "Энергосбережение и повышение энергетической эффективности на территории города Кемерово" </t>
  </si>
  <si>
    <t xml:space="preserve">19. Муниципальна программа "Совершенствование гражданской обороны и защиты населения от чрезвычайных ситуаций в городе Кемерово" </t>
  </si>
  <si>
    <t xml:space="preserve">20. Муниципальна программа "Профилактика терроризма и экстремизма на территории города Кемерово" </t>
  </si>
  <si>
    <t xml:space="preserve">21. Муниципальна программа "Формирование современной городской среды в городе Кемерово" </t>
  </si>
  <si>
    <t>14.3. Подпрограмма "Обеспечение функционирования систем жизнеобеспечения городского хозяйства"</t>
  </si>
  <si>
    <t>Сводный отчет
 об объеме финансовых ресурсов муниципальных программ
за 2018 год</t>
  </si>
  <si>
    <t>Приложение № 2</t>
  </si>
  <si>
    <r>
      <t xml:space="preserve">Экономия           </t>
    </r>
    <r>
      <rPr>
        <sz val="11"/>
        <rFont val="Times New Roman"/>
        <family val="1"/>
        <charset val="204"/>
      </rPr>
      <t>(план - факт)</t>
    </r>
  </si>
  <si>
    <t>от общих расходов бюджета</t>
  </si>
  <si>
    <t>Сводный отчет
 об объеме финансовых ресурсов муниципальных программ
за 2019 год</t>
  </si>
  <si>
    <t>средства граждан и организаций (далее-заинтересованные лица)</t>
  </si>
  <si>
    <t>общие доходы бюджета города Кемерово за 2019 год составили 24 654 199,2 тыс. руб. (при Плане 27 399 261,5)</t>
  </si>
  <si>
    <t>общие расходы бюджета города Кемерово за 2019 год составили 25 306 135,0 тыс. руб. (при Плане28 091 326,5)</t>
  </si>
  <si>
    <t xml:space="preserve">1. Муниципальная программа "Социальная поддержка населения города Кемерово"             </t>
  </si>
  <si>
    <t xml:space="preserve">21. Муниципальная программа "Формирование современной городской среды в городе Кемерово" </t>
  </si>
  <si>
    <t xml:space="preserve">20. Муниципальная программа "Профилактика терроризма и экстремизма на территории города Кемерово" </t>
  </si>
  <si>
    <t xml:space="preserve">19. Муниципальная программа "Совершенствование гражданской обороны и защиты населения от чрезвычайных ситуаций в городе Кемерово" </t>
  </si>
  <si>
    <t xml:space="preserve">18. Муниципальная программа "Энергосбережение и повышение энергетической эффективности на территории города Кемерово" </t>
  </si>
  <si>
    <t xml:space="preserve">17. Муниципальная программа "Развитие общественных инициатив в городе Кемерово"           </t>
  </si>
  <si>
    <t xml:space="preserve">16. Муниципальная программа "Информационное обеспечение деятельности администрации города Кемерово" </t>
  </si>
  <si>
    <t>15. Муниципальная программа "Развитие информационного общества в городе Кемерово"</t>
  </si>
  <si>
    <t>14. Муниципальная программа "Жилищно-коммунальный комплекс города Кемерово"</t>
  </si>
  <si>
    <t xml:space="preserve">13. Муниципальная программа "Управление муниципальными финансами города Кемерово"                </t>
  </si>
  <si>
    <t xml:space="preserve">12. Муниципальная программа "Развитие инвестиционной и инновационной деятельности в городе Кемерово" </t>
  </si>
  <si>
    <t xml:space="preserve">11. Муниципальная программа "Организация транспортного обслуживания населения и создание условий для обеспечения жителей города Кемерово услугами связи"                           </t>
  </si>
  <si>
    <t xml:space="preserve">10. Муниципальная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</t>
  </si>
  <si>
    <t>9. Муниципальная программа "Развитие субъектов малого и среднего предпринимательства в городе Кемерово"</t>
  </si>
  <si>
    <t xml:space="preserve">8. Муниципальная программа "Обеспечение жилыми помещениями отдельных категорий граждан на территории города Кемерово"                                 </t>
  </si>
  <si>
    <t xml:space="preserve">7. Муниципальная программа "Жилищная и социальная инфраструктура города Кемерово" </t>
  </si>
  <si>
    <t xml:space="preserve">6. Муниципальная программа "Повышение эффективности управления муниципальной собственностью города Кемерово" </t>
  </si>
  <si>
    <t xml:space="preserve">5. Муниципальная программа "Молодежь города Кемерово"
 </t>
  </si>
  <si>
    <t xml:space="preserve">4. Муниципальная программа "Спорт города Кемерово"
 </t>
  </si>
  <si>
    <t xml:space="preserve">3. Муниципальная программа "Культура города Кемерово"
 </t>
  </si>
  <si>
    <t xml:space="preserve">2. Муниципальная программа "Образование города Кемерово" </t>
  </si>
  <si>
    <t>Сводный отчет
 об объеме финансовых ресурсов муниципальных программ
за 2020 год</t>
  </si>
  <si>
    <t>общие расходы бюджета города Кемерово за 2020 год составили                      28 237 685,8 тыс. руб. (при Плане                         28 851 701,2)</t>
  </si>
  <si>
    <t>22. Муниципальная программа "Профилактика незаконного оборота и потребления наркотических средств и психотропных веществ в городе Кемерово"</t>
  </si>
  <si>
    <t>23. Муниципальная программа "Развитие туризма в городе Кемерово"</t>
  </si>
  <si>
    <t>24. Муниципальная программа "Обеспечение деятельности органов местного самоуправления"</t>
  </si>
  <si>
    <t>общие доходы бюджета города Кемерово за 2020 год составили 28 231 325,2 тыс. руб. (при Плане 28 454 901,2)</t>
  </si>
  <si>
    <t>19.1 Подпрограмма "Повышение безопасности населения и защищенности потенциально опасных объектов от угроз природного и техногенного характера"</t>
  </si>
  <si>
    <t>19.2. Подпрограмма "Внедрение технологий защиты населения и территорий от чрезвычайных ситуаций природного характера"</t>
  </si>
  <si>
    <t>19.3. Подпрограмма "Обеспечение первичных мер пожарной безопасности"</t>
  </si>
  <si>
    <t>х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</si>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</sst>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"/>
    <numFmt numFmtId="165" formatCode="0.0%"/>
    <numFmt numFmtId="166" formatCode="0.0"/>
    <numFmt numFmtId="167" formatCode="#,##0.00000"/>
    <numFmt numFmtId="168" formatCode="#,##0.0000"/>
    <numFmt numFmtId="169" formatCode="#,##0.000"/>
    <numFmt numFmtId="170" formatCode="0.000"/>
    <numFmt numFmtId="171" formatCode="0.000%"/>
    <numFmt numFmtId="172" formatCode="_-* #,##0.0\ _₽_-;\-* #,##0.0\ _₽_-;_-* &quot;-&quot;?\ _₽_-;_-@_-"/>
    <numFmt numFmtId="173" formatCode="#,##0_ ;\-#,##0\ 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4"/>
      <color rgb="FFFFFF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3" borderId="20" applyNumberFormat="0" applyAlignment="0" applyProtection="0"/>
    <xf numFmtId="9" fontId="8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20" xfId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164" fontId="6" fillId="2" borderId="16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4" fontId="6" fillId="2" borderId="17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 vertical="center" wrapText="1"/>
    </xf>
    <xf numFmtId="169" fontId="1" fillId="2" borderId="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0" fontId="4" fillId="0" borderId="0" xfId="2" applyNumberFormat="1" applyFont="1" applyAlignment="1">
      <alignment horizontal="center" vertical="center"/>
    </xf>
    <xf numFmtId="165" fontId="4" fillId="4" borderId="0" xfId="2" applyNumberFormat="1" applyFont="1" applyFill="1" applyAlignment="1">
      <alignment horizontal="center" vertical="center"/>
    </xf>
    <xf numFmtId="169" fontId="6" fillId="2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7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9" fillId="3" borderId="20" xfId="1" applyFont="1" applyAlignment="1">
      <alignment horizontal="center" vertical="center"/>
    </xf>
    <xf numFmtId="165" fontId="1" fillId="0" borderId="0" xfId="2" applyNumberFormat="1" applyFont="1" applyAlignment="1">
      <alignment horizontal="center" vertical="center"/>
    </xf>
    <xf numFmtId="10" fontId="1" fillId="0" borderId="0" xfId="2" applyNumberFormat="1" applyFont="1" applyAlignment="1">
      <alignment horizontal="center" vertical="center"/>
    </xf>
    <xf numFmtId="171" fontId="1" fillId="0" borderId="0" xfId="2" applyNumberFormat="1" applyFont="1" applyAlignment="1">
      <alignment horizontal="center" vertical="center"/>
    </xf>
    <xf numFmtId="165" fontId="1" fillId="4" borderId="0" xfId="2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8" fontId="4" fillId="4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170" fontId="1" fillId="0" borderId="25" xfId="0" applyNumberFormat="1" applyFont="1" applyFill="1" applyBorder="1" applyAlignment="1">
      <alignment horizontal="center" vertical="center"/>
    </xf>
    <xf numFmtId="166" fontId="1" fillId="2" borderId="25" xfId="0" applyNumberFormat="1" applyFont="1" applyFill="1" applyBorder="1" applyAlignment="1">
      <alignment horizontal="center" vertical="center"/>
    </xf>
    <xf numFmtId="165" fontId="1" fillId="0" borderId="25" xfId="2" applyNumberFormat="1" applyFont="1" applyFill="1" applyBorder="1" applyAlignment="1">
      <alignment horizontal="center" vertical="center"/>
    </xf>
    <xf numFmtId="2" fontId="10" fillId="2" borderId="25" xfId="0" applyNumberFormat="1" applyFont="1" applyFill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170" fontId="10" fillId="2" borderId="25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3" fontId="1" fillId="2" borderId="25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/>
    </xf>
    <xf numFmtId="172" fontId="4" fillId="4" borderId="27" xfId="0" applyNumberFormat="1" applyFont="1" applyFill="1" applyBorder="1" applyAlignment="1">
      <alignment horizontal="center" vertical="center"/>
    </xf>
    <xf numFmtId="172" fontId="4" fillId="4" borderId="0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right" vertical="center" wrapText="1"/>
    </xf>
    <xf numFmtId="172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72" fontId="1" fillId="5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72" fontId="6" fillId="0" borderId="1" xfId="0" applyNumberFormat="1" applyFont="1" applyFill="1" applyBorder="1" applyAlignment="1">
      <alignment horizontal="right" vertical="center" wrapText="1"/>
    </xf>
    <xf numFmtId="172" fontId="6" fillId="0" borderId="1" xfId="0" applyNumberFormat="1" applyFont="1" applyFill="1" applyBorder="1" applyAlignment="1">
      <alignment horizontal="right" vertical="center"/>
    </xf>
    <xf numFmtId="172" fontId="1" fillId="2" borderId="1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43" fontId="6" fillId="2" borderId="1" xfId="0" applyNumberFormat="1" applyFont="1" applyFill="1" applyBorder="1" applyAlignment="1">
      <alignment horizontal="right" vertical="center" wrapText="1"/>
    </xf>
    <xf numFmtId="173" fontId="1" fillId="2" borderId="1" xfId="0" applyNumberFormat="1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right" vertical="center"/>
    </xf>
    <xf numFmtId="43" fontId="1" fillId="0" borderId="1" xfId="0" applyNumberFormat="1" applyFont="1" applyFill="1" applyBorder="1" applyAlignment="1">
      <alignment horizontal="right" vertical="center"/>
    </xf>
    <xf numFmtId="43" fontId="1" fillId="0" borderId="1" xfId="0" applyNumberFormat="1" applyFont="1" applyFill="1" applyBorder="1" applyAlignment="1">
      <alignment horizontal="right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173" fontId="1" fillId="2" borderId="1" xfId="0" applyNumberFormat="1" applyFont="1" applyFill="1" applyBorder="1" applyAlignment="1">
      <alignment horizontal="right" vertical="center" wrapText="1"/>
    </xf>
    <xf numFmtId="170" fontId="10" fillId="4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</cellXfs>
  <cellStyles count="3">
    <cellStyle name="Вычисление" xfId="1" builtinId="22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2"/>
  <sheetViews>
    <sheetView view="pageBreakPreview" zoomScaleSheetLayoutView="100" workbookViewId="0">
      <pane ySplit="3" topLeftCell="A319" activePane="bottomLeft" state="frozen"/>
      <selection pane="bottomLeft" activeCell="D334" sqref="D334"/>
    </sheetView>
  </sheetViews>
  <sheetFormatPr defaultRowHeight="18.75" x14ac:dyDescent="0.25"/>
  <cols>
    <col min="1" max="1" width="40.42578125" style="2" customWidth="1"/>
    <col min="2" max="2" width="29.7109375" style="2" customWidth="1"/>
    <col min="3" max="3" width="16.140625" style="2" customWidth="1"/>
    <col min="4" max="4" width="16.28515625" style="2" customWidth="1"/>
    <col min="5" max="5" width="13.42578125" style="13" customWidth="1"/>
    <col min="6" max="6" width="18" style="13" customWidth="1"/>
    <col min="7" max="7" width="16.28515625" style="2" customWidth="1"/>
    <col min="8" max="8" width="16.5703125" style="2" customWidth="1"/>
    <col min="9" max="16384" width="9.140625" style="2"/>
  </cols>
  <sheetData>
    <row r="1" spans="1:7" ht="63.75" customHeight="1" x14ac:dyDescent="0.25">
      <c r="A1" s="181" t="s">
        <v>41</v>
      </c>
      <c r="B1" s="182"/>
      <c r="C1" s="182"/>
      <c r="D1" s="182"/>
      <c r="E1" s="182"/>
      <c r="F1" s="1"/>
    </row>
    <row r="2" spans="1:7" ht="57.75" customHeight="1" x14ac:dyDescent="0.25">
      <c r="A2" s="180" t="s">
        <v>2</v>
      </c>
      <c r="B2" s="180" t="s">
        <v>3</v>
      </c>
      <c r="C2" s="180" t="s">
        <v>1</v>
      </c>
      <c r="D2" s="186"/>
      <c r="E2" s="183" t="s">
        <v>42</v>
      </c>
      <c r="F2" s="185" t="s">
        <v>40</v>
      </c>
    </row>
    <row r="3" spans="1:7" ht="36.75" customHeight="1" x14ac:dyDescent="0.25">
      <c r="A3" s="180"/>
      <c r="B3" s="180"/>
      <c r="C3" s="14" t="s">
        <v>0</v>
      </c>
      <c r="D3" s="15" t="s">
        <v>4</v>
      </c>
      <c r="E3" s="184"/>
      <c r="F3" s="185"/>
    </row>
    <row r="4" spans="1:7" x14ac:dyDescent="0.25">
      <c r="A4" s="5">
        <v>1</v>
      </c>
      <c r="B4" s="3">
        <v>2</v>
      </c>
      <c r="C4" s="3">
        <v>3</v>
      </c>
      <c r="D4" s="4">
        <v>4</v>
      </c>
      <c r="E4" s="6">
        <v>5</v>
      </c>
      <c r="F4" s="7"/>
    </row>
    <row r="5" spans="1:7" x14ac:dyDescent="0.25">
      <c r="A5" s="170" t="s">
        <v>66</v>
      </c>
      <c r="B5" s="21" t="s">
        <v>5</v>
      </c>
      <c r="C5" s="22">
        <f>SUM(C6:C7)</f>
        <v>2612960.9000000004</v>
      </c>
      <c r="D5" s="23">
        <f>SUM(D6:D7)</f>
        <v>2586881.75</v>
      </c>
      <c r="E5" s="24">
        <f>C5-D5</f>
        <v>26079.150000000373</v>
      </c>
      <c r="F5" s="20">
        <f>D5/C5</f>
        <v>0.9900193110428861</v>
      </c>
    </row>
    <row r="6" spans="1:7" ht="15" customHeight="1" x14ac:dyDescent="0.25">
      <c r="A6" s="171"/>
      <c r="B6" s="16" t="s">
        <v>6</v>
      </c>
      <c r="C6" s="25">
        <f>C12+C18+C24+C30</f>
        <v>27640.7</v>
      </c>
      <c r="D6" s="26">
        <f>D12+D18+D24+D30</f>
        <v>27326.570000000003</v>
      </c>
      <c r="E6" s="19">
        <f t="shared" ref="E6:E75" si="0">C6-D6</f>
        <v>314.12999999999738</v>
      </c>
      <c r="F6" s="20">
        <f t="shared" ref="F6:F75" si="1">D6/C6</f>
        <v>0.98863523716837864</v>
      </c>
      <c r="G6" s="57">
        <f>D6/D5*100</f>
        <v>1.0563517253929371</v>
      </c>
    </row>
    <row r="7" spans="1:7" ht="56.25" x14ac:dyDescent="0.25">
      <c r="A7" s="171"/>
      <c r="B7" s="16" t="s">
        <v>7</v>
      </c>
      <c r="C7" s="25">
        <f>SUM(C8:C10)</f>
        <v>2585320.2000000002</v>
      </c>
      <c r="D7" s="26">
        <f>SUM(D8:D10)</f>
        <v>2559555.1800000002</v>
      </c>
      <c r="E7" s="19">
        <f t="shared" si="0"/>
        <v>25765.020000000019</v>
      </c>
      <c r="F7" s="20">
        <f t="shared" si="1"/>
        <v>0.99003410873438424</v>
      </c>
    </row>
    <row r="8" spans="1:7" x14ac:dyDescent="0.25">
      <c r="A8" s="171"/>
      <c r="B8" s="16" t="s">
        <v>8</v>
      </c>
      <c r="C8" s="25">
        <f t="shared" ref="C8:D10" si="2">C14+C20+C26+C32</f>
        <v>545845.9</v>
      </c>
      <c r="D8" s="26">
        <f t="shared" si="2"/>
        <v>544522.91</v>
      </c>
      <c r="E8" s="19">
        <f t="shared" si="0"/>
        <v>1322.9899999999907</v>
      </c>
      <c r="F8" s="20">
        <f t="shared" si="1"/>
        <v>0.99757625732830457</v>
      </c>
    </row>
    <row r="9" spans="1:7" x14ac:dyDescent="0.25">
      <c r="A9" s="171"/>
      <c r="B9" s="16" t="s">
        <v>9</v>
      </c>
      <c r="C9" s="25">
        <f t="shared" si="2"/>
        <v>2039474.3</v>
      </c>
      <c r="D9" s="26">
        <f t="shared" si="2"/>
        <v>2015032.27</v>
      </c>
      <c r="E9" s="19">
        <f t="shared" si="0"/>
        <v>24442.030000000028</v>
      </c>
      <c r="F9" s="20">
        <f t="shared" si="1"/>
        <v>0.98801552439273199</v>
      </c>
    </row>
    <row r="10" spans="1:7" ht="37.5" x14ac:dyDescent="0.25">
      <c r="A10" s="173"/>
      <c r="B10" s="16" t="s">
        <v>10</v>
      </c>
      <c r="C10" s="25">
        <f t="shared" si="2"/>
        <v>0</v>
      </c>
      <c r="D10" s="26">
        <f t="shared" si="2"/>
        <v>0</v>
      </c>
      <c r="E10" s="19">
        <f t="shared" si="0"/>
        <v>0</v>
      </c>
      <c r="F10" s="20" t="e">
        <f t="shared" si="1"/>
        <v>#DIV/0!</v>
      </c>
    </row>
    <row r="11" spans="1:7" x14ac:dyDescent="0.25">
      <c r="A11" s="174" t="s">
        <v>19</v>
      </c>
      <c r="B11" s="16" t="s">
        <v>5</v>
      </c>
      <c r="C11" s="17">
        <f>SUM(C12:C13)</f>
        <v>2107943.7999999998</v>
      </c>
      <c r="D11" s="18">
        <f>SUM(D12:D13)</f>
        <v>2100574.14</v>
      </c>
      <c r="E11" s="19">
        <f t="shared" si="0"/>
        <v>7369.6599999996834</v>
      </c>
      <c r="F11" s="20">
        <f t="shared" si="1"/>
        <v>0.99650386314853379</v>
      </c>
    </row>
    <row r="12" spans="1:7" ht="18" customHeight="1" x14ac:dyDescent="0.25">
      <c r="A12" s="175"/>
      <c r="B12" s="16" t="s">
        <v>6</v>
      </c>
      <c r="C12" s="17"/>
      <c r="D12" s="18"/>
      <c r="E12" s="19">
        <f t="shared" si="0"/>
        <v>0</v>
      </c>
      <c r="F12" s="20" t="e">
        <f t="shared" si="1"/>
        <v>#DIV/0!</v>
      </c>
    </row>
    <row r="13" spans="1:7" ht="56.25" x14ac:dyDescent="0.25">
      <c r="A13" s="175"/>
      <c r="B13" s="16" t="s">
        <v>7</v>
      </c>
      <c r="C13" s="17">
        <f>SUM(C14:C16)</f>
        <v>2107943.7999999998</v>
      </c>
      <c r="D13" s="18">
        <f>SUM(D14:D16)</f>
        <v>2100574.14</v>
      </c>
      <c r="E13" s="19">
        <f t="shared" si="0"/>
        <v>7369.6599999996834</v>
      </c>
      <c r="F13" s="20">
        <f t="shared" si="1"/>
        <v>0.99650386314853379</v>
      </c>
      <c r="G13" s="8"/>
    </row>
    <row r="14" spans="1:7" x14ac:dyDescent="0.25">
      <c r="A14" s="175"/>
      <c r="B14" s="16" t="s">
        <v>8</v>
      </c>
      <c r="C14" s="17">
        <v>545845.9</v>
      </c>
      <c r="D14" s="18">
        <v>544522.91</v>
      </c>
      <c r="E14" s="19">
        <f t="shared" si="0"/>
        <v>1322.9899999999907</v>
      </c>
      <c r="F14" s="20">
        <f t="shared" si="1"/>
        <v>0.99757625732830457</v>
      </c>
    </row>
    <row r="15" spans="1:7" x14ac:dyDescent="0.25">
      <c r="A15" s="175"/>
      <c r="B15" s="16" t="s">
        <v>9</v>
      </c>
      <c r="C15" s="17">
        <v>1562097.9</v>
      </c>
      <c r="D15" s="18">
        <v>1556051.23</v>
      </c>
      <c r="E15" s="19">
        <f t="shared" si="0"/>
        <v>6046.6699999999255</v>
      </c>
      <c r="F15" s="20">
        <f t="shared" si="1"/>
        <v>0.99612913505613199</v>
      </c>
    </row>
    <row r="16" spans="1:7" ht="37.5" x14ac:dyDescent="0.25">
      <c r="A16" s="176"/>
      <c r="B16" s="16" t="s">
        <v>10</v>
      </c>
      <c r="C16" s="17"/>
      <c r="D16" s="18"/>
      <c r="E16" s="19">
        <f t="shared" si="0"/>
        <v>0</v>
      </c>
      <c r="F16" s="20" t="e">
        <f t="shared" si="1"/>
        <v>#DIV/0!</v>
      </c>
    </row>
    <row r="17" spans="1:6" x14ac:dyDescent="0.25">
      <c r="A17" s="174" t="s">
        <v>20</v>
      </c>
      <c r="B17" s="16" t="s">
        <v>5</v>
      </c>
      <c r="C17" s="17">
        <f>SUM(C18:C19)</f>
        <v>386574.39999999997</v>
      </c>
      <c r="D17" s="18">
        <f>SUM(D18:D19)</f>
        <v>372081.07</v>
      </c>
      <c r="E17" s="19">
        <f t="shared" si="0"/>
        <v>14493.329999999958</v>
      </c>
      <c r="F17" s="20">
        <f t="shared" si="1"/>
        <v>0.96250830370557394</v>
      </c>
    </row>
    <row r="18" spans="1:6" ht="19.5" customHeight="1" x14ac:dyDescent="0.25">
      <c r="A18" s="175"/>
      <c r="B18" s="16" t="s">
        <v>6</v>
      </c>
      <c r="C18" s="17">
        <v>935.3</v>
      </c>
      <c r="D18" s="18">
        <v>930.74</v>
      </c>
      <c r="E18" s="19">
        <f t="shared" si="0"/>
        <v>4.5599999999999454</v>
      </c>
      <c r="F18" s="20">
        <f t="shared" si="1"/>
        <v>0.99512455896503804</v>
      </c>
    </row>
    <row r="19" spans="1:6" ht="56.25" x14ac:dyDescent="0.25">
      <c r="A19" s="175"/>
      <c r="B19" s="16" t="s">
        <v>7</v>
      </c>
      <c r="C19" s="17">
        <f>SUM(C20:C22)</f>
        <v>385639.1</v>
      </c>
      <c r="D19" s="18">
        <f>SUM(D20:D22)</f>
        <v>371150.33</v>
      </c>
      <c r="E19" s="19">
        <f t="shared" si="0"/>
        <v>14488.76999999996</v>
      </c>
      <c r="F19" s="20">
        <f t="shared" si="1"/>
        <v>0.96242919869899091</v>
      </c>
    </row>
    <row r="20" spans="1:6" x14ac:dyDescent="0.25">
      <c r="A20" s="175"/>
      <c r="B20" s="16" t="s">
        <v>8</v>
      </c>
      <c r="C20" s="17"/>
      <c r="D20" s="18"/>
      <c r="E20" s="19">
        <f t="shared" si="0"/>
        <v>0</v>
      </c>
      <c r="F20" s="20" t="e">
        <f t="shared" si="1"/>
        <v>#DIV/0!</v>
      </c>
    </row>
    <row r="21" spans="1:6" x14ac:dyDescent="0.25">
      <c r="A21" s="175"/>
      <c r="B21" s="16" t="s">
        <v>9</v>
      </c>
      <c r="C21" s="17">
        <v>385639.1</v>
      </c>
      <c r="D21" s="18">
        <v>371150.33</v>
      </c>
      <c r="E21" s="19">
        <f t="shared" si="0"/>
        <v>14488.76999999996</v>
      </c>
      <c r="F21" s="20">
        <f t="shared" si="1"/>
        <v>0.96242919869899091</v>
      </c>
    </row>
    <row r="22" spans="1:6" ht="37.5" x14ac:dyDescent="0.25">
      <c r="A22" s="176"/>
      <c r="B22" s="16" t="s">
        <v>10</v>
      </c>
      <c r="C22" s="17"/>
      <c r="D22" s="18"/>
      <c r="E22" s="19">
        <f t="shared" si="0"/>
        <v>0</v>
      </c>
      <c r="F22" s="20" t="e">
        <f t="shared" si="1"/>
        <v>#DIV/0!</v>
      </c>
    </row>
    <row r="23" spans="1:6" x14ac:dyDescent="0.25">
      <c r="A23" s="174" t="s">
        <v>21</v>
      </c>
      <c r="B23" s="16" t="s">
        <v>5</v>
      </c>
      <c r="C23" s="17">
        <f>SUM(C24:C25)</f>
        <v>26705.4</v>
      </c>
      <c r="D23" s="18">
        <f>SUM(D24:D25)</f>
        <v>26395.83</v>
      </c>
      <c r="E23" s="19">
        <f t="shared" si="0"/>
        <v>309.56999999999971</v>
      </c>
      <c r="F23" s="20">
        <f t="shared" si="1"/>
        <v>0.98840796243456386</v>
      </c>
    </row>
    <row r="24" spans="1:6" ht="19.5" customHeight="1" x14ac:dyDescent="0.25">
      <c r="A24" s="175"/>
      <c r="B24" s="16" t="s">
        <v>6</v>
      </c>
      <c r="C24" s="17">
        <v>26705.4</v>
      </c>
      <c r="D24" s="18">
        <v>26395.83</v>
      </c>
      <c r="E24" s="19">
        <f t="shared" si="0"/>
        <v>309.56999999999971</v>
      </c>
      <c r="F24" s="20">
        <f t="shared" si="1"/>
        <v>0.98840796243456386</v>
      </c>
    </row>
    <row r="25" spans="1:6" ht="56.25" x14ac:dyDescent="0.25">
      <c r="A25" s="175"/>
      <c r="B25" s="16" t="s">
        <v>7</v>
      </c>
      <c r="C25" s="17">
        <f>SUM(C26:C28)</f>
        <v>0</v>
      </c>
      <c r="D25" s="18">
        <f>SUM(D26:D28)</f>
        <v>0</v>
      </c>
      <c r="E25" s="19">
        <f t="shared" si="0"/>
        <v>0</v>
      </c>
      <c r="F25" s="20" t="e">
        <f t="shared" si="1"/>
        <v>#DIV/0!</v>
      </c>
    </row>
    <row r="26" spans="1:6" x14ac:dyDescent="0.25">
      <c r="A26" s="175"/>
      <c r="B26" s="16" t="s">
        <v>8</v>
      </c>
      <c r="C26" s="17"/>
      <c r="D26" s="18"/>
      <c r="E26" s="19">
        <f t="shared" si="0"/>
        <v>0</v>
      </c>
      <c r="F26" s="20" t="e">
        <f t="shared" si="1"/>
        <v>#DIV/0!</v>
      </c>
    </row>
    <row r="27" spans="1:6" x14ac:dyDescent="0.25">
      <c r="A27" s="175"/>
      <c r="B27" s="16" t="s">
        <v>9</v>
      </c>
      <c r="C27" s="17"/>
      <c r="D27" s="18"/>
      <c r="E27" s="19">
        <f t="shared" si="0"/>
        <v>0</v>
      </c>
      <c r="F27" s="20" t="e">
        <f t="shared" si="1"/>
        <v>#DIV/0!</v>
      </c>
    </row>
    <row r="28" spans="1:6" ht="37.5" x14ac:dyDescent="0.25">
      <c r="A28" s="176"/>
      <c r="B28" s="16" t="s">
        <v>10</v>
      </c>
      <c r="C28" s="17"/>
      <c r="D28" s="18"/>
      <c r="E28" s="19">
        <f t="shared" si="0"/>
        <v>0</v>
      </c>
      <c r="F28" s="20" t="e">
        <f t="shared" si="1"/>
        <v>#DIV/0!</v>
      </c>
    </row>
    <row r="29" spans="1:6" x14ac:dyDescent="0.25">
      <c r="A29" s="174" t="s">
        <v>22</v>
      </c>
      <c r="B29" s="16" t="s">
        <v>5</v>
      </c>
      <c r="C29" s="17">
        <f>SUM(C30:C31)</f>
        <v>91737.3</v>
      </c>
      <c r="D29" s="18">
        <f>SUM(D30:D31)</f>
        <v>87830.71</v>
      </c>
      <c r="E29" s="19">
        <f t="shared" si="0"/>
        <v>3906.5899999999965</v>
      </c>
      <c r="F29" s="20">
        <f t="shared" si="1"/>
        <v>0.95741546786312659</v>
      </c>
    </row>
    <row r="30" spans="1:6" ht="22.5" customHeight="1" x14ac:dyDescent="0.25">
      <c r="A30" s="175"/>
      <c r="B30" s="16" t="s">
        <v>6</v>
      </c>
      <c r="C30" s="17"/>
      <c r="D30" s="18"/>
      <c r="E30" s="19">
        <f t="shared" si="0"/>
        <v>0</v>
      </c>
      <c r="F30" s="20" t="e">
        <f t="shared" si="1"/>
        <v>#DIV/0!</v>
      </c>
    </row>
    <row r="31" spans="1:6" ht="56.25" x14ac:dyDescent="0.25">
      <c r="A31" s="175"/>
      <c r="B31" s="16" t="s">
        <v>7</v>
      </c>
      <c r="C31" s="17">
        <f>SUM(C32:C34)</f>
        <v>91737.3</v>
      </c>
      <c r="D31" s="18">
        <f>SUM(D32:D34)</f>
        <v>87830.71</v>
      </c>
      <c r="E31" s="19">
        <f t="shared" si="0"/>
        <v>3906.5899999999965</v>
      </c>
      <c r="F31" s="20">
        <f t="shared" si="1"/>
        <v>0.95741546786312659</v>
      </c>
    </row>
    <row r="32" spans="1:6" x14ac:dyDescent="0.25">
      <c r="A32" s="175"/>
      <c r="B32" s="16" t="s">
        <v>8</v>
      </c>
      <c r="C32" s="17"/>
      <c r="D32" s="18"/>
      <c r="E32" s="19">
        <f t="shared" si="0"/>
        <v>0</v>
      </c>
      <c r="F32" s="20" t="e">
        <f t="shared" si="1"/>
        <v>#DIV/0!</v>
      </c>
    </row>
    <row r="33" spans="1:7" x14ac:dyDescent="0.25">
      <c r="A33" s="175"/>
      <c r="B33" s="16" t="s">
        <v>9</v>
      </c>
      <c r="C33" s="17">
        <v>91737.3</v>
      </c>
      <c r="D33" s="18">
        <v>87830.71</v>
      </c>
      <c r="E33" s="19">
        <f t="shared" si="0"/>
        <v>3906.5899999999965</v>
      </c>
      <c r="F33" s="20">
        <f t="shared" si="1"/>
        <v>0.95741546786312659</v>
      </c>
    </row>
    <row r="34" spans="1:7" ht="37.5" x14ac:dyDescent="0.25">
      <c r="A34" s="176"/>
      <c r="B34" s="16" t="s">
        <v>10</v>
      </c>
      <c r="C34" s="17"/>
      <c r="D34" s="18"/>
      <c r="E34" s="19">
        <f t="shared" si="0"/>
        <v>0</v>
      </c>
      <c r="F34" s="20" t="e">
        <f t="shared" si="1"/>
        <v>#DIV/0!</v>
      </c>
    </row>
    <row r="35" spans="1:7" ht="18" customHeight="1" x14ac:dyDescent="0.25">
      <c r="A35" s="170" t="s">
        <v>65</v>
      </c>
      <c r="B35" s="21" t="s">
        <v>5</v>
      </c>
      <c r="C35" s="22">
        <f>SUM(C36:C37)</f>
        <v>7066182.8000000007</v>
      </c>
      <c r="D35" s="23">
        <f>SUM(D36:D37)</f>
        <v>6826585.0999999996</v>
      </c>
      <c r="E35" s="24">
        <f t="shared" si="0"/>
        <v>239597.70000000112</v>
      </c>
      <c r="F35" s="20">
        <f t="shared" si="1"/>
        <v>0.96609234337951166</v>
      </c>
    </row>
    <row r="36" spans="1:7" ht="18" customHeight="1" x14ac:dyDescent="0.25">
      <c r="A36" s="171"/>
      <c r="B36" s="16" t="s">
        <v>6</v>
      </c>
      <c r="C36" s="25">
        <f>C42+C48+C54+C60</f>
        <v>2393261.4999999995</v>
      </c>
      <c r="D36" s="25">
        <f>D42+D48+D54+D60</f>
        <v>2324871.4</v>
      </c>
      <c r="E36" s="19">
        <f t="shared" si="0"/>
        <v>68390.099999999627</v>
      </c>
      <c r="F36" s="20">
        <f t="shared" si="1"/>
        <v>0.97142389162237408</v>
      </c>
      <c r="G36" s="57">
        <f>D36/D35*100</f>
        <v>34.056140309449887</v>
      </c>
    </row>
    <row r="37" spans="1:7" ht="56.25" x14ac:dyDescent="0.25">
      <c r="A37" s="171"/>
      <c r="B37" s="16" t="s">
        <v>7</v>
      </c>
      <c r="C37" s="25">
        <f>SUM(C38:C40)</f>
        <v>4672921.3000000007</v>
      </c>
      <c r="D37" s="26">
        <f>SUM(D38:D40)</f>
        <v>4501713.7</v>
      </c>
      <c r="E37" s="19">
        <f t="shared" si="0"/>
        <v>171207.60000000056</v>
      </c>
      <c r="F37" s="20">
        <f t="shared" si="1"/>
        <v>0.96336176258735606</v>
      </c>
    </row>
    <row r="38" spans="1:7" ht="18" customHeight="1" x14ac:dyDescent="0.25">
      <c r="A38" s="171"/>
      <c r="B38" s="16" t="s">
        <v>8</v>
      </c>
      <c r="C38" s="25">
        <f t="shared" ref="C38:D40" si="3">C44+C50+C56+C62</f>
        <v>0</v>
      </c>
      <c r="D38" s="25">
        <f t="shared" si="3"/>
        <v>0</v>
      </c>
      <c r="E38" s="19">
        <f t="shared" si="0"/>
        <v>0</v>
      </c>
      <c r="F38" s="20" t="e">
        <f t="shared" si="1"/>
        <v>#DIV/0!</v>
      </c>
    </row>
    <row r="39" spans="1:7" ht="18" customHeight="1" x14ac:dyDescent="0.25">
      <c r="A39" s="171"/>
      <c r="B39" s="16" t="s">
        <v>9</v>
      </c>
      <c r="C39" s="25">
        <f t="shared" si="3"/>
        <v>4672921.3000000007</v>
      </c>
      <c r="D39" s="25">
        <f t="shared" si="3"/>
        <v>4501713.7</v>
      </c>
      <c r="E39" s="19">
        <f t="shared" si="0"/>
        <v>171207.60000000056</v>
      </c>
      <c r="F39" s="20">
        <f t="shared" si="1"/>
        <v>0.96336176258735606</v>
      </c>
    </row>
    <row r="40" spans="1:7" ht="37.5" x14ac:dyDescent="0.25">
      <c r="A40" s="173"/>
      <c r="B40" s="16" t="s">
        <v>10</v>
      </c>
      <c r="C40" s="25">
        <f t="shared" si="3"/>
        <v>0</v>
      </c>
      <c r="D40" s="25">
        <f t="shared" si="3"/>
        <v>0</v>
      </c>
      <c r="E40" s="19">
        <f t="shared" si="0"/>
        <v>0</v>
      </c>
      <c r="F40" s="20" t="e">
        <f t="shared" si="1"/>
        <v>#DIV/0!</v>
      </c>
    </row>
    <row r="41" spans="1:7" x14ac:dyDescent="0.25">
      <c r="A41" s="174" t="s">
        <v>13</v>
      </c>
      <c r="B41" s="16" t="s">
        <v>5</v>
      </c>
      <c r="C41" s="17">
        <f>SUM(C42:C43)</f>
        <v>6191760.0999999996</v>
      </c>
      <c r="D41" s="18">
        <f>SUM(D42:D43)</f>
        <v>5960538.2999999998</v>
      </c>
      <c r="E41" s="19">
        <f t="shared" si="0"/>
        <v>231221.79999999981</v>
      </c>
      <c r="F41" s="20">
        <f t="shared" si="1"/>
        <v>0.96265653121799732</v>
      </c>
    </row>
    <row r="42" spans="1:7" ht="21" customHeight="1" x14ac:dyDescent="0.25">
      <c r="A42" s="175"/>
      <c r="B42" s="16" t="s">
        <v>6</v>
      </c>
      <c r="C42" s="17">
        <v>2351198.9</v>
      </c>
      <c r="D42" s="18">
        <v>2282838.2999999998</v>
      </c>
      <c r="E42" s="19">
        <f t="shared" si="0"/>
        <v>68360.600000000093</v>
      </c>
      <c r="F42" s="20">
        <f t="shared" si="1"/>
        <v>0.97092521606742832</v>
      </c>
    </row>
    <row r="43" spans="1:7" ht="56.25" x14ac:dyDescent="0.25">
      <c r="A43" s="175"/>
      <c r="B43" s="16" t="s">
        <v>7</v>
      </c>
      <c r="C43" s="17">
        <f>SUM(C44:C46)</f>
        <v>3840561.2</v>
      </c>
      <c r="D43" s="18">
        <f>SUM(D44:D46)</f>
        <v>3677700</v>
      </c>
      <c r="E43" s="19">
        <f t="shared" si="0"/>
        <v>162861.20000000019</v>
      </c>
      <c r="F43" s="20">
        <f t="shared" si="1"/>
        <v>0.95759442656453431</v>
      </c>
    </row>
    <row r="44" spans="1:7" x14ac:dyDescent="0.25">
      <c r="A44" s="175"/>
      <c r="B44" s="16" t="s">
        <v>8</v>
      </c>
      <c r="C44" s="17"/>
      <c r="D44" s="18"/>
      <c r="E44" s="19">
        <f t="shared" si="0"/>
        <v>0</v>
      </c>
      <c r="F44" s="20" t="e">
        <f t="shared" si="1"/>
        <v>#DIV/0!</v>
      </c>
    </row>
    <row r="45" spans="1:7" x14ac:dyDescent="0.25">
      <c r="A45" s="175"/>
      <c r="B45" s="16" t="s">
        <v>9</v>
      </c>
      <c r="C45" s="17">
        <v>3840561.2</v>
      </c>
      <c r="D45" s="18">
        <v>3677700</v>
      </c>
      <c r="E45" s="19">
        <f t="shared" si="0"/>
        <v>162861.20000000019</v>
      </c>
      <c r="F45" s="20">
        <f t="shared" si="1"/>
        <v>0.95759442656453431</v>
      </c>
    </row>
    <row r="46" spans="1:7" ht="37.5" x14ac:dyDescent="0.25">
      <c r="A46" s="176"/>
      <c r="B46" s="16" t="s">
        <v>10</v>
      </c>
      <c r="C46" s="17"/>
      <c r="D46" s="18"/>
      <c r="E46" s="19">
        <f t="shared" si="0"/>
        <v>0</v>
      </c>
      <c r="F46" s="20" t="e">
        <f t="shared" si="1"/>
        <v>#DIV/0!</v>
      </c>
    </row>
    <row r="47" spans="1:7" x14ac:dyDescent="0.25">
      <c r="A47" s="174" t="s">
        <v>14</v>
      </c>
      <c r="B47" s="16" t="s">
        <v>5</v>
      </c>
      <c r="C47" s="17">
        <f>SUM(C48:C49)</f>
        <v>220048.1</v>
      </c>
      <c r="D47" s="18">
        <f>SUM(D48:D49)</f>
        <v>218627.30000000002</v>
      </c>
      <c r="E47" s="19">
        <f t="shared" si="0"/>
        <v>1420.7999999999884</v>
      </c>
      <c r="F47" s="20">
        <f t="shared" si="1"/>
        <v>0.99354322986656107</v>
      </c>
    </row>
    <row r="48" spans="1:7" ht="21" customHeight="1" x14ac:dyDescent="0.25">
      <c r="A48" s="175"/>
      <c r="B48" s="16" t="s">
        <v>6</v>
      </c>
      <c r="C48" s="17">
        <v>8877.5</v>
      </c>
      <c r="D48" s="18">
        <v>8848.2000000000007</v>
      </c>
      <c r="E48" s="19">
        <f t="shared" si="0"/>
        <v>29.299999999999272</v>
      </c>
      <c r="F48" s="20">
        <f t="shared" si="1"/>
        <v>0.99669952126161654</v>
      </c>
    </row>
    <row r="49" spans="1:6" ht="56.25" x14ac:dyDescent="0.25">
      <c r="A49" s="175"/>
      <c r="B49" s="16" t="s">
        <v>7</v>
      </c>
      <c r="C49" s="17">
        <f>SUM(C50:C52)</f>
        <v>211170.6</v>
      </c>
      <c r="D49" s="18">
        <f>SUM(D50:D52)</f>
        <v>209779.1</v>
      </c>
      <c r="E49" s="19">
        <f t="shared" si="0"/>
        <v>1391.5</v>
      </c>
      <c r="F49" s="20">
        <f t="shared" si="1"/>
        <v>0.99341054105069548</v>
      </c>
    </row>
    <row r="50" spans="1:6" x14ac:dyDescent="0.25">
      <c r="A50" s="175"/>
      <c r="B50" s="16" t="s">
        <v>8</v>
      </c>
      <c r="C50" s="17"/>
      <c r="D50" s="18"/>
      <c r="E50" s="19">
        <f t="shared" si="0"/>
        <v>0</v>
      </c>
      <c r="F50" s="20" t="e">
        <f t="shared" si="1"/>
        <v>#DIV/0!</v>
      </c>
    </row>
    <row r="51" spans="1:6" x14ac:dyDescent="0.25">
      <c r="A51" s="175"/>
      <c r="B51" s="16" t="s">
        <v>9</v>
      </c>
      <c r="C51" s="17">
        <v>211170.6</v>
      </c>
      <c r="D51" s="18">
        <v>209779.1</v>
      </c>
      <c r="E51" s="19">
        <f t="shared" si="0"/>
        <v>1391.5</v>
      </c>
      <c r="F51" s="20">
        <f t="shared" si="1"/>
        <v>0.99341054105069548</v>
      </c>
    </row>
    <row r="52" spans="1:6" ht="37.5" x14ac:dyDescent="0.25">
      <c r="A52" s="176"/>
      <c r="B52" s="16" t="s">
        <v>10</v>
      </c>
      <c r="C52" s="17"/>
      <c r="D52" s="18"/>
      <c r="E52" s="19">
        <f t="shared" si="0"/>
        <v>0</v>
      </c>
      <c r="F52" s="20" t="e">
        <f t="shared" si="1"/>
        <v>#DIV/0!</v>
      </c>
    </row>
    <row r="53" spans="1:6" x14ac:dyDescent="0.25">
      <c r="A53" s="174" t="s">
        <v>15</v>
      </c>
      <c r="B53" s="16" t="s">
        <v>5</v>
      </c>
      <c r="C53" s="17">
        <f>SUM(C54:C55)</f>
        <v>59849.3</v>
      </c>
      <c r="D53" s="18">
        <f>SUM(D54:D55)</f>
        <v>52894.2</v>
      </c>
      <c r="E53" s="19">
        <f t="shared" si="0"/>
        <v>6955.1000000000058</v>
      </c>
      <c r="F53" s="20">
        <f t="shared" si="1"/>
        <v>0.88378978534418939</v>
      </c>
    </row>
    <row r="54" spans="1:6" ht="22.5" customHeight="1" x14ac:dyDescent="0.25">
      <c r="A54" s="175"/>
      <c r="B54" s="16" t="s">
        <v>6</v>
      </c>
      <c r="C54" s="17">
        <v>22775.3</v>
      </c>
      <c r="D54" s="18">
        <v>22775.1</v>
      </c>
      <c r="E54" s="19">
        <f t="shared" si="0"/>
        <v>0.2000000000007276</v>
      </c>
      <c r="F54" s="20">
        <f t="shared" si="1"/>
        <v>0.99999121855694539</v>
      </c>
    </row>
    <row r="55" spans="1:6" ht="56.25" x14ac:dyDescent="0.25">
      <c r="A55" s="175"/>
      <c r="B55" s="16" t="s">
        <v>7</v>
      </c>
      <c r="C55" s="17">
        <f>SUM(C56:C58)</f>
        <v>37074</v>
      </c>
      <c r="D55" s="18">
        <f>SUM(D56:D58)</f>
        <v>30119.1</v>
      </c>
      <c r="E55" s="19">
        <f t="shared" si="0"/>
        <v>6954.9000000000015</v>
      </c>
      <c r="F55" s="20">
        <f t="shared" si="1"/>
        <v>0.81240491988994978</v>
      </c>
    </row>
    <row r="56" spans="1:6" ht="18.75" customHeight="1" x14ac:dyDescent="0.25">
      <c r="A56" s="175"/>
      <c r="B56" s="16" t="s">
        <v>8</v>
      </c>
      <c r="C56" s="17"/>
      <c r="D56" s="18"/>
      <c r="E56" s="19">
        <f t="shared" si="0"/>
        <v>0</v>
      </c>
      <c r="F56" s="20" t="e">
        <f t="shared" si="1"/>
        <v>#DIV/0!</v>
      </c>
    </row>
    <row r="57" spans="1:6" ht="18.75" customHeight="1" x14ac:dyDescent="0.25">
      <c r="A57" s="175"/>
      <c r="B57" s="16" t="s">
        <v>9</v>
      </c>
      <c r="C57" s="17">
        <v>37074</v>
      </c>
      <c r="D57" s="18">
        <v>30119.1</v>
      </c>
      <c r="E57" s="19">
        <f t="shared" si="0"/>
        <v>6954.9000000000015</v>
      </c>
      <c r="F57" s="20">
        <f t="shared" si="1"/>
        <v>0.81240491988994978</v>
      </c>
    </row>
    <row r="58" spans="1:6" ht="37.5" x14ac:dyDescent="0.25">
      <c r="A58" s="176"/>
      <c r="B58" s="16" t="s">
        <v>10</v>
      </c>
      <c r="C58" s="17"/>
      <c r="D58" s="18"/>
      <c r="E58" s="19">
        <f t="shared" si="0"/>
        <v>0</v>
      </c>
      <c r="F58" s="20" t="e">
        <f t="shared" si="1"/>
        <v>#DIV/0!</v>
      </c>
    </row>
    <row r="59" spans="1:6" x14ac:dyDescent="0.25">
      <c r="A59" s="174" t="s">
        <v>43</v>
      </c>
      <c r="B59" s="16" t="s">
        <v>5</v>
      </c>
      <c r="C59" s="17">
        <f>C60+C61</f>
        <v>594525.30000000005</v>
      </c>
      <c r="D59" s="17">
        <f>D60+D61</f>
        <v>594525.30000000005</v>
      </c>
      <c r="E59" s="19">
        <f t="shared" ref="E59:E64" si="4">C59-D59</f>
        <v>0</v>
      </c>
      <c r="F59" s="20">
        <f t="shared" ref="F59:F64" si="5">D59/C59</f>
        <v>1</v>
      </c>
    </row>
    <row r="60" spans="1:6" ht="20.25" customHeight="1" x14ac:dyDescent="0.25">
      <c r="A60" s="175"/>
      <c r="B60" s="16" t="s">
        <v>6</v>
      </c>
      <c r="C60" s="17">
        <v>10409.799999999999</v>
      </c>
      <c r="D60" s="18">
        <v>10409.799999999999</v>
      </c>
      <c r="E60" s="19">
        <f t="shared" si="4"/>
        <v>0</v>
      </c>
      <c r="F60" s="20">
        <f t="shared" si="5"/>
        <v>1</v>
      </c>
    </row>
    <row r="61" spans="1:6" ht="56.25" x14ac:dyDescent="0.25">
      <c r="A61" s="175"/>
      <c r="B61" s="16" t="s">
        <v>7</v>
      </c>
      <c r="C61" s="17">
        <f>SUM(C62:C64)</f>
        <v>584115.5</v>
      </c>
      <c r="D61" s="17">
        <f>SUM(D62:D64)</f>
        <v>584115.5</v>
      </c>
      <c r="E61" s="19">
        <f t="shared" si="4"/>
        <v>0</v>
      </c>
      <c r="F61" s="20">
        <f t="shared" si="5"/>
        <v>1</v>
      </c>
    </row>
    <row r="62" spans="1:6" x14ac:dyDescent="0.25">
      <c r="A62" s="175"/>
      <c r="B62" s="16" t="s">
        <v>8</v>
      </c>
      <c r="C62" s="17"/>
      <c r="D62" s="18"/>
      <c r="E62" s="19">
        <f t="shared" si="4"/>
        <v>0</v>
      </c>
      <c r="F62" s="20" t="e">
        <f t="shared" si="5"/>
        <v>#DIV/0!</v>
      </c>
    </row>
    <row r="63" spans="1:6" x14ac:dyDescent="0.25">
      <c r="A63" s="175"/>
      <c r="B63" s="16" t="s">
        <v>9</v>
      </c>
      <c r="C63" s="17">
        <v>584115.5</v>
      </c>
      <c r="D63" s="18">
        <v>584115.5</v>
      </c>
      <c r="E63" s="19">
        <f t="shared" si="4"/>
        <v>0</v>
      </c>
      <c r="F63" s="20">
        <f t="shared" si="5"/>
        <v>1</v>
      </c>
    </row>
    <row r="64" spans="1:6" ht="37.5" x14ac:dyDescent="0.25">
      <c r="A64" s="176"/>
      <c r="B64" s="16" t="s">
        <v>10</v>
      </c>
      <c r="C64" s="17"/>
      <c r="D64" s="18"/>
      <c r="E64" s="19">
        <f t="shared" si="4"/>
        <v>0</v>
      </c>
      <c r="F64" s="20" t="e">
        <f t="shared" si="5"/>
        <v>#DIV/0!</v>
      </c>
    </row>
    <row r="65" spans="1:6" x14ac:dyDescent="0.25">
      <c r="A65" s="170" t="s">
        <v>64</v>
      </c>
      <c r="B65" s="21" t="s">
        <v>5</v>
      </c>
      <c r="C65" s="22">
        <f>SUM(C66:C67)</f>
        <v>307403.90000000002</v>
      </c>
      <c r="D65" s="23">
        <f>SUM(D66:D67)</f>
        <v>292032.09000000003</v>
      </c>
      <c r="E65" s="24">
        <f t="shared" si="0"/>
        <v>15371.809999999998</v>
      </c>
      <c r="F65" s="20">
        <f t="shared" si="1"/>
        <v>0.94999474632559966</v>
      </c>
    </row>
    <row r="66" spans="1:6" ht="18.75" customHeight="1" x14ac:dyDescent="0.25">
      <c r="A66" s="171"/>
      <c r="B66" s="16" t="s">
        <v>6</v>
      </c>
      <c r="C66" s="25">
        <f>C72+C78+C84+C90+C96+C102+C108+C114+C120</f>
        <v>98303.499999999985</v>
      </c>
      <c r="D66" s="25">
        <f>D72+D78+D84+D90+D96+D102+D108+D114+D120</f>
        <v>90449.87999999999</v>
      </c>
      <c r="E66" s="19">
        <f t="shared" si="0"/>
        <v>7853.6199999999953</v>
      </c>
      <c r="F66" s="20">
        <f t="shared" si="1"/>
        <v>0.9201084396791569</v>
      </c>
    </row>
    <row r="67" spans="1:6" ht="56.25" x14ac:dyDescent="0.25">
      <c r="A67" s="171"/>
      <c r="B67" s="16" t="s">
        <v>7</v>
      </c>
      <c r="C67" s="25">
        <f>SUM(C68:C70)</f>
        <v>209100.40000000002</v>
      </c>
      <c r="D67" s="26">
        <f>SUM(D68:D70)</f>
        <v>201582.21000000002</v>
      </c>
      <c r="E67" s="19">
        <f t="shared" si="0"/>
        <v>7518.1900000000023</v>
      </c>
      <c r="F67" s="20">
        <f t="shared" si="1"/>
        <v>0.96404507117155203</v>
      </c>
    </row>
    <row r="68" spans="1:6" ht="18.75" customHeight="1" x14ac:dyDescent="0.25">
      <c r="A68" s="171"/>
      <c r="B68" s="16" t="s">
        <v>8</v>
      </c>
      <c r="C68" s="25">
        <f t="shared" ref="C68:D70" si="6">C74+C80+C86+C92+C98+C104+C110+C116+C122</f>
        <v>0</v>
      </c>
      <c r="D68" s="25">
        <f t="shared" si="6"/>
        <v>0</v>
      </c>
      <c r="E68" s="19">
        <f t="shared" si="0"/>
        <v>0</v>
      </c>
      <c r="F68" s="20" t="e">
        <f t="shared" si="1"/>
        <v>#DIV/0!</v>
      </c>
    </row>
    <row r="69" spans="1:6" ht="18.75" customHeight="1" x14ac:dyDescent="0.25">
      <c r="A69" s="171"/>
      <c r="B69" s="16" t="s">
        <v>9</v>
      </c>
      <c r="C69" s="25">
        <f t="shared" si="6"/>
        <v>209100.40000000002</v>
      </c>
      <c r="D69" s="25">
        <f t="shared" si="6"/>
        <v>201582.21000000002</v>
      </c>
      <c r="E69" s="19">
        <f t="shared" si="0"/>
        <v>7518.1900000000023</v>
      </c>
      <c r="F69" s="20">
        <f t="shared" si="1"/>
        <v>0.96404507117155203</v>
      </c>
    </row>
    <row r="70" spans="1:6" ht="37.5" x14ac:dyDescent="0.25">
      <c r="A70" s="173"/>
      <c r="B70" s="16" t="s">
        <v>10</v>
      </c>
      <c r="C70" s="25">
        <f t="shared" si="6"/>
        <v>0</v>
      </c>
      <c r="D70" s="25">
        <f t="shared" si="6"/>
        <v>0</v>
      </c>
      <c r="E70" s="19">
        <f t="shared" si="0"/>
        <v>0</v>
      </c>
      <c r="F70" s="20" t="e">
        <f t="shared" si="1"/>
        <v>#DIV/0!</v>
      </c>
    </row>
    <row r="71" spans="1:6" ht="18.75" customHeight="1" x14ac:dyDescent="0.25">
      <c r="A71" s="174" t="s">
        <v>31</v>
      </c>
      <c r="B71" s="16" t="s">
        <v>5</v>
      </c>
      <c r="C71" s="17">
        <f>SUM(C72:C73)</f>
        <v>2987.2</v>
      </c>
      <c r="D71" s="17">
        <f>SUM(D72:D73)</f>
        <v>2985.8500000000004</v>
      </c>
      <c r="E71" s="19">
        <f t="shared" si="0"/>
        <v>1.3499999999994543</v>
      </c>
      <c r="F71" s="20">
        <f t="shared" si="1"/>
        <v>0.99954807177289784</v>
      </c>
    </row>
    <row r="72" spans="1:6" ht="21" customHeight="1" x14ac:dyDescent="0.25">
      <c r="A72" s="175"/>
      <c r="B72" s="16" t="s">
        <v>6</v>
      </c>
      <c r="C72" s="17">
        <v>1119.7</v>
      </c>
      <c r="D72" s="17">
        <v>1119.6400000000001</v>
      </c>
      <c r="E72" s="19">
        <f t="shared" si="0"/>
        <v>5.999999999994543E-2</v>
      </c>
      <c r="F72" s="20">
        <f t="shared" si="1"/>
        <v>0.99994641421809416</v>
      </c>
    </row>
    <row r="73" spans="1:6" ht="56.25" x14ac:dyDescent="0.25">
      <c r="A73" s="175"/>
      <c r="B73" s="16" t="s">
        <v>7</v>
      </c>
      <c r="C73" s="17">
        <f>SUM(C74:C76)</f>
        <v>1867.5</v>
      </c>
      <c r="D73" s="17">
        <f>SUM(D74:D76)</f>
        <v>1866.21</v>
      </c>
      <c r="E73" s="19">
        <f t="shared" si="0"/>
        <v>1.2899999999999636</v>
      </c>
      <c r="F73" s="20">
        <f t="shared" si="1"/>
        <v>0.99930923694779117</v>
      </c>
    </row>
    <row r="74" spans="1:6" x14ac:dyDescent="0.25">
      <c r="A74" s="175"/>
      <c r="B74" s="16" t="s">
        <v>8</v>
      </c>
      <c r="C74" s="17"/>
      <c r="D74" s="17"/>
      <c r="E74" s="19">
        <f t="shared" si="0"/>
        <v>0</v>
      </c>
      <c r="F74" s="20" t="e">
        <f t="shared" si="1"/>
        <v>#DIV/0!</v>
      </c>
    </row>
    <row r="75" spans="1:6" x14ac:dyDescent="0.25">
      <c r="A75" s="175"/>
      <c r="B75" s="16" t="s">
        <v>9</v>
      </c>
      <c r="C75" s="17">
        <v>1867.5</v>
      </c>
      <c r="D75" s="17">
        <v>1866.21</v>
      </c>
      <c r="E75" s="19">
        <f t="shared" si="0"/>
        <v>1.2899999999999636</v>
      </c>
      <c r="F75" s="20">
        <f t="shared" si="1"/>
        <v>0.99930923694779117</v>
      </c>
    </row>
    <row r="76" spans="1:6" ht="37.5" x14ac:dyDescent="0.25">
      <c r="A76" s="176"/>
      <c r="B76" s="16" t="s">
        <v>10</v>
      </c>
      <c r="C76" s="17"/>
      <c r="D76" s="17"/>
      <c r="E76" s="19">
        <f t="shared" ref="E76:E175" si="7">C76-D76</f>
        <v>0</v>
      </c>
      <c r="F76" s="20" t="e">
        <f t="shared" ref="F76:F175" si="8">D76/C76</f>
        <v>#DIV/0!</v>
      </c>
    </row>
    <row r="77" spans="1:6" ht="18.75" customHeight="1" x14ac:dyDescent="0.25">
      <c r="A77" s="174" t="s">
        <v>32</v>
      </c>
      <c r="B77" s="16" t="s">
        <v>5</v>
      </c>
      <c r="C77" s="17">
        <f>SUM(C78:C79)</f>
        <v>829.3</v>
      </c>
      <c r="D77" s="17">
        <f>SUM(D78:D79)</f>
        <v>829.2</v>
      </c>
      <c r="E77" s="19">
        <f t="shared" si="7"/>
        <v>9.9999999999909051E-2</v>
      </c>
      <c r="F77" s="20">
        <f t="shared" si="8"/>
        <v>0.99987941637525635</v>
      </c>
    </row>
    <row r="78" spans="1:6" ht="21" customHeight="1" x14ac:dyDescent="0.25">
      <c r="A78" s="175"/>
      <c r="B78" s="16" t="s">
        <v>6</v>
      </c>
      <c r="C78" s="17"/>
      <c r="D78" s="17"/>
      <c r="E78" s="19">
        <f t="shared" si="7"/>
        <v>0</v>
      </c>
      <c r="F78" s="20" t="e">
        <f t="shared" si="8"/>
        <v>#DIV/0!</v>
      </c>
    </row>
    <row r="79" spans="1:6" ht="56.25" x14ac:dyDescent="0.25">
      <c r="A79" s="175"/>
      <c r="B79" s="16" t="s">
        <v>7</v>
      </c>
      <c r="C79" s="17">
        <f>SUM(C80:C82)</f>
        <v>829.3</v>
      </c>
      <c r="D79" s="17">
        <f>SUM(D80:D82)</f>
        <v>829.2</v>
      </c>
      <c r="E79" s="19">
        <f t="shared" si="7"/>
        <v>9.9999999999909051E-2</v>
      </c>
      <c r="F79" s="20">
        <f t="shared" si="8"/>
        <v>0.99987941637525635</v>
      </c>
    </row>
    <row r="80" spans="1:6" x14ac:dyDescent="0.25">
      <c r="A80" s="175"/>
      <c r="B80" s="16" t="s">
        <v>8</v>
      </c>
      <c r="C80" s="17"/>
      <c r="D80" s="17"/>
      <c r="E80" s="19">
        <f t="shared" si="7"/>
        <v>0</v>
      </c>
      <c r="F80" s="20" t="e">
        <f t="shared" si="8"/>
        <v>#DIV/0!</v>
      </c>
    </row>
    <row r="81" spans="1:6" x14ac:dyDescent="0.25">
      <c r="A81" s="175"/>
      <c r="B81" s="16" t="s">
        <v>9</v>
      </c>
      <c r="C81" s="17">
        <v>829.3</v>
      </c>
      <c r="D81" s="17">
        <v>829.2</v>
      </c>
      <c r="E81" s="19">
        <f t="shared" si="7"/>
        <v>9.9999999999909051E-2</v>
      </c>
      <c r="F81" s="20">
        <f t="shared" si="8"/>
        <v>0.99987941637525635</v>
      </c>
    </row>
    <row r="82" spans="1:6" ht="37.5" x14ac:dyDescent="0.25">
      <c r="A82" s="176"/>
      <c r="B82" s="16" t="s">
        <v>10</v>
      </c>
      <c r="C82" s="17"/>
      <c r="D82" s="17"/>
      <c r="E82" s="19">
        <f t="shared" si="7"/>
        <v>0</v>
      </c>
      <c r="F82" s="20" t="e">
        <f t="shared" si="8"/>
        <v>#DIV/0!</v>
      </c>
    </row>
    <row r="83" spans="1:6" ht="18.75" customHeight="1" x14ac:dyDescent="0.25">
      <c r="A83" s="174" t="s">
        <v>33</v>
      </c>
      <c r="B83" s="16" t="s">
        <v>5</v>
      </c>
      <c r="C83" s="17">
        <f>SUM(C84:C85)</f>
        <v>60512.600000000006</v>
      </c>
      <c r="D83" s="17">
        <f>SUM(D84:D85)</f>
        <v>51418.79</v>
      </c>
      <c r="E83" s="19">
        <f t="shared" si="7"/>
        <v>9093.8100000000049</v>
      </c>
      <c r="F83" s="20">
        <f t="shared" si="8"/>
        <v>0.84972038881158629</v>
      </c>
    </row>
    <row r="84" spans="1:6" ht="20.25" customHeight="1" x14ac:dyDescent="0.25">
      <c r="A84" s="175"/>
      <c r="B84" s="16" t="s">
        <v>6</v>
      </c>
      <c r="C84" s="17">
        <v>14168.8</v>
      </c>
      <c r="D84" s="17">
        <v>8500.76</v>
      </c>
      <c r="E84" s="19">
        <f t="shared" si="7"/>
        <v>5668.0399999999991</v>
      </c>
      <c r="F84" s="20">
        <f t="shared" si="8"/>
        <v>0.59996329964428896</v>
      </c>
    </row>
    <row r="85" spans="1:6" ht="56.25" x14ac:dyDescent="0.25">
      <c r="A85" s="175"/>
      <c r="B85" s="16" t="s">
        <v>7</v>
      </c>
      <c r="C85" s="17">
        <f>SUM(C86:C88)</f>
        <v>46343.8</v>
      </c>
      <c r="D85" s="17">
        <f>SUM(D86:D88)</f>
        <v>42918.03</v>
      </c>
      <c r="E85" s="19">
        <f t="shared" si="7"/>
        <v>3425.7700000000041</v>
      </c>
      <c r="F85" s="20">
        <f t="shared" si="8"/>
        <v>0.92607921663739257</v>
      </c>
    </row>
    <row r="86" spans="1:6" ht="18.75" customHeight="1" x14ac:dyDescent="0.25">
      <c r="A86" s="175"/>
      <c r="B86" s="16" t="s">
        <v>8</v>
      </c>
      <c r="C86" s="17"/>
      <c r="D86" s="17"/>
      <c r="E86" s="19">
        <f t="shared" si="7"/>
        <v>0</v>
      </c>
      <c r="F86" s="20" t="e">
        <f t="shared" si="8"/>
        <v>#DIV/0!</v>
      </c>
    </row>
    <row r="87" spans="1:6" ht="18.75" customHeight="1" x14ac:dyDescent="0.25">
      <c r="A87" s="175"/>
      <c r="B87" s="16" t="s">
        <v>9</v>
      </c>
      <c r="C87" s="17">
        <v>46343.8</v>
      </c>
      <c r="D87" s="17">
        <v>42918.03</v>
      </c>
      <c r="E87" s="19">
        <f t="shared" si="7"/>
        <v>3425.7700000000041</v>
      </c>
      <c r="F87" s="20">
        <f t="shared" si="8"/>
        <v>0.92607921663739257</v>
      </c>
    </row>
    <row r="88" spans="1:6" ht="37.5" x14ac:dyDescent="0.25">
      <c r="A88" s="176"/>
      <c r="B88" s="16" t="s">
        <v>10</v>
      </c>
      <c r="C88" s="17"/>
      <c r="D88" s="17"/>
      <c r="E88" s="19">
        <f t="shared" si="7"/>
        <v>0</v>
      </c>
      <c r="F88" s="20" t="e">
        <f t="shared" si="8"/>
        <v>#DIV/0!</v>
      </c>
    </row>
    <row r="89" spans="1:6" ht="18.75" customHeight="1" x14ac:dyDescent="0.25">
      <c r="A89" s="174" t="s">
        <v>34</v>
      </c>
      <c r="B89" s="16" t="s">
        <v>5</v>
      </c>
      <c r="C89" s="17">
        <f>SUM(C90:C91)</f>
        <v>31339.599999999999</v>
      </c>
      <c r="D89" s="17">
        <f>SUM(D90:D91)</f>
        <v>31042.78</v>
      </c>
      <c r="E89" s="19">
        <f t="shared" ref="E89:E124" si="9">C89-D89</f>
        <v>296.81999999999971</v>
      </c>
      <c r="F89" s="20"/>
    </row>
    <row r="90" spans="1:6" ht="18" customHeight="1" x14ac:dyDescent="0.25">
      <c r="A90" s="175"/>
      <c r="B90" s="16" t="s">
        <v>6</v>
      </c>
      <c r="C90" s="17">
        <v>23140.7</v>
      </c>
      <c r="D90" s="17">
        <v>23085.05</v>
      </c>
      <c r="E90" s="19">
        <f t="shared" si="9"/>
        <v>55.650000000001455</v>
      </c>
      <c r="F90" s="20"/>
    </row>
    <row r="91" spans="1:6" ht="56.25" x14ac:dyDescent="0.25">
      <c r="A91" s="175"/>
      <c r="B91" s="16" t="s">
        <v>7</v>
      </c>
      <c r="C91" s="17">
        <f>SUM(C92:C94)</f>
        <v>8198.9</v>
      </c>
      <c r="D91" s="17">
        <f>SUM(D92:D94)</f>
        <v>7957.73</v>
      </c>
      <c r="E91" s="19">
        <f t="shared" si="9"/>
        <v>241.17000000000007</v>
      </c>
      <c r="F91" s="20"/>
    </row>
    <row r="92" spans="1:6" x14ac:dyDescent="0.25">
      <c r="A92" s="175"/>
      <c r="B92" s="16" t="s">
        <v>8</v>
      </c>
      <c r="C92" s="17"/>
      <c r="D92" s="17"/>
      <c r="E92" s="19">
        <f t="shared" si="9"/>
        <v>0</v>
      </c>
      <c r="F92" s="20"/>
    </row>
    <row r="93" spans="1:6" x14ac:dyDescent="0.25">
      <c r="A93" s="175"/>
      <c r="B93" s="16" t="s">
        <v>9</v>
      </c>
      <c r="C93" s="17">
        <v>8198.9</v>
      </c>
      <c r="D93" s="17">
        <v>7957.73</v>
      </c>
      <c r="E93" s="19">
        <f t="shared" si="9"/>
        <v>241.17000000000007</v>
      </c>
      <c r="F93" s="20"/>
    </row>
    <row r="94" spans="1:6" ht="37.5" x14ac:dyDescent="0.25">
      <c r="A94" s="176"/>
      <c r="B94" s="16" t="s">
        <v>10</v>
      </c>
      <c r="C94" s="17"/>
      <c r="D94" s="17"/>
      <c r="E94" s="19">
        <f t="shared" si="9"/>
        <v>0</v>
      </c>
      <c r="F94" s="20"/>
    </row>
    <row r="95" spans="1:6" ht="18.75" customHeight="1" x14ac:dyDescent="0.25">
      <c r="A95" s="174" t="s">
        <v>35</v>
      </c>
      <c r="B95" s="16" t="s">
        <v>5</v>
      </c>
      <c r="C95" s="17">
        <f>C97+C96</f>
        <v>43345.8</v>
      </c>
      <c r="D95" s="17">
        <f>D97+D96</f>
        <v>42323.15</v>
      </c>
      <c r="E95" s="19">
        <f t="shared" si="9"/>
        <v>1022.6500000000015</v>
      </c>
      <c r="F95" s="20"/>
    </row>
    <row r="96" spans="1:6" ht="21" customHeight="1" x14ac:dyDescent="0.25">
      <c r="A96" s="175"/>
      <c r="B96" s="16" t="s">
        <v>6</v>
      </c>
      <c r="C96" s="17"/>
      <c r="D96" s="17"/>
      <c r="E96" s="19">
        <f t="shared" si="9"/>
        <v>0</v>
      </c>
      <c r="F96" s="20"/>
    </row>
    <row r="97" spans="1:6" ht="56.25" x14ac:dyDescent="0.25">
      <c r="A97" s="175"/>
      <c r="B97" s="16" t="s">
        <v>7</v>
      </c>
      <c r="C97" s="17">
        <f>SUM(C98:C100)</f>
        <v>43345.8</v>
      </c>
      <c r="D97" s="17">
        <f>SUM(D98:D100)</f>
        <v>42323.15</v>
      </c>
      <c r="E97" s="19">
        <f t="shared" si="9"/>
        <v>1022.6500000000015</v>
      </c>
      <c r="F97" s="20"/>
    </row>
    <row r="98" spans="1:6" x14ac:dyDescent="0.25">
      <c r="A98" s="175"/>
      <c r="B98" s="16" t="s">
        <v>8</v>
      </c>
      <c r="C98" s="17"/>
      <c r="D98" s="17"/>
      <c r="E98" s="19">
        <f t="shared" si="9"/>
        <v>0</v>
      </c>
      <c r="F98" s="20"/>
    </row>
    <row r="99" spans="1:6" x14ac:dyDescent="0.25">
      <c r="A99" s="175"/>
      <c r="B99" s="16" t="s">
        <v>9</v>
      </c>
      <c r="C99" s="17">
        <v>43345.8</v>
      </c>
      <c r="D99" s="17">
        <v>42323.15</v>
      </c>
      <c r="E99" s="19">
        <f t="shared" si="9"/>
        <v>1022.6500000000015</v>
      </c>
      <c r="F99" s="20"/>
    </row>
    <row r="100" spans="1:6" ht="37.5" x14ac:dyDescent="0.25">
      <c r="A100" s="176"/>
      <c r="B100" s="16" t="s">
        <v>10</v>
      </c>
      <c r="C100" s="17"/>
      <c r="D100" s="17"/>
      <c r="E100" s="19">
        <f t="shared" si="9"/>
        <v>0</v>
      </c>
      <c r="F100" s="20"/>
    </row>
    <row r="101" spans="1:6" ht="18.75" customHeight="1" x14ac:dyDescent="0.25">
      <c r="A101" s="174" t="s">
        <v>36</v>
      </c>
      <c r="B101" s="16" t="s">
        <v>5</v>
      </c>
      <c r="C101" s="17">
        <f>SUM(C102:C103)</f>
        <v>61367.8</v>
      </c>
      <c r="D101" s="17">
        <f>SUM(D102:D103)</f>
        <v>58364.53</v>
      </c>
      <c r="E101" s="19">
        <f t="shared" si="9"/>
        <v>3003.2700000000041</v>
      </c>
      <c r="F101" s="20"/>
    </row>
    <row r="102" spans="1:6" ht="19.5" customHeight="1" x14ac:dyDescent="0.25">
      <c r="A102" s="175"/>
      <c r="B102" s="16" t="s">
        <v>6</v>
      </c>
      <c r="C102" s="17">
        <v>38897.300000000003</v>
      </c>
      <c r="D102" s="17">
        <v>37409.410000000003</v>
      </c>
      <c r="E102" s="19">
        <f t="shared" si="9"/>
        <v>1487.8899999999994</v>
      </c>
      <c r="F102" s="20"/>
    </row>
    <row r="103" spans="1:6" ht="56.25" x14ac:dyDescent="0.25">
      <c r="A103" s="175"/>
      <c r="B103" s="16" t="s">
        <v>7</v>
      </c>
      <c r="C103" s="17">
        <f>SUM(C104:C106)</f>
        <v>22470.5</v>
      </c>
      <c r="D103" s="17">
        <f>SUM(D104:D106)</f>
        <v>20955.12</v>
      </c>
      <c r="E103" s="19">
        <f t="shared" si="9"/>
        <v>1515.380000000001</v>
      </c>
      <c r="F103" s="20"/>
    </row>
    <row r="104" spans="1:6" x14ac:dyDescent="0.25">
      <c r="A104" s="175"/>
      <c r="B104" s="16" t="s">
        <v>8</v>
      </c>
      <c r="C104" s="17"/>
      <c r="D104" s="17"/>
      <c r="E104" s="19">
        <f t="shared" si="9"/>
        <v>0</v>
      </c>
      <c r="F104" s="20"/>
    </row>
    <row r="105" spans="1:6" x14ac:dyDescent="0.25">
      <c r="A105" s="175"/>
      <c r="B105" s="16" t="s">
        <v>9</v>
      </c>
      <c r="C105" s="17">
        <v>22470.5</v>
      </c>
      <c r="D105" s="17">
        <v>20955.12</v>
      </c>
      <c r="E105" s="19">
        <f t="shared" si="9"/>
        <v>1515.380000000001</v>
      </c>
      <c r="F105" s="20"/>
    </row>
    <row r="106" spans="1:6" ht="37.5" x14ac:dyDescent="0.25">
      <c r="A106" s="176"/>
      <c r="B106" s="16" t="s">
        <v>10</v>
      </c>
      <c r="C106" s="17"/>
      <c r="D106" s="17"/>
      <c r="E106" s="19">
        <f t="shared" si="9"/>
        <v>0</v>
      </c>
      <c r="F106" s="20"/>
    </row>
    <row r="107" spans="1:6" ht="18.75" customHeight="1" x14ac:dyDescent="0.25">
      <c r="A107" s="174" t="s">
        <v>37</v>
      </c>
      <c r="B107" s="16" t="s">
        <v>5</v>
      </c>
      <c r="C107" s="17">
        <f>SUM(C108:C109)</f>
        <v>17244.5</v>
      </c>
      <c r="D107" s="17">
        <f>SUM(D108:D109)</f>
        <v>16657.88</v>
      </c>
      <c r="E107" s="19">
        <f t="shared" si="9"/>
        <v>586.61999999999898</v>
      </c>
      <c r="F107" s="20"/>
    </row>
    <row r="108" spans="1:6" ht="17.25" customHeight="1" x14ac:dyDescent="0.25">
      <c r="A108" s="175"/>
      <c r="B108" s="16" t="s">
        <v>6</v>
      </c>
      <c r="C108" s="17">
        <v>2600.9</v>
      </c>
      <c r="D108" s="17">
        <v>2015.48</v>
      </c>
      <c r="E108" s="19">
        <f t="shared" si="9"/>
        <v>585.42000000000007</v>
      </c>
      <c r="F108" s="20"/>
    </row>
    <row r="109" spans="1:6" ht="56.25" x14ac:dyDescent="0.25">
      <c r="A109" s="175"/>
      <c r="B109" s="16" t="s">
        <v>7</v>
      </c>
      <c r="C109" s="17">
        <f>SUM(C110:C112)</f>
        <v>14643.6</v>
      </c>
      <c r="D109" s="17">
        <f>SUM(D110:D112)</f>
        <v>14642.4</v>
      </c>
      <c r="E109" s="19">
        <f t="shared" si="9"/>
        <v>1.2000000000007276</v>
      </c>
      <c r="F109" s="20"/>
    </row>
    <row r="110" spans="1:6" x14ac:dyDescent="0.25">
      <c r="A110" s="175"/>
      <c r="B110" s="16" t="s">
        <v>8</v>
      </c>
      <c r="C110" s="17"/>
      <c r="D110" s="17"/>
      <c r="E110" s="19">
        <f t="shared" si="9"/>
        <v>0</v>
      </c>
      <c r="F110" s="20"/>
    </row>
    <row r="111" spans="1:6" x14ac:dyDescent="0.25">
      <c r="A111" s="175"/>
      <c r="B111" s="16" t="s">
        <v>9</v>
      </c>
      <c r="C111" s="17">
        <v>14643.6</v>
      </c>
      <c r="D111" s="17">
        <v>14642.4</v>
      </c>
      <c r="E111" s="19">
        <f t="shared" si="9"/>
        <v>1.2000000000007276</v>
      </c>
      <c r="F111" s="20"/>
    </row>
    <row r="112" spans="1:6" ht="37.5" x14ac:dyDescent="0.25">
      <c r="A112" s="176"/>
      <c r="B112" s="16" t="s">
        <v>10</v>
      </c>
      <c r="C112" s="17"/>
      <c r="D112" s="17"/>
      <c r="E112" s="19">
        <f t="shared" si="9"/>
        <v>0</v>
      </c>
      <c r="F112" s="20"/>
    </row>
    <row r="113" spans="1:6" ht="18.75" customHeight="1" x14ac:dyDescent="0.25">
      <c r="A113" s="174" t="s">
        <v>38</v>
      </c>
      <c r="B113" s="16" t="s">
        <v>5</v>
      </c>
      <c r="C113" s="17">
        <f>SUM(C114:C115)</f>
        <v>43799.9</v>
      </c>
      <c r="D113" s="17">
        <f>SUM(D114:D115)</f>
        <v>43659.01</v>
      </c>
      <c r="E113" s="19">
        <f t="shared" si="9"/>
        <v>140.88999999999942</v>
      </c>
      <c r="F113" s="20"/>
    </row>
    <row r="114" spans="1:6" ht="21.75" customHeight="1" x14ac:dyDescent="0.25">
      <c r="A114" s="175"/>
      <c r="B114" s="16" t="s">
        <v>6</v>
      </c>
      <c r="C114" s="17">
        <v>14578.9</v>
      </c>
      <c r="D114" s="17">
        <v>14522.4</v>
      </c>
      <c r="E114" s="19">
        <f t="shared" si="9"/>
        <v>56.5</v>
      </c>
      <c r="F114" s="20"/>
    </row>
    <row r="115" spans="1:6" ht="56.25" x14ac:dyDescent="0.25">
      <c r="A115" s="175"/>
      <c r="B115" s="16" t="s">
        <v>7</v>
      </c>
      <c r="C115" s="17">
        <f>SUM(C116:C118)</f>
        <v>29221</v>
      </c>
      <c r="D115" s="17">
        <f>SUM(D116:D118)</f>
        <v>29136.61</v>
      </c>
      <c r="E115" s="19">
        <f t="shared" si="9"/>
        <v>84.389999999999418</v>
      </c>
      <c r="F115" s="20"/>
    </row>
    <row r="116" spans="1:6" x14ac:dyDescent="0.25">
      <c r="A116" s="175"/>
      <c r="B116" s="16" t="s">
        <v>8</v>
      </c>
      <c r="C116" s="17"/>
      <c r="D116" s="17"/>
      <c r="E116" s="19">
        <f t="shared" si="9"/>
        <v>0</v>
      </c>
      <c r="F116" s="20"/>
    </row>
    <row r="117" spans="1:6" x14ac:dyDescent="0.25">
      <c r="A117" s="175"/>
      <c r="B117" s="16" t="s">
        <v>9</v>
      </c>
      <c r="C117" s="17">
        <v>29221</v>
      </c>
      <c r="D117" s="17">
        <v>29136.61</v>
      </c>
      <c r="E117" s="19">
        <f t="shared" si="9"/>
        <v>84.389999999999418</v>
      </c>
      <c r="F117" s="20"/>
    </row>
    <row r="118" spans="1:6" ht="37.5" x14ac:dyDescent="0.25">
      <c r="A118" s="176"/>
      <c r="B118" s="16" t="s">
        <v>10</v>
      </c>
      <c r="C118" s="17"/>
      <c r="D118" s="17"/>
      <c r="E118" s="19">
        <f t="shared" si="9"/>
        <v>0</v>
      </c>
      <c r="F118" s="20"/>
    </row>
    <row r="119" spans="1:6" ht="18.75" customHeight="1" x14ac:dyDescent="0.25">
      <c r="A119" s="174" t="s">
        <v>39</v>
      </c>
      <c r="B119" s="16" t="s">
        <v>5</v>
      </c>
      <c r="C119" s="17">
        <f>SUM(C120:C121)</f>
        <v>45977.2</v>
      </c>
      <c r="D119" s="17">
        <f>SUM(D120:D121)</f>
        <v>44750.9</v>
      </c>
      <c r="E119" s="19">
        <f t="shared" si="9"/>
        <v>1226.2999999999956</v>
      </c>
      <c r="F119" s="20"/>
    </row>
    <row r="120" spans="1:6" ht="17.25" customHeight="1" x14ac:dyDescent="0.25">
      <c r="A120" s="175"/>
      <c r="B120" s="16" t="s">
        <v>6</v>
      </c>
      <c r="C120" s="17">
        <v>3797.2</v>
      </c>
      <c r="D120" s="17">
        <v>3797.14</v>
      </c>
      <c r="E120" s="19">
        <f t="shared" si="9"/>
        <v>5.999999999994543E-2</v>
      </c>
      <c r="F120" s="20"/>
    </row>
    <row r="121" spans="1:6" ht="56.25" x14ac:dyDescent="0.25">
      <c r="A121" s="175"/>
      <c r="B121" s="16" t="s">
        <v>7</v>
      </c>
      <c r="C121" s="17">
        <f>SUM(C122:C124)</f>
        <v>42180</v>
      </c>
      <c r="D121" s="17">
        <f>SUM(D122:D124)</f>
        <v>40953.760000000002</v>
      </c>
      <c r="E121" s="19">
        <f t="shared" si="9"/>
        <v>1226.239999999998</v>
      </c>
      <c r="F121" s="20"/>
    </row>
    <row r="122" spans="1:6" x14ac:dyDescent="0.25">
      <c r="A122" s="175"/>
      <c r="B122" s="16" t="s">
        <v>8</v>
      </c>
      <c r="C122" s="17"/>
      <c r="D122" s="17"/>
      <c r="E122" s="19">
        <f t="shared" si="9"/>
        <v>0</v>
      </c>
      <c r="F122" s="20"/>
    </row>
    <row r="123" spans="1:6" x14ac:dyDescent="0.25">
      <c r="A123" s="175"/>
      <c r="B123" s="16" t="s">
        <v>9</v>
      </c>
      <c r="C123" s="17">
        <v>42180</v>
      </c>
      <c r="D123" s="17">
        <v>40953.760000000002</v>
      </c>
      <c r="E123" s="19">
        <f t="shared" si="9"/>
        <v>1226.239999999998</v>
      </c>
      <c r="F123" s="20"/>
    </row>
    <row r="124" spans="1:6" ht="37.5" x14ac:dyDescent="0.25">
      <c r="A124" s="176"/>
      <c r="B124" s="16" t="s">
        <v>10</v>
      </c>
      <c r="C124" s="17"/>
      <c r="D124" s="17"/>
      <c r="E124" s="19">
        <f t="shared" si="9"/>
        <v>0</v>
      </c>
      <c r="F124" s="20"/>
    </row>
    <row r="125" spans="1:6" x14ac:dyDescent="0.25">
      <c r="A125" s="170" t="s">
        <v>63</v>
      </c>
      <c r="B125" s="21" t="s">
        <v>5</v>
      </c>
      <c r="C125" s="22">
        <f>SUM(C126:C127)</f>
        <v>508252.3</v>
      </c>
      <c r="D125" s="23">
        <f>SUM(D126:D127)</f>
        <v>502719.2</v>
      </c>
      <c r="E125" s="24">
        <f t="shared" si="7"/>
        <v>5533.0999999999767</v>
      </c>
      <c r="F125" s="20">
        <f t="shared" si="8"/>
        <v>0.98911347769601832</v>
      </c>
    </row>
    <row r="126" spans="1:6" ht="18.75" customHeight="1" x14ac:dyDescent="0.25">
      <c r="A126" s="171"/>
      <c r="B126" s="16" t="s">
        <v>6</v>
      </c>
      <c r="C126" s="25">
        <f>C132+C138</f>
        <v>487097.7</v>
      </c>
      <c r="D126" s="26">
        <f>D132+D138</f>
        <v>482227.3</v>
      </c>
      <c r="E126" s="19">
        <f t="shared" si="7"/>
        <v>4870.4000000000233</v>
      </c>
      <c r="F126" s="20">
        <f t="shared" si="8"/>
        <v>0.99000118456728492</v>
      </c>
    </row>
    <row r="127" spans="1:6" ht="56.25" x14ac:dyDescent="0.25">
      <c r="A127" s="171"/>
      <c r="B127" s="16" t="s">
        <v>7</v>
      </c>
      <c r="C127" s="25">
        <f>SUM(C128:C130)</f>
        <v>21154.6</v>
      </c>
      <c r="D127" s="26">
        <f>SUM(D128:D130)</f>
        <v>20491.900000000001</v>
      </c>
      <c r="E127" s="19">
        <f t="shared" si="7"/>
        <v>662.69999999999709</v>
      </c>
      <c r="F127" s="20">
        <f t="shared" si="8"/>
        <v>0.96867347999962194</v>
      </c>
    </row>
    <row r="128" spans="1:6" ht="18.75" customHeight="1" x14ac:dyDescent="0.25">
      <c r="A128" s="171"/>
      <c r="B128" s="16" t="s">
        <v>8</v>
      </c>
      <c r="C128" s="25">
        <f t="shared" ref="C128:D130" si="10">C134+C140</f>
        <v>358.3</v>
      </c>
      <c r="D128" s="26">
        <f t="shared" si="10"/>
        <v>358.3</v>
      </c>
      <c r="E128" s="19">
        <f t="shared" si="7"/>
        <v>0</v>
      </c>
      <c r="F128" s="20">
        <f t="shared" si="8"/>
        <v>1</v>
      </c>
    </row>
    <row r="129" spans="1:6" ht="18.75" customHeight="1" x14ac:dyDescent="0.25">
      <c r="A129" s="171"/>
      <c r="B129" s="16" t="s">
        <v>9</v>
      </c>
      <c r="C129" s="25">
        <f t="shared" si="10"/>
        <v>20796.3</v>
      </c>
      <c r="D129" s="26">
        <f t="shared" si="10"/>
        <v>20133.600000000002</v>
      </c>
      <c r="E129" s="19">
        <f t="shared" si="7"/>
        <v>662.69999999999709</v>
      </c>
      <c r="F129" s="20">
        <f t="shared" si="8"/>
        <v>0.96813375456210971</v>
      </c>
    </row>
    <row r="130" spans="1:6" ht="37.5" x14ac:dyDescent="0.25">
      <c r="A130" s="173"/>
      <c r="B130" s="16" t="s">
        <v>10</v>
      </c>
      <c r="C130" s="25">
        <f t="shared" si="10"/>
        <v>0</v>
      </c>
      <c r="D130" s="26">
        <f t="shared" si="10"/>
        <v>0</v>
      </c>
      <c r="E130" s="19">
        <f t="shared" si="7"/>
        <v>0</v>
      </c>
      <c r="F130" s="20" t="e">
        <f t="shared" si="8"/>
        <v>#DIV/0!</v>
      </c>
    </row>
    <row r="131" spans="1:6" x14ac:dyDescent="0.25">
      <c r="A131" s="174" t="s">
        <v>16</v>
      </c>
      <c r="B131" s="16" t="s">
        <v>5</v>
      </c>
      <c r="C131" s="17">
        <f>SUM(C132:C133)</f>
        <v>488677.2</v>
      </c>
      <c r="D131" s="18">
        <f>SUM(D132:D133)</f>
        <v>483806.8</v>
      </c>
      <c r="E131" s="19">
        <f t="shared" si="7"/>
        <v>4870.4000000000233</v>
      </c>
      <c r="F131" s="20">
        <f t="shared" si="8"/>
        <v>0.99003350268848223</v>
      </c>
    </row>
    <row r="132" spans="1:6" ht="18.75" customHeight="1" x14ac:dyDescent="0.25">
      <c r="A132" s="175"/>
      <c r="B132" s="16" t="s">
        <v>6</v>
      </c>
      <c r="C132" s="17">
        <v>487097.7</v>
      </c>
      <c r="D132" s="18">
        <v>482227.3</v>
      </c>
      <c r="E132" s="19">
        <f t="shared" si="7"/>
        <v>4870.4000000000233</v>
      </c>
      <c r="F132" s="20">
        <f t="shared" si="8"/>
        <v>0.99000118456728492</v>
      </c>
    </row>
    <row r="133" spans="1:6" ht="56.25" x14ac:dyDescent="0.25">
      <c r="A133" s="175"/>
      <c r="B133" s="16" t="s">
        <v>7</v>
      </c>
      <c r="C133" s="17">
        <f>SUM(C134:C136)</f>
        <v>1579.5</v>
      </c>
      <c r="D133" s="18">
        <f>SUM(D134:D136)</f>
        <v>1579.5</v>
      </c>
      <c r="E133" s="19">
        <f t="shared" si="7"/>
        <v>0</v>
      </c>
      <c r="F133" s="20">
        <f t="shared" si="8"/>
        <v>1</v>
      </c>
    </row>
    <row r="134" spans="1:6" x14ac:dyDescent="0.25">
      <c r="A134" s="175"/>
      <c r="B134" s="16" t="s">
        <v>8</v>
      </c>
      <c r="C134" s="17">
        <v>358.3</v>
      </c>
      <c r="D134" s="18">
        <v>358.3</v>
      </c>
      <c r="E134" s="19">
        <f t="shared" si="7"/>
        <v>0</v>
      </c>
      <c r="F134" s="20">
        <f t="shared" si="8"/>
        <v>1</v>
      </c>
    </row>
    <row r="135" spans="1:6" x14ac:dyDescent="0.25">
      <c r="A135" s="175"/>
      <c r="B135" s="16" t="s">
        <v>9</v>
      </c>
      <c r="C135" s="17">
        <v>1221.2</v>
      </c>
      <c r="D135" s="18">
        <v>1221.2</v>
      </c>
      <c r="E135" s="19">
        <f t="shared" si="7"/>
        <v>0</v>
      </c>
      <c r="F135" s="20">
        <f t="shared" si="8"/>
        <v>1</v>
      </c>
    </row>
    <row r="136" spans="1:6" ht="37.5" x14ac:dyDescent="0.25">
      <c r="A136" s="176"/>
      <c r="B136" s="16" t="s">
        <v>10</v>
      </c>
      <c r="C136" s="17"/>
      <c r="D136" s="18"/>
      <c r="E136" s="19">
        <f t="shared" si="7"/>
        <v>0</v>
      </c>
      <c r="F136" s="20" t="e">
        <f t="shared" si="8"/>
        <v>#DIV/0!</v>
      </c>
    </row>
    <row r="137" spans="1:6" ht="18.75" customHeight="1" x14ac:dyDescent="0.25">
      <c r="A137" s="174" t="s">
        <v>17</v>
      </c>
      <c r="B137" s="16" t="s">
        <v>5</v>
      </c>
      <c r="C137" s="17">
        <f>SUM(C138:C139)</f>
        <v>19575.099999999999</v>
      </c>
      <c r="D137" s="18">
        <f>SUM(D138:D139)</f>
        <v>18912.400000000001</v>
      </c>
      <c r="E137" s="19">
        <f t="shared" si="7"/>
        <v>662.69999999999709</v>
      </c>
      <c r="F137" s="20">
        <f t="shared" si="8"/>
        <v>0.96614576681600617</v>
      </c>
    </row>
    <row r="138" spans="1:6" ht="18.75" customHeight="1" x14ac:dyDescent="0.25">
      <c r="A138" s="175"/>
      <c r="B138" s="16" t="s">
        <v>6</v>
      </c>
      <c r="C138" s="17"/>
      <c r="D138" s="18"/>
      <c r="E138" s="19">
        <f t="shared" si="7"/>
        <v>0</v>
      </c>
      <c r="F138" s="20" t="e">
        <f t="shared" si="8"/>
        <v>#DIV/0!</v>
      </c>
    </row>
    <row r="139" spans="1:6" ht="56.25" x14ac:dyDescent="0.25">
      <c r="A139" s="175"/>
      <c r="B139" s="16" t="s">
        <v>7</v>
      </c>
      <c r="C139" s="17">
        <f>SUM(C140:C142)</f>
        <v>19575.099999999999</v>
      </c>
      <c r="D139" s="18">
        <f>SUM(D140:D142)</f>
        <v>18912.400000000001</v>
      </c>
      <c r="E139" s="19">
        <f t="shared" si="7"/>
        <v>662.69999999999709</v>
      </c>
      <c r="F139" s="20">
        <f t="shared" si="8"/>
        <v>0.96614576681600617</v>
      </c>
    </row>
    <row r="140" spans="1:6" x14ac:dyDescent="0.25">
      <c r="A140" s="175"/>
      <c r="B140" s="16" t="s">
        <v>8</v>
      </c>
      <c r="C140" s="17"/>
      <c r="D140" s="18"/>
      <c r="E140" s="19">
        <f t="shared" si="7"/>
        <v>0</v>
      </c>
      <c r="F140" s="20" t="e">
        <f t="shared" si="8"/>
        <v>#DIV/0!</v>
      </c>
    </row>
    <row r="141" spans="1:6" ht="18.75" customHeight="1" x14ac:dyDescent="0.25">
      <c r="A141" s="175"/>
      <c r="B141" s="16" t="s">
        <v>9</v>
      </c>
      <c r="C141" s="17">
        <v>19575.099999999999</v>
      </c>
      <c r="D141" s="18">
        <v>18912.400000000001</v>
      </c>
      <c r="E141" s="19">
        <f t="shared" si="7"/>
        <v>662.69999999999709</v>
      </c>
      <c r="F141" s="20">
        <f t="shared" si="8"/>
        <v>0.96614576681600617</v>
      </c>
    </row>
    <row r="142" spans="1:6" ht="37.5" x14ac:dyDescent="0.25">
      <c r="A142" s="176"/>
      <c r="B142" s="16" t="s">
        <v>10</v>
      </c>
      <c r="C142" s="17"/>
      <c r="D142" s="18"/>
      <c r="E142" s="19">
        <f t="shared" si="7"/>
        <v>0</v>
      </c>
      <c r="F142" s="20" t="e">
        <f t="shared" si="8"/>
        <v>#DIV/0!</v>
      </c>
    </row>
    <row r="143" spans="1:6" x14ac:dyDescent="0.25">
      <c r="A143" s="170" t="s">
        <v>62</v>
      </c>
      <c r="B143" s="21" t="s">
        <v>5</v>
      </c>
      <c r="C143" s="22">
        <f>SUM(C144:C145)</f>
        <v>480229.1</v>
      </c>
      <c r="D143" s="23">
        <f>SUM(D144:D145)</f>
        <v>461063.4</v>
      </c>
      <c r="E143" s="24">
        <f t="shared" si="7"/>
        <v>19165.699999999953</v>
      </c>
      <c r="F143" s="20">
        <f t="shared" si="8"/>
        <v>0.96009050680185781</v>
      </c>
    </row>
    <row r="144" spans="1:6" ht="18.75" customHeight="1" x14ac:dyDescent="0.25">
      <c r="A144" s="171"/>
      <c r="B144" s="16" t="s">
        <v>6</v>
      </c>
      <c r="C144" s="25">
        <v>473036.6</v>
      </c>
      <c r="D144" s="26">
        <v>453870.9</v>
      </c>
      <c r="E144" s="19">
        <f t="shared" si="7"/>
        <v>19165.699999999953</v>
      </c>
      <c r="F144" s="20">
        <f t="shared" si="8"/>
        <v>0.95948368477196067</v>
      </c>
    </row>
    <row r="145" spans="1:7" ht="56.25" x14ac:dyDescent="0.25">
      <c r="A145" s="171"/>
      <c r="B145" s="16" t="s">
        <v>7</v>
      </c>
      <c r="C145" s="25">
        <f>SUM(C146:C148)</f>
        <v>7192.5</v>
      </c>
      <c r="D145" s="26">
        <f>SUM(D146:D148)</f>
        <v>7192.5</v>
      </c>
      <c r="E145" s="19">
        <f t="shared" si="7"/>
        <v>0</v>
      </c>
      <c r="F145" s="20">
        <f t="shared" si="8"/>
        <v>1</v>
      </c>
    </row>
    <row r="146" spans="1:7" ht="18.75" customHeight="1" x14ac:dyDescent="0.25">
      <c r="A146" s="171"/>
      <c r="B146" s="16" t="s">
        <v>8</v>
      </c>
      <c r="C146" s="25">
        <v>7192.5</v>
      </c>
      <c r="D146" s="26">
        <v>7192.5</v>
      </c>
      <c r="E146" s="19">
        <f t="shared" si="7"/>
        <v>0</v>
      </c>
      <c r="F146" s="20">
        <f t="shared" si="8"/>
        <v>1</v>
      </c>
    </row>
    <row r="147" spans="1:7" ht="18.75" customHeight="1" x14ac:dyDescent="0.25">
      <c r="A147" s="171"/>
      <c r="B147" s="16" t="s">
        <v>9</v>
      </c>
      <c r="C147" s="25"/>
      <c r="D147" s="26"/>
      <c r="E147" s="19">
        <f t="shared" si="7"/>
        <v>0</v>
      </c>
      <c r="F147" s="20" t="e">
        <f t="shared" si="8"/>
        <v>#DIV/0!</v>
      </c>
    </row>
    <row r="148" spans="1:7" ht="37.5" x14ac:dyDescent="0.25">
      <c r="A148" s="173"/>
      <c r="B148" s="16" t="s">
        <v>10</v>
      </c>
      <c r="C148" s="25"/>
      <c r="D148" s="26"/>
      <c r="E148" s="19">
        <f t="shared" si="7"/>
        <v>0</v>
      </c>
      <c r="F148" s="20" t="e">
        <f t="shared" si="8"/>
        <v>#DIV/0!</v>
      </c>
    </row>
    <row r="149" spans="1:7" x14ac:dyDescent="0.25">
      <c r="A149" s="170" t="s">
        <v>61</v>
      </c>
      <c r="B149" s="21" t="s">
        <v>5</v>
      </c>
      <c r="C149" s="22">
        <f>SUM(C150:C151)</f>
        <v>9710.2000000000007</v>
      </c>
      <c r="D149" s="23">
        <f>SUM(D150:D151)</f>
        <v>9544.7999999999993</v>
      </c>
      <c r="E149" s="24">
        <f t="shared" si="7"/>
        <v>165.40000000000146</v>
      </c>
      <c r="F149" s="20">
        <f t="shared" si="8"/>
        <v>0.98296636526539083</v>
      </c>
    </row>
    <row r="150" spans="1:7" ht="18.75" customHeight="1" x14ac:dyDescent="0.25">
      <c r="A150" s="171"/>
      <c r="B150" s="16" t="s">
        <v>6</v>
      </c>
      <c r="C150" s="25">
        <v>7173.1</v>
      </c>
      <c r="D150" s="26">
        <v>7007.7</v>
      </c>
      <c r="E150" s="19">
        <f t="shared" si="7"/>
        <v>165.40000000000055</v>
      </c>
      <c r="F150" s="20">
        <f t="shared" si="8"/>
        <v>0.97694162914221183</v>
      </c>
      <c r="G150" s="2">
        <f>D150/D149*100</f>
        <v>73.419034448076445</v>
      </c>
    </row>
    <row r="151" spans="1:7" ht="56.25" x14ac:dyDescent="0.25">
      <c r="A151" s="171"/>
      <c r="B151" s="16" t="s">
        <v>7</v>
      </c>
      <c r="C151" s="25">
        <f>SUM(C152:C154)</f>
        <v>2537.1</v>
      </c>
      <c r="D151" s="26">
        <f>SUM(D152:D154)</f>
        <v>2537.1</v>
      </c>
      <c r="E151" s="19">
        <f t="shared" si="7"/>
        <v>0</v>
      </c>
      <c r="F151" s="20">
        <f t="shared" si="8"/>
        <v>1</v>
      </c>
    </row>
    <row r="152" spans="1:7" ht="18.75" customHeight="1" x14ac:dyDescent="0.25">
      <c r="A152" s="171"/>
      <c r="B152" s="16" t="s">
        <v>8</v>
      </c>
      <c r="C152" s="25"/>
      <c r="D152" s="26"/>
      <c r="E152" s="19">
        <f t="shared" si="7"/>
        <v>0</v>
      </c>
      <c r="F152" s="20" t="e">
        <f t="shared" si="8"/>
        <v>#DIV/0!</v>
      </c>
    </row>
    <row r="153" spans="1:7" ht="18.75" customHeight="1" x14ac:dyDescent="0.25">
      <c r="A153" s="171"/>
      <c r="B153" s="16" t="s">
        <v>9</v>
      </c>
      <c r="C153" s="25">
        <v>2537.1</v>
      </c>
      <c r="D153" s="26">
        <v>2537.1</v>
      </c>
      <c r="E153" s="19">
        <f t="shared" si="7"/>
        <v>0</v>
      </c>
      <c r="F153" s="20">
        <f t="shared" si="8"/>
        <v>1</v>
      </c>
    </row>
    <row r="154" spans="1:7" ht="37.5" x14ac:dyDescent="0.25">
      <c r="A154" s="173"/>
      <c r="B154" s="16" t="s">
        <v>10</v>
      </c>
      <c r="C154" s="25"/>
      <c r="D154" s="26"/>
      <c r="E154" s="19">
        <f t="shared" si="7"/>
        <v>0</v>
      </c>
      <c r="F154" s="20" t="e">
        <f t="shared" si="8"/>
        <v>#DIV/0!</v>
      </c>
    </row>
    <row r="155" spans="1:7" x14ac:dyDescent="0.25">
      <c r="A155" s="170" t="s">
        <v>60</v>
      </c>
      <c r="B155" s="21" t="s">
        <v>5</v>
      </c>
      <c r="C155" s="22">
        <f>SUM(C156:C157)</f>
        <v>85137.700000000012</v>
      </c>
      <c r="D155" s="23">
        <f>SUM(D156:D157)</f>
        <v>83867.3</v>
      </c>
      <c r="E155" s="24">
        <f t="shared" si="7"/>
        <v>1270.4000000000087</v>
      </c>
      <c r="F155" s="20">
        <f t="shared" si="8"/>
        <v>0.9850782908159369</v>
      </c>
    </row>
    <row r="156" spans="1:7" ht="18.75" customHeight="1" x14ac:dyDescent="0.25">
      <c r="A156" s="171"/>
      <c r="B156" s="16" t="s">
        <v>6</v>
      </c>
      <c r="C156" s="25">
        <f>C162+C168+C174</f>
        <v>85137.700000000012</v>
      </c>
      <c r="D156" s="26">
        <f>D162+D168+D174</f>
        <v>83867.3</v>
      </c>
      <c r="E156" s="19">
        <f t="shared" si="7"/>
        <v>1270.4000000000087</v>
      </c>
      <c r="F156" s="20">
        <f t="shared" si="8"/>
        <v>0.9850782908159369</v>
      </c>
    </row>
    <row r="157" spans="1:7" ht="56.25" x14ac:dyDescent="0.25">
      <c r="A157" s="171"/>
      <c r="B157" s="16" t="s">
        <v>7</v>
      </c>
      <c r="C157" s="25">
        <f>SUM(C158:C160)</f>
        <v>0</v>
      </c>
      <c r="D157" s="26">
        <f>SUM(D158:D160)</f>
        <v>0</v>
      </c>
      <c r="E157" s="19">
        <f t="shared" si="7"/>
        <v>0</v>
      </c>
      <c r="F157" s="20" t="e">
        <f t="shared" si="8"/>
        <v>#DIV/0!</v>
      </c>
    </row>
    <row r="158" spans="1:7" ht="18.75" customHeight="1" x14ac:dyDescent="0.25">
      <c r="A158" s="171"/>
      <c r="B158" s="16" t="s">
        <v>8</v>
      </c>
      <c r="C158" s="25">
        <f t="shared" ref="C158:D160" si="11">C164+C170+C176</f>
        <v>0</v>
      </c>
      <c r="D158" s="26">
        <f t="shared" si="11"/>
        <v>0</v>
      </c>
      <c r="E158" s="19">
        <f t="shared" si="7"/>
        <v>0</v>
      </c>
      <c r="F158" s="20" t="e">
        <f t="shared" si="8"/>
        <v>#DIV/0!</v>
      </c>
    </row>
    <row r="159" spans="1:7" ht="18.75" customHeight="1" x14ac:dyDescent="0.25">
      <c r="A159" s="171"/>
      <c r="B159" s="16" t="s">
        <v>9</v>
      </c>
      <c r="C159" s="25">
        <f t="shared" si="11"/>
        <v>0</v>
      </c>
      <c r="D159" s="26">
        <f t="shared" si="11"/>
        <v>0</v>
      </c>
      <c r="E159" s="19">
        <f t="shared" si="7"/>
        <v>0</v>
      </c>
      <c r="F159" s="20" t="e">
        <f t="shared" si="8"/>
        <v>#DIV/0!</v>
      </c>
    </row>
    <row r="160" spans="1:7" ht="37.5" x14ac:dyDescent="0.25">
      <c r="A160" s="173"/>
      <c r="B160" s="16" t="s">
        <v>10</v>
      </c>
      <c r="C160" s="25">
        <f t="shared" si="11"/>
        <v>0</v>
      </c>
      <c r="D160" s="26">
        <f t="shared" si="11"/>
        <v>0</v>
      </c>
      <c r="E160" s="19">
        <f t="shared" si="7"/>
        <v>0</v>
      </c>
      <c r="F160" s="20" t="e">
        <f t="shared" si="8"/>
        <v>#DIV/0!</v>
      </c>
    </row>
    <row r="161" spans="1:6" x14ac:dyDescent="0.25">
      <c r="A161" s="174" t="s">
        <v>26</v>
      </c>
      <c r="B161" s="16" t="s">
        <v>5</v>
      </c>
      <c r="C161" s="17">
        <f>SUM(C162:C163)</f>
        <v>77250.100000000006</v>
      </c>
      <c r="D161" s="18">
        <f>SUM(D162:D163)</f>
        <v>75986.5</v>
      </c>
      <c r="E161" s="19">
        <f t="shared" si="7"/>
        <v>1263.6000000000058</v>
      </c>
      <c r="F161" s="20">
        <f t="shared" si="8"/>
        <v>0.98364273962104898</v>
      </c>
    </row>
    <row r="162" spans="1:6" ht="24" customHeight="1" x14ac:dyDescent="0.25">
      <c r="A162" s="175"/>
      <c r="B162" s="16" t="s">
        <v>6</v>
      </c>
      <c r="C162" s="17">
        <v>77250.100000000006</v>
      </c>
      <c r="D162" s="18">
        <v>75986.5</v>
      </c>
      <c r="E162" s="19">
        <f t="shared" si="7"/>
        <v>1263.6000000000058</v>
      </c>
      <c r="F162" s="20">
        <f t="shared" si="8"/>
        <v>0.98364273962104898</v>
      </c>
    </row>
    <row r="163" spans="1:6" ht="56.25" x14ac:dyDescent="0.25">
      <c r="A163" s="175"/>
      <c r="B163" s="16" t="s">
        <v>7</v>
      </c>
      <c r="C163" s="17">
        <f>SUM(C164:C166)</f>
        <v>0</v>
      </c>
      <c r="D163" s="18">
        <f>SUM(D164:D166)</f>
        <v>0</v>
      </c>
      <c r="E163" s="19">
        <f t="shared" si="7"/>
        <v>0</v>
      </c>
      <c r="F163" s="20" t="e">
        <f t="shared" si="8"/>
        <v>#DIV/0!</v>
      </c>
    </row>
    <row r="164" spans="1:6" x14ac:dyDescent="0.25">
      <c r="A164" s="175"/>
      <c r="B164" s="16" t="s">
        <v>8</v>
      </c>
      <c r="C164" s="17"/>
      <c r="D164" s="18"/>
      <c r="E164" s="19">
        <f t="shared" si="7"/>
        <v>0</v>
      </c>
      <c r="F164" s="20" t="e">
        <f t="shared" si="8"/>
        <v>#DIV/0!</v>
      </c>
    </row>
    <row r="165" spans="1:6" x14ac:dyDescent="0.25">
      <c r="A165" s="175"/>
      <c r="B165" s="16" t="s">
        <v>9</v>
      </c>
      <c r="C165" s="17"/>
      <c r="D165" s="18"/>
      <c r="E165" s="19">
        <f t="shared" si="7"/>
        <v>0</v>
      </c>
      <c r="F165" s="20" t="e">
        <f t="shared" si="8"/>
        <v>#DIV/0!</v>
      </c>
    </row>
    <row r="166" spans="1:6" ht="37.5" x14ac:dyDescent="0.25">
      <c r="A166" s="176"/>
      <c r="B166" s="16" t="s">
        <v>10</v>
      </c>
      <c r="C166" s="17"/>
      <c r="D166" s="18"/>
      <c r="E166" s="19">
        <f t="shared" si="7"/>
        <v>0</v>
      </c>
      <c r="F166" s="20" t="e">
        <f t="shared" si="8"/>
        <v>#DIV/0!</v>
      </c>
    </row>
    <row r="167" spans="1:6" ht="18.75" customHeight="1" x14ac:dyDescent="0.25">
      <c r="A167" s="174" t="s">
        <v>27</v>
      </c>
      <c r="B167" s="16" t="s">
        <v>5</v>
      </c>
      <c r="C167" s="17">
        <f>SUM(C168:C169)</f>
        <v>325</v>
      </c>
      <c r="D167" s="18">
        <f>SUM(D168:D169)</f>
        <v>318.2</v>
      </c>
      <c r="E167" s="19">
        <f t="shared" si="7"/>
        <v>6.8000000000000114</v>
      </c>
      <c r="F167" s="20">
        <f t="shared" si="8"/>
        <v>0.97907692307692307</v>
      </c>
    </row>
    <row r="168" spans="1:6" ht="19.5" customHeight="1" x14ac:dyDescent="0.25">
      <c r="A168" s="175"/>
      <c r="B168" s="16" t="s">
        <v>6</v>
      </c>
      <c r="C168" s="17">
        <v>325</v>
      </c>
      <c r="D168" s="18">
        <v>318.2</v>
      </c>
      <c r="E168" s="19">
        <f t="shared" si="7"/>
        <v>6.8000000000000114</v>
      </c>
      <c r="F168" s="20">
        <f t="shared" si="8"/>
        <v>0.97907692307692307</v>
      </c>
    </row>
    <row r="169" spans="1:6" ht="56.25" x14ac:dyDescent="0.25">
      <c r="A169" s="175"/>
      <c r="B169" s="16" t="s">
        <v>7</v>
      </c>
      <c r="C169" s="17">
        <f>SUM(C170:C172)</f>
        <v>0</v>
      </c>
      <c r="D169" s="18">
        <f>SUM(D170:D172)</f>
        <v>0</v>
      </c>
      <c r="E169" s="19">
        <f t="shared" si="7"/>
        <v>0</v>
      </c>
      <c r="F169" s="20" t="e">
        <f t="shared" si="8"/>
        <v>#DIV/0!</v>
      </c>
    </row>
    <row r="170" spans="1:6" x14ac:dyDescent="0.25">
      <c r="A170" s="175"/>
      <c r="B170" s="16" t="s">
        <v>8</v>
      </c>
      <c r="C170" s="17"/>
      <c r="D170" s="18"/>
      <c r="E170" s="19">
        <f t="shared" si="7"/>
        <v>0</v>
      </c>
      <c r="F170" s="20" t="e">
        <f t="shared" si="8"/>
        <v>#DIV/0!</v>
      </c>
    </row>
    <row r="171" spans="1:6" x14ac:dyDescent="0.25">
      <c r="A171" s="175"/>
      <c r="B171" s="16" t="s">
        <v>9</v>
      </c>
      <c r="C171" s="17"/>
      <c r="D171" s="18"/>
      <c r="E171" s="19">
        <f t="shared" si="7"/>
        <v>0</v>
      </c>
      <c r="F171" s="20" t="e">
        <f t="shared" si="8"/>
        <v>#DIV/0!</v>
      </c>
    </row>
    <row r="172" spans="1:6" ht="37.5" x14ac:dyDescent="0.25">
      <c r="A172" s="176"/>
      <c r="B172" s="16" t="s">
        <v>10</v>
      </c>
      <c r="C172" s="17"/>
      <c r="D172" s="18"/>
      <c r="E172" s="19">
        <f t="shared" si="7"/>
        <v>0</v>
      </c>
      <c r="F172" s="20" t="e">
        <f t="shared" si="8"/>
        <v>#DIV/0!</v>
      </c>
    </row>
    <row r="173" spans="1:6" ht="18.75" customHeight="1" x14ac:dyDescent="0.25">
      <c r="A173" s="174" t="s">
        <v>28</v>
      </c>
      <c r="B173" s="16" t="s">
        <v>5</v>
      </c>
      <c r="C173" s="17">
        <f>SUM(C174:C175)</f>
        <v>7562.6</v>
      </c>
      <c r="D173" s="18">
        <f>SUM(D174:D175)</f>
        <v>7562.6</v>
      </c>
      <c r="E173" s="19">
        <f t="shared" si="7"/>
        <v>0</v>
      </c>
      <c r="F173" s="20">
        <f t="shared" si="8"/>
        <v>1</v>
      </c>
    </row>
    <row r="174" spans="1:6" ht="18.75" customHeight="1" x14ac:dyDescent="0.25">
      <c r="A174" s="175"/>
      <c r="B174" s="16" t="s">
        <v>6</v>
      </c>
      <c r="C174" s="17">
        <v>7562.6</v>
      </c>
      <c r="D174" s="18">
        <v>7562.6</v>
      </c>
      <c r="E174" s="19">
        <f t="shared" si="7"/>
        <v>0</v>
      </c>
      <c r="F174" s="20">
        <f t="shared" si="8"/>
        <v>1</v>
      </c>
    </row>
    <row r="175" spans="1:6" ht="56.25" x14ac:dyDescent="0.25">
      <c r="A175" s="175"/>
      <c r="B175" s="16" t="s">
        <v>7</v>
      </c>
      <c r="C175" s="17">
        <f>SUM(C176:C178)</f>
        <v>0</v>
      </c>
      <c r="D175" s="18">
        <f>SUM(D176:D178)</f>
        <v>0</v>
      </c>
      <c r="E175" s="19">
        <f t="shared" si="7"/>
        <v>0</v>
      </c>
      <c r="F175" s="20" t="e">
        <f t="shared" si="8"/>
        <v>#DIV/0!</v>
      </c>
    </row>
    <row r="176" spans="1:6" ht="18.75" customHeight="1" x14ac:dyDescent="0.25">
      <c r="A176" s="175"/>
      <c r="B176" s="16" t="s">
        <v>8</v>
      </c>
      <c r="C176" s="17"/>
      <c r="D176" s="18"/>
      <c r="E176" s="19">
        <f t="shared" ref="E176:E239" si="12">C176-D176</f>
        <v>0</v>
      </c>
      <c r="F176" s="20" t="e">
        <f t="shared" ref="F176:F239" si="13">D176/C176</f>
        <v>#DIV/0!</v>
      </c>
    </row>
    <row r="177" spans="1:7" ht="18.75" customHeight="1" x14ac:dyDescent="0.25">
      <c r="A177" s="175"/>
      <c r="B177" s="16" t="s">
        <v>9</v>
      </c>
      <c r="C177" s="17"/>
      <c r="D177" s="18"/>
      <c r="E177" s="19">
        <f t="shared" si="12"/>
        <v>0</v>
      </c>
      <c r="F177" s="20" t="e">
        <f t="shared" si="13"/>
        <v>#DIV/0!</v>
      </c>
    </row>
    <row r="178" spans="1:7" ht="37.5" x14ac:dyDescent="0.25">
      <c r="A178" s="176"/>
      <c r="B178" s="16" t="s">
        <v>10</v>
      </c>
      <c r="C178" s="17"/>
      <c r="D178" s="18"/>
      <c r="E178" s="19">
        <f t="shared" si="12"/>
        <v>0</v>
      </c>
      <c r="F178" s="20" t="e">
        <f t="shared" si="13"/>
        <v>#DIV/0!</v>
      </c>
    </row>
    <row r="179" spans="1:7" x14ac:dyDescent="0.25">
      <c r="A179" s="170" t="s">
        <v>59</v>
      </c>
      <c r="B179" s="21" t="s">
        <v>5</v>
      </c>
      <c r="C179" s="22">
        <f>SUM(C180:C181)</f>
        <v>1423089.2</v>
      </c>
      <c r="D179" s="23">
        <f>SUM(D180:D181)</f>
        <v>1408621.3</v>
      </c>
      <c r="E179" s="24">
        <f t="shared" si="12"/>
        <v>14467.899999999907</v>
      </c>
      <c r="F179" s="20">
        <f t="shared" si="13"/>
        <v>0.98983345527462374</v>
      </c>
    </row>
    <row r="180" spans="1:7" ht="18.75" customHeight="1" x14ac:dyDescent="0.25">
      <c r="A180" s="171"/>
      <c r="B180" s="16" t="s">
        <v>6</v>
      </c>
      <c r="C180" s="25">
        <f>C186+C192</f>
        <v>429527.19999999995</v>
      </c>
      <c r="D180" s="26">
        <f>D186+D192</f>
        <v>415779.8</v>
      </c>
      <c r="E180" s="19">
        <f t="shared" si="12"/>
        <v>13747.399999999965</v>
      </c>
      <c r="F180" s="20">
        <f t="shared" si="13"/>
        <v>0.96799411073384878</v>
      </c>
      <c r="G180" s="2">
        <f>D180/D179*100</f>
        <v>29.516790637767581</v>
      </c>
    </row>
    <row r="181" spans="1:7" ht="56.25" x14ac:dyDescent="0.25">
      <c r="A181" s="171"/>
      <c r="B181" s="16" t="s">
        <v>7</v>
      </c>
      <c r="C181" s="25">
        <f>SUM(C182:C184)</f>
        <v>993562</v>
      </c>
      <c r="D181" s="26">
        <f>SUM(D182:D184)</f>
        <v>992841.5</v>
      </c>
      <c r="E181" s="19">
        <f t="shared" si="12"/>
        <v>720.5</v>
      </c>
      <c r="F181" s="20">
        <f t="shared" si="13"/>
        <v>0.99927483136432349</v>
      </c>
    </row>
    <row r="182" spans="1:7" x14ac:dyDescent="0.25">
      <c r="A182" s="171"/>
      <c r="B182" s="16" t="s">
        <v>8</v>
      </c>
      <c r="C182" s="25">
        <f t="shared" ref="C182:D184" si="14">C188+C194</f>
        <v>455575</v>
      </c>
      <c r="D182" s="26">
        <f t="shared" si="14"/>
        <v>455575</v>
      </c>
      <c r="E182" s="19">
        <f t="shared" si="12"/>
        <v>0</v>
      </c>
      <c r="F182" s="20">
        <f t="shared" si="13"/>
        <v>1</v>
      </c>
    </row>
    <row r="183" spans="1:7" ht="18.75" customHeight="1" x14ac:dyDescent="0.25">
      <c r="A183" s="171"/>
      <c r="B183" s="16" t="s">
        <v>9</v>
      </c>
      <c r="C183" s="25">
        <f t="shared" si="14"/>
        <v>537987</v>
      </c>
      <c r="D183" s="26">
        <f t="shared" si="14"/>
        <v>537266.5</v>
      </c>
      <c r="E183" s="19">
        <f t="shared" si="12"/>
        <v>720.5</v>
      </c>
      <c r="F183" s="20">
        <f t="shared" si="13"/>
        <v>0.99866074830804463</v>
      </c>
    </row>
    <row r="184" spans="1:7" ht="37.5" x14ac:dyDescent="0.25">
      <c r="A184" s="173"/>
      <c r="B184" s="16" t="s">
        <v>10</v>
      </c>
      <c r="C184" s="25">
        <f t="shared" si="14"/>
        <v>0</v>
      </c>
      <c r="D184" s="26">
        <f t="shared" si="14"/>
        <v>0</v>
      </c>
      <c r="E184" s="19">
        <f t="shared" si="12"/>
        <v>0</v>
      </c>
      <c r="F184" s="20" t="e">
        <f t="shared" si="13"/>
        <v>#DIV/0!</v>
      </c>
    </row>
    <row r="185" spans="1:7" x14ac:dyDescent="0.25">
      <c r="A185" s="174" t="s">
        <v>29</v>
      </c>
      <c r="B185" s="16" t="s">
        <v>5</v>
      </c>
      <c r="C185" s="17">
        <f>SUM(C186:C187)</f>
        <v>356402.8</v>
      </c>
      <c r="D185" s="18">
        <f>SUM(D186:D187)</f>
        <v>353865.19999999995</v>
      </c>
      <c r="E185" s="19">
        <f t="shared" si="12"/>
        <v>2537.6000000000349</v>
      </c>
      <c r="F185" s="20">
        <f t="shared" si="13"/>
        <v>0.99287996615065865</v>
      </c>
    </row>
    <row r="186" spans="1:7" ht="19.5" customHeight="1" x14ac:dyDescent="0.3">
      <c r="A186" s="175"/>
      <c r="B186" s="16" t="s">
        <v>6</v>
      </c>
      <c r="C186" s="27">
        <v>153056.4</v>
      </c>
      <c r="D186" s="28">
        <v>150518.79999999999</v>
      </c>
      <c r="E186" s="19">
        <f t="shared" si="12"/>
        <v>2537.6000000000058</v>
      </c>
      <c r="F186" s="20">
        <f t="shared" si="13"/>
        <v>0.98342049074720161</v>
      </c>
    </row>
    <row r="187" spans="1:7" ht="56.25" x14ac:dyDescent="0.25">
      <c r="A187" s="175"/>
      <c r="B187" s="16" t="s">
        <v>7</v>
      </c>
      <c r="C187" s="17">
        <f>SUM(C188:C190)</f>
        <v>203346.4</v>
      </c>
      <c r="D187" s="18">
        <f>SUM(D188:D190)</f>
        <v>203346.4</v>
      </c>
      <c r="E187" s="19">
        <f t="shared" si="12"/>
        <v>0</v>
      </c>
      <c r="F187" s="20">
        <f t="shared" si="13"/>
        <v>1</v>
      </c>
    </row>
    <row r="188" spans="1:7" x14ac:dyDescent="0.25">
      <c r="A188" s="175"/>
      <c r="B188" s="16" t="s">
        <v>8</v>
      </c>
      <c r="C188" s="17">
        <v>39167.5</v>
      </c>
      <c r="D188" s="18">
        <v>39167.5</v>
      </c>
      <c r="E188" s="19">
        <f t="shared" si="12"/>
        <v>0</v>
      </c>
      <c r="F188" s="20">
        <f t="shared" si="13"/>
        <v>1</v>
      </c>
    </row>
    <row r="189" spans="1:7" x14ac:dyDescent="0.3">
      <c r="A189" s="175"/>
      <c r="B189" s="16" t="s">
        <v>9</v>
      </c>
      <c r="C189" s="27">
        <v>164178.9</v>
      </c>
      <c r="D189" s="28">
        <v>164178.9</v>
      </c>
      <c r="E189" s="19">
        <f t="shared" si="12"/>
        <v>0</v>
      </c>
      <c r="F189" s="20">
        <f t="shared" si="13"/>
        <v>1</v>
      </c>
    </row>
    <row r="190" spans="1:7" ht="37.5" x14ac:dyDescent="0.25">
      <c r="A190" s="176"/>
      <c r="B190" s="16" t="s">
        <v>10</v>
      </c>
      <c r="C190" s="29"/>
      <c r="D190" s="30"/>
      <c r="E190" s="19">
        <f t="shared" si="12"/>
        <v>0</v>
      </c>
      <c r="F190" s="20" t="e">
        <f t="shared" si="13"/>
        <v>#DIV/0!</v>
      </c>
    </row>
    <row r="191" spans="1:7" ht="18.75" customHeight="1" x14ac:dyDescent="0.25">
      <c r="A191" s="174" t="s">
        <v>11</v>
      </c>
      <c r="B191" s="16" t="s">
        <v>5</v>
      </c>
      <c r="C191" s="17">
        <f>SUM(C192:C193)</f>
        <v>1066686.3999999999</v>
      </c>
      <c r="D191" s="18">
        <f>SUM(D192:D193)</f>
        <v>1054756.1000000001</v>
      </c>
      <c r="E191" s="19">
        <f t="shared" si="12"/>
        <v>11930.299999999814</v>
      </c>
      <c r="F191" s="20">
        <f t="shared" si="13"/>
        <v>0.98881555066231297</v>
      </c>
    </row>
    <row r="192" spans="1:7" ht="18.75" customHeight="1" x14ac:dyDescent="0.3">
      <c r="A192" s="175"/>
      <c r="B192" s="16" t="s">
        <v>6</v>
      </c>
      <c r="C192" s="31">
        <v>276470.8</v>
      </c>
      <c r="D192" s="32">
        <v>265261</v>
      </c>
      <c r="E192" s="19">
        <f t="shared" si="12"/>
        <v>11209.799999999988</v>
      </c>
      <c r="F192" s="20">
        <f t="shared" si="13"/>
        <v>0.95945394595016908</v>
      </c>
    </row>
    <row r="193" spans="1:6" ht="56.25" x14ac:dyDescent="0.25">
      <c r="A193" s="175"/>
      <c r="B193" s="16" t="s">
        <v>7</v>
      </c>
      <c r="C193" s="17">
        <f>SUM(C194:C196)</f>
        <v>790215.6</v>
      </c>
      <c r="D193" s="18">
        <f>SUM(D194:D196)</f>
        <v>789495.1</v>
      </c>
      <c r="E193" s="19">
        <f t="shared" si="12"/>
        <v>720.5</v>
      </c>
      <c r="F193" s="20">
        <f t="shared" si="13"/>
        <v>0.99908822351773363</v>
      </c>
    </row>
    <row r="194" spans="1:6" ht="18.75" customHeight="1" x14ac:dyDescent="0.3">
      <c r="A194" s="175"/>
      <c r="B194" s="16" t="s">
        <v>8</v>
      </c>
      <c r="C194" s="31">
        <v>416407.5</v>
      </c>
      <c r="D194" s="32">
        <v>416407.5</v>
      </c>
      <c r="E194" s="19">
        <f t="shared" si="12"/>
        <v>0</v>
      </c>
      <c r="F194" s="20">
        <f t="shared" si="13"/>
        <v>1</v>
      </c>
    </row>
    <row r="195" spans="1:6" ht="18.75" customHeight="1" x14ac:dyDescent="0.3">
      <c r="A195" s="175"/>
      <c r="B195" s="16" t="s">
        <v>9</v>
      </c>
      <c r="C195" s="31">
        <v>373808.1</v>
      </c>
      <c r="D195" s="32">
        <v>373087.6</v>
      </c>
      <c r="E195" s="19">
        <f t="shared" si="12"/>
        <v>720.5</v>
      </c>
      <c r="F195" s="20">
        <f t="shared" si="13"/>
        <v>0.99807254042916671</v>
      </c>
    </row>
    <row r="196" spans="1:6" ht="37.5" x14ac:dyDescent="0.3">
      <c r="A196" s="176"/>
      <c r="B196" s="16" t="s">
        <v>10</v>
      </c>
      <c r="C196" s="31"/>
      <c r="D196" s="32"/>
      <c r="E196" s="19">
        <f t="shared" si="12"/>
        <v>0</v>
      </c>
      <c r="F196" s="20" t="e">
        <f t="shared" si="13"/>
        <v>#DIV/0!</v>
      </c>
    </row>
    <row r="197" spans="1:6" x14ac:dyDescent="0.25">
      <c r="A197" s="170" t="s">
        <v>58</v>
      </c>
      <c r="B197" s="21" t="s">
        <v>5</v>
      </c>
      <c r="C197" s="22">
        <f>SUM(C198:C199)</f>
        <v>264785.40000000002</v>
      </c>
      <c r="D197" s="23">
        <f>SUM(D198:D199)</f>
        <v>262194</v>
      </c>
      <c r="E197" s="24">
        <f t="shared" si="12"/>
        <v>2591.4000000000233</v>
      </c>
      <c r="F197" s="20">
        <f t="shared" si="13"/>
        <v>0.99021320661939816</v>
      </c>
    </row>
    <row r="198" spans="1:6" ht="18.75" customHeight="1" x14ac:dyDescent="0.25">
      <c r="A198" s="171"/>
      <c r="B198" s="16" t="s">
        <v>6</v>
      </c>
      <c r="C198" s="25">
        <v>17332.3</v>
      </c>
      <c r="D198" s="26">
        <v>15126.4</v>
      </c>
      <c r="E198" s="19">
        <f t="shared" si="12"/>
        <v>2205.8999999999996</v>
      </c>
      <c r="F198" s="20">
        <f t="shared" si="13"/>
        <v>0.87272895114901083</v>
      </c>
    </row>
    <row r="199" spans="1:6" ht="56.25" x14ac:dyDescent="0.25">
      <c r="A199" s="171"/>
      <c r="B199" s="16" t="s">
        <v>7</v>
      </c>
      <c r="C199" s="25">
        <f>SUM(C200:C202)</f>
        <v>247453.1</v>
      </c>
      <c r="D199" s="26">
        <f>SUM(D200:D202)</f>
        <v>247067.6</v>
      </c>
      <c r="E199" s="19">
        <f t="shared" si="12"/>
        <v>385.5</v>
      </c>
      <c r="F199" s="20">
        <f t="shared" si="13"/>
        <v>0.99844212903374419</v>
      </c>
    </row>
    <row r="200" spans="1:6" ht="18.75" customHeight="1" x14ac:dyDescent="0.25">
      <c r="A200" s="171"/>
      <c r="B200" s="16" t="s">
        <v>8</v>
      </c>
      <c r="C200" s="25">
        <v>124331.8</v>
      </c>
      <c r="D200" s="26">
        <v>123981.1</v>
      </c>
      <c r="E200" s="19">
        <f t="shared" si="12"/>
        <v>350.69999999999709</v>
      </c>
      <c r="F200" s="20">
        <f t="shared" si="13"/>
        <v>0.99717932178252067</v>
      </c>
    </row>
    <row r="201" spans="1:6" ht="18.75" customHeight="1" x14ac:dyDescent="0.25">
      <c r="A201" s="171"/>
      <c r="B201" s="16" t="s">
        <v>9</v>
      </c>
      <c r="C201" s="25">
        <v>34905.9</v>
      </c>
      <c r="D201" s="26">
        <v>34871.1</v>
      </c>
      <c r="E201" s="19">
        <f t="shared" si="12"/>
        <v>34.80000000000291</v>
      </c>
      <c r="F201" s="20">
        <f t="shared" si="13"/>
        <v>0.99900303387106471</v>
      </c>
    </row>
    <row r="202" spans="1:6" ht="37.5" x14ac:dyDescent="0.25">
      <c r="A202" s="173"/>
      <c r="B202" s="16" t="s">
        <v>10</v>
      </c>
      <c r="C202" s="25">
        <v>88215.4</v>
      </c>
      <c r="D202" s="26">
        <v>88215.4</v>
      </c>
      <c r="E202" s="19">
        <f t="shared" si="12"/>
        <v>0</v>
      </c>
      <c r="F202" s="20">
        <f t="shared" si="13"/>
        <v>1</v>
      </c>
    </row>
    <row r="203" spans="1:6" x14ac:dyDescent="0.25">
      <c r="A203" s="170" t="s">
        <v>57</v>
      </c>
      <c r="B203" s="33" t="s">
        <v>5</v>
      </c>
      <c r="C203" s="22">
        <f>SUM(C204:C205)</f>
        <v>25134.55</v>
      </c>
      <c r="D203" s="23">
        <f>SUM(D204:D205)</f>
        <v>26010.93</v>
      </c>
      <c r="E203" s="24">
        <f t="shared" si="12"/>
        <v>-876.38000000000102</v>
      </c>
      <c r="F203" s="20">
        <f t="shared" si="13"/>
        <v>1.0348675428841974</v>
      </c>
    </row>
    <row r="204" spans="1:6" ht="18.75" customHeight="1" x14ac:dyDescent="0.3">
      <c r="A204" s="171"/>
      <c r="B204" s="34" t="s">
        <v>6</v>
      </c>
      <c r="C204" s="35">
        <v>12634.55</v>
      </c>
      <c r="D204" s="26">
        <v>12379.93</v>
      </c>
      <c r="E204" s="19">
        <f t="shared" si="12"/>
        <v>254.61999999999898</v>
      </c>
      <c r="F204" s="20">
        <f t="shared" si="13"/>
        <v>0.97984732341080616</v>
      </c>
    </row>
    <row r="205" spans="1:6" ht="56.25" x14ac:dyDescent="0.25">
      <c r="A205" s="171"/>
      <c r="B205" s="34" t="s">
        <v>7</v>
      </c>
      <c r="C205" s="25">
        <f>SUM(C206:C208)</f>
        <v>12500</v>
      </c>
      <c r="D205" s="26">
        <f>SUM(D206:D208)</f>
        <v>13631</v>
      </c>
      <c r="E205" s="19">
        <f t="shared" si="12"/>
        <v>-1131</v>
      </c>
      <c r="F205" s="20">
        <f t="shared" si="13"/>
        <v>1.0904799999999999</v>
      </c>
    </row>
    <row r="206" spans="1:6" ht="18.75" customHeight="1" x14ac:dyDescent="0.25">
      <c r="A206" s="171"/>
      <c r="B206" s="34" t="s">
        <v>8</v>
      </c>
      <c r="C206" s="25">
        <v>6935</v>
      </c>
      <c r="D206" s="26">
        <v>6935</v>
      </c>
      <c r="E206" s="19">
        <f t="shared" si="12"/>
        <v>0</v>
      </c>
      <c r="F206" s="20">
        <f t="shared" si="13"/>
        <v>1</v>
      </c>
    </row>
    <row r="207" spans="1:6" ht="18.75" customHeight="1" x14ac:dyDescent="0.25">
      <c r="A207" s="171"/>
      <c r="B207" s="34" t="s">
        <v>9</v>
      </c>
      <c r="C207" s="25">
        <v>365</v>
      </c>
      <c r="D207" s="26">
        <v>365</v>
      </c>
      <c r="E207" s="19">
        <f t="shared" si="12"/>
        <v>0</v>
      </c>
      <c r="F207" s="20">
        <f t="shared" si="13"/>
        <v>1</v>
      </c>
    </row>
    <row r="208" spans="1:6" ht="37.5" x14ac:dyDescent="0.25">
      <c r="A208" s="173"/>
      <c r="B208" s="34" t="s">
        <v>10</v>
      </c>
      <c r="C208" s="25">
        <v>5200</v>
      </c>
      <c r="D208" s="26">
        <v>6331</v>
      </c>
      <c r="E208" s="19">
        <f t="shared" si="12"/>
        <v>-1131</v>
      </c>
      <c r="F208" s="20">
        <f t="shared" si="13"/>
        <v>1.2175</v>
      </c>
    </row>
    <row r="209" spans="1:7" x14ac:dyDescent="0.25">
      <c r="A209" s="170" t="s">
        <v>56</v>
      </c>
      <c r="B209" s="21" t="s">
        <v>5</v>
      </c>
      <c r="C209" s="22">
        <f>SUM(C210:C211)</f>
        <v>1872261.1</v>
      </c>
      <c r="D209" s="23">
        <f>SUM(D210:D211)</f>
        <v>1824631.1</v>
      </c>
      <c r="E209" s="24">
        <f t="shared" si="12"/>
        <v>47630</v>
      </c>
      <c r="F209" s="20">
        <f t="shared" si="13"/>
        <v>0.97456017218965885</v>
      </c>
    </row>
    <row r="210" spans="1:7" ht="19.5" customHeight="1" x14ac:dyDescent="0.25">
      <c r="A210" s="171"/>
      <c r="B210" s="16" t="s">
        <v>6</v>
      </c>
      <c r="C210" s="25">
        <f>C216+C222</f>
        <v>1518814</v>
      </c>
      <c r="D210" s="26">
        <f>D216+D222</f>
        <v>1471184</v>
      </c>
      <c r="E210" s="19">
        <f t="shared" si="12"/>
        <v>47630</v>
      </c>
      <c r="F210" s="20">
        <f t="shared" si="13"/>
        <v>0.96864000463519562</v>
      </c>
      <c r="G210" s="2">
        <f>D210/D209*100</f>
        <v>80.629120045142272</v>
      </c>
    </row>
    <row r="211" spans="1:7" ht="56.25" x14ac:dyDescent="0.25">
      <c r="A211" s="171"/>
      <c r="B211" s="16" t="s">
        <v>7</v>
      </c>
      <c r="C211" s="25">
        <f>SUM(C212:C214)</f>
        <v>353447.1</v>
      </c>
      <c r="D211" s="26">
        <f>SUM(D212:D214)</f>
        <v>353447.1</v>
      </c>
      <c r="E211" s="19">
        <f t="shared" si="12"/>
        <v>0</v>
      </c>
      <c r="F211" s="20">
        <f t="shared" si="13"/>
        <v>1</v>
      </c>
    </row>
    <row r="212" spans="1:7" x14ac:dyDescent="0.25">
      <c r="A212" s="171"/>
      <c r="B212" s="16" t="s">
        <v>8</v>
      </c>
      <c r="C212" s="25">
        <f t="shared" ref="C212:D214" si="15">C218+C224</f>
        <v>0</v>
      </c>
      <c r="D212" s="26">
        <f t="shared" si="15"/>
        <v>0</v>
      </c>
      <c r="E212" s="19">
        <f t="shared" si="12"/>
        <v>0</v>
      </c>
      <c r="F212" s="20" t="e">
        <f t="shared" si="13"/>
        <v>#DIV/0!</v>
      </c>
    </row>
    <row r="213" spans="1:7" x14ac:dyDescent="0.25">
      <c r="A213" s="171"/>
      <c r="B213" s="16" t="s">
        <v>9</v>
      </c>
      <c r="C213" s="25">
        <f t="shared" si="15"/>
        <v>353447.1</v>
      </c>
      <c r="D213" s="26">
        <f t="shared" si="15"/>
        <v>353447.1</v>
      </c>
      <c r="E213" s="19">
        <f t="shared" si="12"/>
        <v>0</v>
      </c>
      <c r="F213" s="20">
        <f t="shared" si="13"/>
        <v>1</v>
      </c>
    </row>
    <row r="214" spans="1:7" ht="37.5" x14ac:dyDescent="0.25">
      <c r="A214" s="173"/>
      <c r="B214" s="16" t="s">
        <v>10</v>
      </c>
      <c r="C214" s="25">
        <f t="shared" si="15"/>
        <v>0</v>
      </c>
      <c r="D214" s="26">
        <f t="shared" si="15"/>
        <v>0</v>
      </c>
      <c r="E214" s="19">
        <f t="shared" si="12"/>
        <v>0</v>
      </c>
      <c r="F214" s="20" t="e">
        <f t="shared" si="13"/>
        <v>#DIV/0!</v>
      </c>
    </row>
    <row r="215" spans="1:7" x14ac:dyDescent="0.25">
      <c r="A215" s="174" t="s">
        <v>44</v>
      </c>
      <c r="B215" s="16" t="s">
        <v>5</v>
      </c>
      <c r="C215" s="17">
        <f>SUM(C216:C217)</f>
        <v>862036.29999999993</v>
      </c>
      <c r="D215" s="18">
        <f>SUM(D216:D217)</f>
        <v>836840.7</v>
      </c>
      <c r="E215" s="19">
        <f t="shared" si="12"/>
        <v>25195.599999999977</v>
      </c>
      <c r="F215" s="20">
        <f t="shared" si="13"/>
        <v>0.97077199649249113</v>
      </c>
    </row>
    <row r="216" spans="1:7" ht="18.75" customHeight="1" x14ac:dyDescent="0.25">
      <c r="A216" s="175"/>
      <c r="B216" s="16" t="s">
        <v>6</v>
      </c>
      <c r="C216" s="17">
        <v>535973.69999999995</v>
      </c>
      <c r="D216" s="18">
        <v>510778.1</v>
      </c>
      <c r="E216" s="19">
        <f t="shared" si="12"/>
        <v>25195.599999999977</v>
      </c>
      <c r="F216" s="20">
        <f t="shared" si="13"/>
        <v>0.95299097698263935</v>
      </c>
    </row>
    <row r="217" spans="1:7" ht="59.25" customHeight="1" x14ac:dyDescent="0.25">
      <c r="A217" s="175"/>
      <c r="B217" s="16" t="s">
        <v>7</v>
      </c>
      <c r="C217" s="17">
        <f>C218+C219+C220</f>
        <v>326062.59999999998</v>
      </c>
      <c r="D217" s="18">
        <f>SUM(D218:D220)</f>
        <v>326062.59999999998</v>
      </c>
      <c r="E217" s="19">
        <f t="shared" si="12"/>
        <v>0</v>
      </c>
      <c r="F217" s="20">
        <f t="shared" si="13"/>
        <v>1</v>
      </c>
    </row>
    <row r="218" spans="1:7" ht="21.75" customHeight="1" x14ac:dyDescent="0.25">
      <c r="A218" s="175"/>
      <c r="B218" s="16" t="s">
        <v>8</v>
      </c>
      <c r="C218" s="17"/>
      <c r="D218" s="18"/>
      <c r="E218" s="19">
        <f t="shared" si="12"/>
        <v>0</v>
      </c>
      <c r="F218" s="20" t="e">
        <f t="shared" si="13"/>
        <v>#DIV/0!</v>
      </c>
    </row>
    <row r="219" spans="1:7" ht="21.75" customHeight="1" x14ac:dyDescent="0.25">
      <c r="A219" s="175"/>
      <c r="B219" s="16" t="s">
        <v>9</v>
      </c>
      <c r="C219" s="17">
        <v>326062.59999999998</v>
      </c>
      <c r="D219" s="18">
        <v>326062.59999999998</v>
      </c>
      <c r="E219" s="19">
        <f t="shared" si="12"/>
        <v>0</v>
      </c>
      <c r="F219" s="20">
        <f t="shared" si="13"/>
        <v>1</v>
      </c>
    </row>
    <row r="220" spans="1:7" ht="41.25" customHeight="1" x14ac:dyDescent="0.25">
      <c r="A220" s="176"/>
      <c r="B220" s="16" t="s">
        <v>10</v>
      </c>
      <c r="C220" s="17"/>
      <c r="D220" s="18"/>
      <c r="E220" s="19">
        <f t="shared" si="12"/>
        <v>0</v>
      </c>
      <c r="F220" s="20" t="e">
        <f t="shared" si="13"/>
        <v>#DIV/0!</v>
      </c>
    </row>
    <row r="221" spans="1:7" x14ac:dyDescent="0.25">
      <c r="A221" s="174" t="s">
        <v>12</v>
      </c>
      <c r="B221" s="16" t="s">
        <v>5</v>
      </c>
      <c r="C221" s="36">
        <f>SUM(C222:C223)</f>
        <v>1010224.8</v>
      </c>
      <c r="D221" s="37">
        <f>SUM(D222:D223)</f>
        <v>987790.4</v>
      </c>
      <c r="E221" s="19">
        <f t="shared" si="12"/>
        <v>22434.400000000023</v>
      </c>
      <c r="F221" s="20">
        <f t="shared" si="13"/>
        <v>0.97779266555325106</v>
      </c>
    </row>
    <row r="222" spans="1:7" ht="20.25" customHeight="1" x14ac:dyDescent="0.25">
      <c r="A222" s="175"/>
      <c r="B222" s="16" t="s">
        <v>6</v>
      </c>
      <c r="C222" s="36">
        <v>982840.3</v>
      </c>
      <c r="D222" s="37">
        <v>960405.9</v>
      </c>
      <c r="E222" s="19">
        <f t="shared" si="12"/>
        <v>22434.400000000023</v>
      </c>
      <c r="F222" s="20">
        <f t="shared" si="13"/>
        <v>0.97717391116339036</v>
      </c>
    </row>
    <row r="223" spans="1:7" ht="56.25" x14ac:dyDescent="0.25">
      <c r="A223" s="175"/>
      <c r="B223" s="16" t="s">
        <v>7</v>
      </c>
      <c r="C223" s="36">
        <f>SUM(C224:C226)</f>
        <v>27384.5</v>
      </c>
      <c r="D223" s="37">
        <f>SUM(D224:D226)</f>
        <v>27384.5</v>
      </c>
      <c r="E223" s="19">
        <f t="shared" si="12"/>
        <v>0</v>
      </c>
      <c r="F223" s="20">
        <f t="shared" si="13"/>
        <v>1</v>
      </c>
    </row>
    <row r="224" spans="1:7" x14ac:dyDescent="0.25">
      <c r="A224" s="175"/>
      <c r="B224" s="16" t="s">
        <v>8</v>
      </c>
      <c r="C224" s="36"/>
      <c r="D224" s="37"/>
      <c r="E224" s="19">
        <f t="shared" si="12"/>
        <v>0</v>
      </c>
      <c r="F224" s="20" t="e">
        <f t="shared" si="13"/>
        <v>#DIV/0!</v>
      </c>
    </row>
    <row r="225" spans="1:6" x14ac:dyDescent="0.25">
      <c r="A225" s="175"/>
      <c r="B225" s="16" t="s">
        <v>9</v>
      </c>
      <c r="C225" s="36">
        <v>27384.5</v>
      </c>
      <c r="D225" s="37">
        <v>27384.5</v>
      </c>
      <c r="E225" s="19">
        <f t="shared" si="12"/>
        <v>0</v>
      </c>
      <c r="F225" s="20">
        <f t="shared" si="13"/>
        <v>1</v>
      </c>
    </row>
    <row r="226" spans="1:6" ht="37.5" x14ac:dyDescent="0.25">
      <c r="A226" s="176"/>
      <c r="B226" s="16" t="s">
        <v>10</v>
      </c>
      <c r="C226" s="36"/>
      <c r="D226" s="37"/>
      <c r="E226" s="19">
        <f t="shared" si="12"/>
        <v>0</v>
      </c>
      <c r="F226" s="20" t="e">
        <f t="shared" si="13"/>
        <v>#DIV/0!</v>
      </c>
    </row>
    <row r="227" spans="1:6" x14ac:dyDescent="0.25">
      <c r="A227" s="170" t="s">
        <v>55</v>
      </c>
      <c r="B227" s="21" t="s">
        <v>5</v>
      </c>
      <c r="C227" s="22">
        <f>SUM(C228:C229)</f>
        <v>712949</v>
      </c>
      <c r="D227" s="23">
        <f>SUM(D228:D229)</f>
        <v>703540.7</v>
      </c>
      <c r="E227" s="24">
        <f t="shared" si="12"/>
        <v>9408.3000000000466</v>
      </c>
      <c r="F227" s="20">
        <f t="shared" si="13"/>
        <v>0.9868036844150142</v>
      </c>
    </row>
    <row r="228" spans="1:6" ht="18.75" customHeight="1" x14ac:dyDescent="0.25">
      <c r="A228" s="171"/>
      <c r="B228" s="16" t="s">
        <v>6</v>
      </c>
      <c r="C228" s="38">
        <v>712949</v>
      </c>
      <c r="D228" s="39">
        <v>703540.7</v>
      </c>
      <c r="E228" s="19">
        <f t="shared" si="12"/>
        <v>9408.3000000000466</v>
      </c>
      <c r="F228" s="20">
        <f t="shared" si="13"/>
        <v>0.9868036844150142</v>
      </c>
    </row>
    <row r="229" spans="1:6" ht="56.25" x14ac:dyDescent="0.25">
      <c r="A229" s="171"/>
      <c r="B229" s="16" t="s">
        <v>7</v>
      </c>
      <c r="C229" s="38">
        <f>SUM(C230:C232)</f>
        <v>0</v>
      </c>
      <c r="D229" s="39">
        <f>SUM(D230:D232)</f>
        <v>0</v>
      </c>
      <c r="E229" s="19">
        <f t="shared" si="12"/>
        <v>0</v>
      </c>
      <c r="F229" s="20" t="e">
        <f t="shared" si="13"/>
        <v>#DIV/0!</v>
      </c>
    </row>
    <row r="230" spans="1:6" x14ac:dyDescent="0.25">
      <c r="A230" s="171"/>
      <c r="B230" s="16" t="s">
        <v>8</v>
      </c>
      <c r="C230" s="38"/>
      <c r="D230" s="39"/>
      <c r="E230" s="19">
        <f t="shared" si="12"/>
        <v>0</v>
      </c>
      <c r="F230" s="20" t="e">
        <f t="shared" si="13"/>
        <v>#DIV/0!</v>
      </c>
    </row>
    <row r="231" spans="1:6" x14ac:dyDescent="0.25">
      <c r="A231" s="171"/>
      <c r="B231" s="16" t="s">
        <v>9</v>
      </c>
      <c r="C231" s="38"/>
      <c r="D231" s="39"/>
      <c r="E231" s="19">
        <f t="shared" si="12"/>
        <v>0</v>
      </c>
      <c r="F231" s="20" t="e">
        <f t="shared" si="13"/>
        <v>#DIV/0!</v>
      </c>
    </row>
    <row r="232" spans="1:6" ht="37.5" x14ac:dyDescent="0.25">
      <c r="A232" s="173"/>
      <c r="B232" s="16" t="s">
        <v>10</v>
      </c>
      <c r="C232" s="38"/>
      <c r="D232" s="39"/>
      <c r="E232" s="19">
        <f t="shared" si="12"/>
        <v>0</v>
      </c>
      <c r="F232" s="20" t="e">
        <f t="shared" si="13"/>
        <v>#DIV/0!</v>
      </c>
    </row>
    <row r="233" spans="1:6" x14ac:dyDescent="0.25">
      <c r="A233" s="170" t="s">
        <v>54</v>
      </c>
      <c r="B233" s="21" t="s">
        <v>5</v>
      </c>
      <c r="C233" s="22">
        <f>SUM(C234:C235)</f>
        <v>0</v>
      </c>
      <c r="D233" s="23">
        <f>SUM(D234:D235)</f>
        <v>0</v>
      </c>
      <c r="E233" s="24">
        <f t="shared" si="12"/>
        <v>0</v>
      </c>
      <c r="F233" s="20">
        <v>1</v>
      </c>
    </row>
    <row r="234" spans="1:6" ht="15.75" customHeight="1" x14ac:dyDescent="0.25">
      <c r="A234" s="171"/>
      <c r="B234" s="16" t="s">
        <v>6</v>
      </c>
      <c r="C234" s="38"/>
      <c r="D234" s="39"/>
      <c r="E234" s="19">
        <f t="shared" si="12"/>
        <v>0</v>
      </c>
      <c r="F234" s="20" t="e">
        <f t="shared" si="13"/>
        <v>#DIV/0!</v>
      </c>
    </row>
    <row r="235" spans="1:6" ht="56.25" x14ac:dyDescent="0.25">
      <c r="A235" s="171"/>
      <c r="B235" s="16" t="s">
        <v>7</v>
      </c>
      <c r="C235" s="38">
        <f>SUM(C236:C238)</f>
        <v>0</v>
      </c>
      <c r="D235" s="39">
        <f>SUM(D236:D238)</f>
        <v>0</v>
      </c>
      <c r="E235" s="19">
        <f t="shared" si="12"/>
        <v>0</v>
      </c>
      <c r="F235" s="20" t="e">
        <f t="shared" si="13"/>
        <v>#DIV/0!</v>
      </c>
    </row>
    <row r="236" spans="1:6" x14ac:dyDescent="0.25">
      <c r="A236" s="171"/>
      <c r="B236" s="16" t="s">
        <v>8</v>
      </c>
      <c r="C236" s="38"/>
      <c r="D236" s="39"/>
      <c r="E236" s="19">
        <f t="shared" si="12"/>
        <v>0</v>
      </c>
      <c r="F236" s="20" t="e">
        <f t="shared" si="13"/>
        <v>#DIV/0!</v>
      </c>
    </row>
    <row r="237" spans="1:6" x14ac:dyDescent="0.25">
      <c r="A237" s="171"/>
      <c r="B237" s="16" t="s">
        <v>9</v>
      </c>
      <c r="C237" s="38"/>
      <c r="D237" s="39"/>
      <c r="E237" s="19">
        <f t="shared" si="12"/>
        <v>0</v>
      </c>
      <c r="F237" s="20" t="e">
        <f t="shared" si="13"/>
        <v>#DIV/0!</v>
      </c>
    </row>
    <row r="238" spans="1:6" ht="37.5" x14ac:dyDescent="0.25">
      <c r="A238" s="173"/>
      <c r="B238" s="16" t="s">
        <v>10</v>
      </c>
      <c r="C238" s="38"/>
      <c r="D238" s="39"/>
      <c r="E238" s="19">
        <f t="shared" si="12"/>
        <v>0</v>
      </c>
      <c r="F238" s="20" t="e">
        <f t="shared" si="13"/>
        <v>#DIV/0!</v>
      </c>
    </row>
    <row r="239" spans="1:6" x14ac:dyDescent="0.25">
      <c r="A239" s="170" t="s">
        <v>53</v>
      </c>
      <c r="B239" s="21" t="s">
        <v>5</v>
      </c>
      <c r="C239" s="22">
        <f>SUM(C240:C241)</f>
        <v>170000</v>
      </c>
      <c r="D239" s="23">
        <f>SUM(D240:D241)</f>
        <v>163076</v>
      </c>
      <c r="E239" s="24">
        <f t="shared" si="12"/>
        <v>6924</v>
      </c>
      <c r="F239" s="20">
        <f t="shared" si="13"/>
        <v>0.9592705882352941</v>
      </c>
    </row>
    <row r="240" spans="1:6" ht="18.75" customHeight="1" x14ac:dyDescent="0.25">
      <c r="A240" s="171"/>
      <c r="B240" s="16" t="s">
        <v>6</v>
      </c>
      <c r="C240" s="38">
        <v>170000</v>
      </c>
      <c r="D240" s="39">
        <v>163076</v>
      </c>
      <c r="E240" s="19">
        <f t="shared" ref="E240:E297" si="16">C240-D240</f>
        <v>6924</v>
      </c>
      <c r="F240" s="20">
        <f t="shared" ref="F240:F297" si="17">D240/C240</f>
        <v>0.9592705882352941</v>
      </c>
    </row>
    <row r="241" spans="1:6" ht="56.25" x14ac:dyDescent="0.25">
      <c r="A241" s="171"/>
      <c r="B241" s="16" t="s">
        <v>7</v>
      </c>
      <c r="C241" s="38">
        <f>SUM(C242:C244)</f>
        <v>0</v>
      </c>
      <c r="D241" s="39">
        <f>SUM(D242:D244)</f>
        <v>0</v>
      </c>
      <c r="E241" s="19">
        <f t="shared" si="16"/>
        <v>0</v>
      </c>
      <c r="F241" s="20" t="e">
        <f t="shared" si="17"/>
        <v>#DIV/0!</v>
      </c>
    </row>
    <row r="242" spans="1:6" x14ac:dyDescent="0.25">
      <c r="A242" s="171"/>
      <c r="B242" s="16" t="s">
        <v>8</v>
      </c>
      <c r="C242" s="38"/>
      <c r="D242" s="39"/>
      <c r="E242" s="19">
        <f t="shared" si="16"/>
        <v>0</v>
      </c>
      <c r="F242" s="20" t="e">
        <f t="shared" si="17"/>
        <v>#DIV/0!</v>
      </c>
    </row>
    <row r="243" spans="1:6" x14ac:dyDescent="0.25">
      <c r="A243" s="171"/>
      <c r="B243" s="16" t="s">
        <v>9</v>
      </c>
      <c r="C243" s="38"/>
      <c r="D243" s="39"/>
      <c r="E243" s="19">
        <f t="shared" si="16"/>
        <v>0</v>
      </c>
      <c r="F243" s="20" t="e">
        <f t="shared" si="17"/>
        <v>#DIV/0!</v>
      </c>
    </row>
    <row r="244" spans="1:6" ht="37.5" x14ac:dyDescent="0.25">
      <c r="A244" s="173"/>
      <c r="B244" s="16" t="s">
        <v>10</v>
      </c>
      <c r="C244" s="38"/>
      <c r="D244" s="39"/>
      <c r="E244" s="19">
        <f t="shared" si="16"/>
        <v>0</v>
      </c>
      <c r="F244" s="20" t="e">
        <f t="shared" si="17"/>
        <v>#DIV/0!</v>
      </c>
    </row>
    <row r="245" spans="1:6" x14ac:dyDescent="0.25">
      <c r="A245" s="170" t="s">
        <v>52</v>
      </c>
      <c r="B245" s="21" t="s">
        <v>5</v>
      </c>
      <c r="C245" s="22">
        <f>SUM(C246:C247)</f>
        <v>332110.8</v>
      </c>
      <c r="D245" s="23">
        <f>SUM(D246:D247)</f>
        <v>271725.95</v>
      </c>
      <c r="E245" s="24">
        <f t="shared" si="16"/>
        <v>60384.849999999977</v>
      </c>
      <c r="F245" s="20">
        <f t="shared" si="17"/>
        <v>0.81817860184010882</v>
      </c>
    </row>
    <row r="246" spans="1:6" ht="17.25" customHeight="1" x14ac:dyDescent="0.25">
      <c r="A246" s="171"/>
      <c r="B246" s="16" t="s">
        <v>6</v>
      </c>
      <c r="C246" s="38">
        <f>C252+C258+C264</f>
        <v>256110.8</v>
      </c>
      <c r="D246" s="39">
        <f>D252+D258+D264</f>
        <v>225725.95</v>
      </c>
      <c r="E246" s="19">
        <f t="shared" si="16"/>
        <v>30384.849999999977</v>
      </c>
      <c r="F246" s="20">
        <f t="shared" si="17"/>
        <v>0.88136052833383061</v>
      </c>
    </row>
    <row r="247" spans="1:6" ht="56.25" x14ac:dyDescent="0.25">
      <c r="A247" s="171"/>
      <c r="B247" s="16" t="s">
        <v>7</v>
      </c>
      <c r="C247" s="38">
        <f>SUM(C248:C250)</f>
        <v>76000</v>
      </c>
      <c r="D247" s="39">
        <f>SUM(D248:D250)</f>
        <v>46000</v>
      </c>
      <c r="E247" s="19">
        <f t="shared" si="16"/>
        <v>30000</v>
      </c>
      <c r="F247" s="20">
        <f t="shared" si="17"/>
        <v>0.60526315789473684</v>
      </c>
    </row>
    <row r="248" spans="1:6" x14ac:dyDescent="0.25">
      <c r="A248" s="171"/>
      <c r="B248" s="16" t="s">
        <v>8</v>
      </c>
      <c r="C248" s="38">
        <f t="shared" ref="C248:D250" si="18">C254+C260+C266</f>
        <v>0</v>
      </c>
      <c r="D248" s="39">
        <f t="shared" si="18"/>
        <v>0</v>
      </c>
      <c r="E248" s="19">
        <f t="shared" si="16"/>
        <v>0</v>
      </c>
      <c r="F248" s="20" t="e">
        <f t="shared" si="17"/>
        <v>#DIV/0!</v>
      </c>
    </row>
    <row r="249" spans="1:6" x14ac:dyDescent="0.25">
      <c r="A249" s="171"/>
      <c r="B249" s="16" t="s">
        <v>9</v>
      </c>
      <c r="C249" s="38">
        <f t="shared" si="18"/>
        <v>46000</v>
      </c>
      <c r="D249" s="39">
        <f t="shared" si="18"/>
        <v>46000</v>
      </c>
      <c r="E249" s="19">
        <f t="shared" si="16"/>
        <v>0</v>
      </c>
      <c r="F249" s="20">
        <f t="shared" si="17"/>
        <v>1</v>
      </c>
    </row>
    <row r="250" spans="1:6" ht="37.5" x14ac:dyDescent="0.25">
      <c r="A250" s="173"/>
      <c r="B250" s="16" t="s">
        <v>10</v>
      </c>
      <c r="C250" s="38">
        <f t="shared" si="18"/>
        <v>30000</v>
      </c>
      <c r="D250" s="39">
        <f t="shared" si="18"/>
        <v>0</v>
      </c>
      <c r="E250" s="19">
        <f t="shared" si="16"/>
        <v>30000</v>
      </c>
      <c r="F250" s="20">
        <f t="shared" si="17"/>
        <v>0</v>
      </c>
    </row>
    <row r="251" spans="1:6" x14ac:dyDescent="0.25">
      <c r="A251" s="174" t="s">
        <v>18</v>
      </c>
      <c r="B251" s="16" t="s">
        <v>5</v>
      </c>
      <c r="C251" s="17">
        <f>SUM(C252:C253)</f>
        <v>10452.700000000001</v>
      </c>
      <c r="D251" s="18">
        <f>SUM(D252:D253)</f>
        <v>10451.799999999999</v>
      </c>
      <c r="E251" s="19">
        <f t="shared" si="16"/>
        <v>0.90000000000145519</v>
      </c>
      <c r="F251" s="20">
        <f t="shared" si="17"/>
        <v>0.99991389784457585</v>
      </c>
    </row>
    <row r="252" spans="1:6" ht="18.75" customHeight="1" x14ac:dyDescent="0.25">
      <c r="A252" s="175"/>
      <c r="B252" s="16" t="s">
        <v>6</v>
      </c>
      <c r="C252" s="36">
        <v>10452.700000000001</v>
      </c>
      <c r="D252" s="37">
        <v>10451.799999999999</v>
      </c>
      <c r="E252" s="19">
        <f t="shared" si="16"/>
        <v>0.90000000000145519</v>
      </c>
      <c r="F252" s="20">
        <f t="shared" si="17"/>
        <v>0.99991389784457585</v>
      </c>
    </row>
    <row r="253" spans="1:6" ht="56.25" x14ac:dyDescent="0.25">
      <c r="A253" s="175"/>
      <c r="B253" s="16" t="s">
        <v>7</v>
      </c>
      <c r="C253" s="36">
        <f>SUM(C254:C256)</f>
        <v>0</v>
      </c>
      <c r="D253" s="37">
        <f>SUM(D254:D256)</f>
        <v>0</v>
      </c>
      <c r="E253" s="19">
        <f t="shared" si="16"/>
        <v>0</v>
      </c>
      <c r="F253" s="20" t="e">
        <f t="shared" si="17"/>
        <v>#DIV/0!</v>
      </c>
    </row>
    <row r="254" spans="1:6" x14ac:dyDescent="0.25">
      <c r="A254" s="175"/>
      <c r="B254" s="16" t="s">
        <v>8</v>
      </c>
      <c r="C254" s="36"/>
      <c r="D254" s="37"/>
      <c r="E254" s="19">
        <f t="shared" si="16"/>
        <v>0</v>
      </c>
      <c r="F254" s="20" t="e">
        <f t="shared" si="17"/>
        <v>#DIV/0!</v>
      </c>
    </row>
    <row r="255" spans="1:6" x14ac:dyDescent="0.25">
      <c r="A255" s="175"/>
      <c r="B255" s="16" t="s">
        <v>9</v>
      </c>
      <c r="C255" s="36"/>
      <c r="D255" s="37"/>
      <c r="E255" s="19">
        <f t="shared" si="16"/>
        <v>0</v>
      </c>
      <c r="F255" s="20" t="e">
        <f t="shared" si="17"/>
        <v>#DIV/0!</v>
      </c>
    </row>
    <row r="256" spans="1:6" ht="37.5" x14ac:dyDescent="0.25">
      <c r="A256" s="176"/>
      <c r="B256" s="16" t="s">
        <v>10</v>
      </c>
      <c r="C256" s="36"/>
      <c r="D256" s="37"/>
      <c r="E256" s="19">
        <f t="shared" si="16"/>
        <v>0</v>
      </c>
      <c r="F256" s="20" t="e">
        <f t="shared" si="17"/>
        <v>#DIV/0!</v>
      </c>
    </row>
    <row r="257" spans="1:6" x14ac:dyDescent="0.25">
      <c r="A257" s="174" t="s">
        <v>45</v>
      </c>
      <c r="B257" s="16" t="s">
        <v>5</v>
      </c>
      <c r="C257" s="17">
        <f>SUM(C258:C259)</f>
        <v>174501.5</v>
      </c>
      <c r="D257" s="18">
        <f>SUM(D258:D259)</f>
        <v>120378.65</v>
      </c>
      <c r="E257" s="19">
        <f t="shared" si="16"/>
        <v>54122.850000000006</v>
      </c>
      <c r="F257" s="20">
        <f t="shared" si="17"/>
        <v>0.68984306725157085</v>
      </c>
    </row>
    <row r="258" spans="1:6" ht="16.5" customHeight="1" x14ac:dyDescent="0.25">
      <c r="A258" s="175"/>
      <c r="B258" s="16" t="s">
        <v>6</v>
      </c>
      <c r="C258" s="36">
        <v>98501.5</v>
      </c>
      <c r="D258" s="37">
        <v>74378.649999999994</v>
      </c>
      <c r="E258" s="19">
        <f t="shared" si="16"/>
        <v>24122.850000000006</v>
      </c>
      <c r="F258" s="20">
        <f t="shared" si="17"/>
        <v>0.755101698958899</v>
      </c>
    </row>
    <row r="259" spans="1:6" ht="56.25" x14ac:dyDescent="0.25">
      <c r="A259" s="175"/>
      <c r="B259" s="16" t="s">
        <v>7</v>
      </c>
      <c r="C259" s="36">
        <f>SUM(C260:C262)</f>
        <v>76000</v>
      </c>
      <c r="D259" s="37">
        <f>SUM(D260:D262)</f>
        <v>46000</v>
      </c>
      <c r="E259" s="19">
        <f t="shared" si="16"/>
        <v>30000</v>
      </c>
      <c r="F259" s="20">
        <f t="shared" si="17"/>
        <v>0.60526315789473684</v>
      </c>
    </row>
    <row r="260" spans="1:6" x14ac:dyDescent="0.25">
      <c r="A260" s="175"/>
      <c r="B260" s="16" t="s">
        <v>8</v>
      </c>
      <c r="C260" s="36"/>
      <c r="D260" s="37"/>
      <c r="E260" s="19">
        <f t="shared" si="16"/>
        <v>0</v>
      </c>
      <c r="F260" s="20" t="e">
        <f t="shared" si="17"/>
        <v>#DIV/0!</v>
      </c>
    </row>
    <row r="261" spans="1:6" x14ac:dyDescent="0.25">
      <c r="A261" s="175"/>
      <c r="B261" s="16" t="s">
        <v>9</v>
      </c>
      <c r="C261" s="36">
        <v>46000</v>
      </c>
      <c r="D261" s="37">
        <v>46000</v>
      </c>
      <c r="E261" s="19">
        <f t="shared" si="16"/>
        <v>0</v>
      </c>
      <c r="F261" s="20">
        <f t="shared" si="17"/>
        <v>1</v>
      </c>
    </row>
    <row r="262" spans="1:6" ht="37.5" x14ac:dyDescent="0.25">
      <c r="A262" s="176"/>
      <c r="B262" s="16" t="s">
        <v>10</v>
      </c>
      <c r="C262" s="36">
        <v>30000</v>
      </c>
      <c r="D262" s="37"/>
      <c r="E262" s="19">
        <f t="shared" si="16"/>
        <v>30000</v>
      </c>
      <c r="F262" s="20">
        <f t="shared" si="17"/>
        <v>0</v>
      </c>
    </row>
    <row r="263" spans="1:6" x14ac:dyDescent="0.25">
      <c r="A263" s="174" t="s">
        <v>46</v>
      </c>
      <c r="B263" s="16" t="s">
        <v>5</v>
      </c>
      <c r="C263" s="17">
        <f>SUM(C264:C265)</f>
        <v>147156.6</v>
      </c>
      <c r="D263" s="18">
        <f>SUM(D264:D265)</f>
        <v>140895.5</v>
      </c>
      <c r="E263" s="19">
        <f t="shared" si="16"/>
        <v>6261.1000000000058</v>
      </c>
      <c r="F263" s="20">
        <f t="shared" si="17"/>
        <v>0.95745280877650063</v>
      </c>
    </row>
    <row r="264" spans="1:6" ht="18" customHeight="1" x14ac:dyDescent="0.25">
      <c r="A264" s="175"/>
      <c r="B264" s="16" t="s">
        <v>6</v>
      </c>
      <c r="C264" s="36">
        <v>147156.6</v>
      </c>
      <c r="D264" s="37">
        <v>140895.5</v>
      </c>
      <c r="E264" s="19">
        <f t="shared" si="16"/>
        <v>6261.1000000000058</v>
      </c>
      <c r="F264" s="20">
        <f t="shared" si="17"/>
        <v>0.95745280877650063</v>
      </c>
    </row>
    <row r="265" spans="1:6" ht="56.25" x14ac:dyDescent="0.25">
      <c r="A265" s="175"/>
      <c r="B265" s="16" t="s">
        <v>7</v>
      </c>
      <c r="C265" s="36">
        <f>SUM(C266:C268)</f>
        <v>0</v>
      </c>
      <c r="D265" s="37">
        <f>SUM(D266:D268)</f>
        <v>0</v>
      </c>
      <c r="E265" s="19">
        <f t="shared" si="16"/>
        <v>0</v>
      </c>
      <c r="F265" s="20" t="e">
        <f t="shared" si="17"/>
        <v>#DIV/0!</v>
      </c>
    </row>
    <row r="266" spans="1:6" x14ac:dyDescent="0.25">
      <c r="A266" s="175"/>
      <c r="B266" s="16" t="s">
        <v>8</v>
      </c>
      <c r="C266" s="36"/>
      <c r="D266" s="37"/>
      <c r="E266" s="19">
        <f t="shared" si="16"/>
        <v>0</v>
      </c>
      <c r="F266" s="20" t="e">
        <f t="shared" si="17"/>
        <v>#DIV/0!</v>
      </c>
    </row>
    <row r="267" spans="1:6" x14ac:dyDescent="0.25">
      <c r="A267" s="175"/>
      <c r="B267" s="16" t="s">
        <v>9</v>
      </c>
      <c r="C267" s="36"/>
      <c r="D267" s="37"/>
      <c r="E267" s="19">
        <f t="shared" si="16"/>
        <v>0</v>
      </c>
      <c r="F267" s="20" t="e">
        <f t="shared" si="17"/>
        <v>#DIV/0!</v>
      </c>
    </row>
    <row r="268" spans="1:6" ht="37.5" x14ac:dyDescent="0.25">
      <c r="A268" s="176"/>
      <c r="B268" s="16" t="s">
        <v>10</v>
      </c>
      <c r="C268" s="36"/>
      <c r="D268" s="37"/>
      <c r="E268" s="19">
        <f t="shared" si="16"/>
        <v>0</v>
      </c>
      <c r="F268" s="20" t="e">
        <f t="shared" si="17"/>
        <v>#DIV/0!</v>
      </c>
    </row>
    <row r="269" spans="1:6" x14ac:dyDescent="0.25">
      <c r="A269" s="170" t="s">
        <v>51</v>
      </c>
      <c r="B269" s="21" t="s">
        <v>5</v>
      </c>
      <c r="C269" s="22">
        <f>SUM(C270:C271)</f>
        <v>108914.84</v>
      </c>
      <c r="D269" s="23">
        <f>SUM(D270:D271)</f>
        <v>105781.57</v>
      </c>
      <c r="E269" s="24">
        <f t="shared" si="16"/>
        <v>3133.2699999999895</v>
      </c>
      <c r="F269" s="20">
        <f t="shared" si="17"/>
        <v>0.97123192762345345</v>
      </c>
    </row>
    <row r="270" spans="1:6" ht="16.5" customHeight="1" x14ac:dyDescent="0.25">
      <c r="A270" s="171"/>
      <c r="B270" s="16" t="s">
        <v>6</v>
      </c>
      <c r="C270" s="38">
        <f>C276+C282+C288</f>
        <v>66914.84</v>
      </c>
      <c r="D270" s="39">
        <f>D276+D282+D288</f>
        <v>63781.57</v>
      </c>
      <c r="E270" s="19">
        <f t="shared" si="16"/>
        <v>3133.2699999999968</v>
      </c>
      <c r="F270" s="20">
        <f t="shared" si="17"/>
        <v>0.9531752597779507</v>
      </c>
    </row>
    <row r="271" spans="1:6" ht="56.25" x14ac:dyDescent="0.25">
      <c r="A271" s="171"/>
      <c r="B271" s="16" t="s">
        <v>7</v>
      </c>
      <c r="C271" s="38">
        <f>SUM(C272:C274)</f>
        <v>42000</v>
      </c>
      <c r="D271" s="39">
        <f>SUM(D272:D274)</f>
        <v>42000</v>
      </c>
      <c r="E271" s="19">
        <f t="shared" si="16"/>
        <v>0</v>
      </c>
      <c r="F271" s="20">
        <f t="shared" si="17"/>
        <v>1</v>
      </c>
    </row>
    <row r="272" spans="1:6" x14ac:dyDescent="0.25">
      <c r="A272" s="171"/>
      <c r="B272" s="16" t="s">
        <v>8</v>
      </c>
      <c r="C272" s="38">
        <f t="shared" ref="C272:D274" si="19">C278+C284+C290</f>
        <v>0</v>
      </c>
      <c r="D272" s="39">
        <f t="shared" si="19"/>
        <v>0</v>
      </c>
      <c r="E272" s="19">
        <f t="shared" si="16"/>
        <v>0</v>
      </c>
      <c r="F272" s="20" t="e">
        <f t="shared" si="17"/>
        <v>#DIV/0!</v>
      </c>
    </row>
    <row r="273" spans="1:6" x14ac:dyDescent="0.25">
      <c r="A273" s="171"/>
      <c r="B273" s="16" t="s">
        <v>9</v>
      </c>
      <c r="C273" s="38">
        <f t="shared" si="19"/>
        <v>42000</v>
      </c>
      <c r="D273" s="39">
        <f t="shared" si="19"/>
        <v>42000</v>
      </c>
      <c r="E273" s="19">
        <f t="shared" si="16"/>
        <v>0</v>
      </c>
      <c r="F273" s="20">
        <f t="shared" si="17"/>
        <v>1</v>
      </c>
    </row>
    <row r="274" spans="1:6" ht="37.5" x14ac:dyDescent="0.25">
      <c r="A274" s="173"/>
      <c r="B274" s="16" t="s">
        <v>10</v>
      </c>
      <c r="C274" s="38">
        <f t="shared" si="19"/>
        <v>0</v>
      </c>
      <c r="D274" s="39">
        <f t="shared" si="19"/>
        <v>0</v>
      </c>
      <c r="E274" s="19">
        <f t="shared" si="16"/>
        <v>0</v>
      </c>
      <c r="F274" s="20" t="e">
        <f t="shared" si="17"/>
        <v>#DIV/0!</v>
      </c>
    </row>
    <row r="275" spans="1:6" x14ac:dyDescent="0.25">
      <c r="A275" s="174" t="s">
        <v>23</v>
      </c>
      <c r="B275" s="16" t="s">
        <v>5</v>
      </c>
      <c r="C275" s="17">
        <f>SUM(C276:C277)</f>
        <v>5279</v>
      </c>
      <c r="D275" s="18">
        <f>SUM(D276:D277)</f>
        <v>4430.07</v>
      </c>
      <c r="E275" s="19">
        <f t="shared" si="16"/>
        <v>848.93000000000029</v>
      </c>
      <c r="F275" s="20">
        <f t="shared" si="17"/>
        <v>0.83918734608827428</v>
      </c>
    </row>
    <row r="276" spans="1:6" ht="19.5" customHeight="1" x14ac:dyDescent="0.25">
      <c r="A276" s="175"/>
      <c r="B276" s="16" t="s">
        <v>6</v>
      </c>
      <c r="C276" s="36">
        <v>5279</v>
      </c>
      <c r="D276" s="37">
        <v>4430.07</v>
      </c>
      <c r="E276" s="19">
        <f t="shared" si="16"/>
        <v>848.93000000000029</v>
      </c>
      <c r="F276" s="20">
        <f t="shared" si="17"/>
        <v>0.83918734608827428</v>
      </c>
    </row>
    <row r="277" spans="1:6" ht="56.25" x14ac:dyDescent="0.25">
      <c r="A277" s="175"/>
      <c r="B277" s="16" t="s">
        <v>7</v>
      </c>
      <c r="C277" s="36">
        <f>SUM(C278:C280)</f>
        <v>0</v>
      </c>
      <c r="D277" s="37">
        <f>SUM(D278:D280)</f>
        <v>0</v>
      </c>
      <c r="E277" s="19">
        <f t="shared" si="16"/>
        <v>0</v>
      </c>
      <c r="F277" s="20" t="e">
        <f t="shared" si="17"/>
        <v>#DIV/0!</v>
      </c>
    </row>
    <row r="278" spans="1:6" x14ac:dyDescent="0.25">
      <c r="A278" s="175"/>
      <c r="B278" s="16" t="s">
        <v>8</v>
      </c>
      <c r="C278" s="36"/>
      <c r="D278" s="37"/>
      <c r="E278" s="19">
        <f t="shared" si="16"/>
        <v>0</v>
      </c>
      <c r="F278" s="20" t="e">
        <f t="shared" si="17"/>
        <v>#DIV/0!</v>
      </c>
    </row>
    <row r="279" spans="1:6" x14ac:dyDescent="0.25">
      <c r="A279" s="175"/>
      <c r="B279" s="16" t="s">
        <v>9</v>
      </c>
      <c r="C279" s="36"/>
      <c r="D279" s="37"/>
      <c r="E279" s="19">
        <f t="shared" si="16"/>
        <v>0</v>
      </c>
      <c r="F279" s="20" t="e">
        <f t="shared" si="17"/>
        <v>#DIV/0!</v>
      </c>
    </row>
    <row r="280" spans="1:6" ht="37.5" x14ac:dyDescent="0.25">
      <c r="A280" s="176"/>
      <c r="B280" s="16" t="s">
        <v>10</v>
      </c>
      <c r="C280" s="36"/>
      <c r="D280" s="37"/>
      <c r="E280" s="19">
        <f t="shared" si="16"/>
        <v>0</v>
      </c>
      <c r="F280" s="20" t="e">
        <f t="shared" si="17"/>
        <v>#DIV/0!</v>
      </c>
    </row>
    <row r="281" spans="1:6" x14ac:dyDescent="0.25">
      <c r="A281" s="174" t="s">
        <v>24</v>
      </c>
      <c r="B281" s="16" t="s">
        <v>5</v>
      </c>
      <c r="C281" s="17">
        <f>SUM(C282:C283)</f>
        <v>1850</v>
      </c>
      <c r="D281" s="18">
        <f>SUM(D282:D283)</f>
        <v>1843.81</v>
      </c>
      <c r="E281" s="19">
        <f t="shared" si="16"/>
        <v>6.1900000000000546</v>
      </c>
      <c r="F281" s="20">
        <f t="shared" si="17"/>
        <v>0.99665405405405405</v>
      </c>
    </row>
    <row r="282" spans="1:6" ht="18" customHeight="1" x14ac:dyDescent="0.25">
      <c r="A282" s="175"/>
      <c r="B282" s="16" t="s">
        <v>6</v>
      </c>
      <c r="C282" s="36">
        <v>1850</v>
      </c>
      <c r="D282" s="37">
        <v>1843.81</v>
      </c>
      <c r="E282" s="19">
        <f t="shared" si="16"/>
        <v>6.1900000000000546</v>
      </c>
      <c r="F282" s="20">
        <f t="shared" si="17"/>
        <v>0.99665405405405405</v>
      </c>
    </row>
    <row r="283" spans="1:6" ht="56.25" x14ac:dyDescent="0.25">
      <c r="A283" s="175"/>
      <c r="B283" s="16" t="s">
        <v>7</v>
      </c>
      <c r="C283" s="36">
        <f>SUM(C284:C286)</f>
        <v>0</v>
      </c>
      <c r="D283" s="37">
        <f>SUM(D284:D286)</f>
        <v>0</v>
      </c>
      <c r="E283" s="19">
        <f t="shared" si="16"/>
        <v>0</v>
      </c>
      <c r="F283" s="20" t="e">
        <f t="shared" si="17"/>
        <v>#DIV/0!</v>
      </c>
    </row>
    <row r="284" spans="1:6" x14ac:dyDescent="0.25">
      <c r="A284" s="175"/>
      <c r="B284" s="16" t="s">
        <v>8</v>
      </c>
      <c r="C284" s="36"/>
      <c r="D284" s="37"/>
      <c r="E284" s="19">
        <f t="shared" si="16"/>
        <v>0</v>
      </c>
      <c r="F284" s="20" t="e">
        <f t="shared" si="17"/>
        <v>#DIV/0!</v>
      </c>
    </row>
    <row r="285" spans="1:6" x14ac:dyDescent="0.25">
      <c r="A285" s="175"/>
      <c r="B285" s="16" t="s">
        <v>9</v>
      </c>
      <c r="C285" s="36"/>
      <c r="D285" s="37"/>
      <c r="E285" s="19">
        <f t="shared" si="16"/>
        <v>0</v>
      </c>
      <c r="F285" s="20" t="e">
        <f t="shared" si="17"/>
        <v>#DIV/0!</v>
      </c>
    </row>
    <row r="286" spans="1:6" ht="37.5" x14ac:dyDescent="0.25">
      <c r="A286" s="176"/>
      <c r="B286" s="16" t="s">
        <v>10</v>
      </c>
      <c r="C286" s="36"/>
      <c r="D286" s="37"/>
      <c r="E286" s="19">
        <f t="shared" si="16"/>
        <v>0</v>
      </c>
      <c r="F286" s="20" t="e">
        <f t="shared" si="17"/>
        <v>#DIV/0!</v>
      </c>
    </row>
    <row r="287" spans="1:6" x14ac:dyDescent="0.25">
      <c r="A287" s="174" t="s">
        <v>25</v>
      </c>
      <c r="B287" s="16" t="s">
        <v>5</v>
      </c>
      <c r="C287" s="17">
        <f>SUM(C288:C289)</f>
        <v>101785.84</v>
      </c>
      <c r="D287" s="18">
        <f>SUM(D288:D289)</f>
        <v>99507.69</v>
      </c>
      <c r="E287" s="19">
        <f t="shared" si="16"/>
        <v>2278.1499999999942</v>
      </c>
      <c r="F287" s="20">
        <f t="shared" si="17"/>
        <v>0.97761820308207903</v>
      </c>
    </row>
    <row r="288" spans="1:6" ht="18.75" customHeight="1" x14ac:dyDescent="0.25">
      <c r="A288" s="175"/>
      <c r="B288" s="16" t="s">
        <v>6</v>
      </c>
      <c r="C288" s="36">
        <v>59785.84</v>
      </c>
      <c r="D288" s="37">
        <v>57507.69</v>
      </c>
      <c r="E288" s="19">
        <f t="shared" si="16"/>
        <v>2278.1499999999942</v>
      </c>
      <c r="F288" s="20">
        <f t="shared" si="17"/>
        <v>0.96189482325580777</v>
      </c>
    </row>
    <row r="289" spans="1:6" ht="56.25" x14ac:dyDescent="0.25">
      <c r="A289" s="175"/>
      <c r="B289" s="16" t="s">
        <v>7</v>
      </c>
      <c r="C289" s="36">
        <f>SUM(C290:C292)</f>
        <v>42000</v>
      </c>
      <c r="D289" s="37">
        <f>SUM(D290:D292)</f>
        <v>42000</v>
      </c>
      <c r="E289" s="19">
        <f t="shared" si="16"/>
        <v>0</v>
      </c>
      <c r="F289" s="20">
        <f t="shared" si="17"/>
        <v>1</v>
      </c>
    </row>
    <row r="290" spans="1:6" x14ac:dyDescent="0.25">
      <c r="A290" s="175"/>
      <c r="B290" s="16" t="s">
        <v>8</v>
      </c>
      <c r="C290" s="36"/>
      <c r="D290" s="37"/>
      <c r="E290" s="19">
        <f t="shared" si="16"/>
        <v>0</v>
      </c>
      <c r="F290" s="20" t="e">
        <f t="shared" si="17"/>
        <v>#DIV/0!</v>
      </c>
    </row>
    <row r="291" spans="1:6" x14ac:dyDescent="0.25">
      <c r="A291" s="175"/>
      <c r="B291" s="16" t="s">
        <v>9</v>
      </c>
      <c r="C291" s="36">
        <v>42000</v>
      </c>
      <c r="D291" s="37">
        <v>42000</v>
      </c>
      <c r="E291" s="19">
        <f t="shared" si="16"/>
        <v>0</v>
      </c>
      <c r="F291" s="20">
        <f t="shared" si="17"/>
        <v>1</v>
      </c>
    </row>
    <row r="292" spans="1:6" ht="37.5" x14ac:dyDescent="0.25">
      <c r="A292" s="176"/>
      <c r="B292" s="16" t="s">
        <v>10</v>
      </c>
      <c r="C292" s="36"/>
      <c r="D292" s="37"/>
      <c r="E292" s="19">
        <f t="shared" si="16"/>
        <v>0</v>
      </c>
      <c r="F292" s="20" t="e">
        <f t="shared" si="17"/>
        <v>#DIV/0!</v>
      </c>
    </row>
    <row r="293" spans="1:6" x14ac:dyDescent="0.25">
      <c r="A293" s="170" t="s">
        <v>50</v>
      </c>
      <c r="B293" s="21" t="s">
        <v>5</v>
      </c>
      <c r="C293" s="22">
        <f>SUM(C294:C295)</f>
        <v>9454.9</v>
      </c>
      <c r="D293" s="23">
        <f>SUM(D294:D295)</f>
        <v>8711.6610000000001</v>
      </c>
      <c r="E293" s="24">
        <f t="shared" si="16"/>
        <v>743.23899999999958</v>
      </c>
      <c r="F293" s="20">
        <f t="shared" si="17"/>
        <v>0.92139113052491306</v>
      </c>
    </row>
    <row r="294" spans="1:6" ht="18.75" customHeight="1" x14ac:dyDescent="0.25">
      <c r="A294" s="171"/>
      <c r="B294" s="16" t="s">
        <v>6</v>
      </c>
      <c r="C294" s="38">
        <v>9454.9</v>
      </c>
      <c r="D294" s="39">
        <v>8711.6610000000001</v>
      </c>
      <c r="E294" s="19">
        <f t="shared" si="16"/>
        <v>743.23899999999958</v>
      </c>
      <c r="F294" s="20">
        <f t="shared" si="17"/>
        <v>0.92139113052491306</v>
      </c>
    </row>
    <row r="295" spans="1:6" ht="56.25" x14ac:dyDescent="0.25">
      <c r="A295" s="171"/>
      <c r="B295" s="16" t="s">
        <v>7</v>
      </c>
      <c r="C295" s="38">
        <f>SUM(C296:C298)</f>
        <v>0</v>
      </c>
      <c r="D295" s="39">
        <f>SUM(D296:D298)</f>
        <v>0</v>
      </c>
      <c r="E295" s="19">
        <f t="shared" si="16"/>
        <v>0</v>
      </c>
      <c r="F295" s="20" t="e">
        <f t="shared" si="17"/>
        <v>#DIV/0!</v>
      </c>
    </row>
    <row r="296" spans="1:6" x14ac:dyDescent="0.25">
      <c r="A296" s="171"/>
      <c r="B296" s="16" t="s">
        <v>8</v>
      </c>
      <c r="C296" s="38"/>
      <c r="D296" s="39"/>
      <c r="E296" s="19">
        <f t="shared" si="16"/>
        <v>0</v>
      </c>
      <c r="F296" s="20" t="e">
        <f t="shared" si="17"/>
        <v>#DIV/0!</v>
      </c>
    </row>
    <row r="297" spans="1:6" x14ac:dyDescent="0.25">
      <c r="A297" s="171"/>
      <c r="B297" s="16" t="s">
        <v>9</v>
      </c>
      <c r="C297" s="38"/>
      <c r="D297" s="39"/>
      <c r="E297" s="19">
        <f t="shared" si="16"/>
        <v>0</v>
      </c>
      <c r="F297" s="20" t="e">
        <f t="shared" si="17"/>
        <v>#DIV/0!</v>
      </c>
    </row>
    <row r="298" spans="1:6" ht="37.5" x14ac:dyDescent="0.25">
      <c r="A298" s="173"/>
      <c r="B298" s="16" t="s">
        <v>10</v>
      </c>
      <c r="C298" s="38"/>
      <c r="D298" s="39"/>
      <c r="E298" s="19">
        <f t="shared" ref="E298:E322" si="20">C298-D298</f>
        <v>0</v>
      </c>
      <c r="F298" s="20" t="e">
        <f t="shared" ref="F298:F331" si="21">D298/C298</f>
        <v>#DIV/0!</v>
      </c>
    </row>
    <row r="299" spans="1:6" x14ac:dyDescent="0.25">
      <c r="A299" s="170" t="s">
        <v>49</v>
      </c>
      <c r="B299" s="21" t="s">
        <v>5</v>
      </c>
      <c r="C299" s="22">
        <f>SUM(C300:C301)</f>
        <v>40621.4</v>
      </c>
      <c r="D299" s="23">
        <f>SUM(D300:D301)</f>
        <v>38935.15466</v>
      </c>
      <c r="E299" s="24">
        <f t="shared" si="20"/>
        <v>1686.2453400000013</v>
      </c>
      <c r="F299" s="20">
        <f t="shared" si="21"/>
        <v>0.95848874386407157</v>
      </c>
    </row>
    <row r="300" spans="1:6" ht="18.75" customHeight="1" x14ac:dyDescent="0.25">
      <c r="A300" s="171"/>
      <c r="B300" s="16" t="s">
        <v>6</v>
      </c>
      <c r="C300" s="38">
        <v>40621.4</v>
      </c>
      <c r="D300" s="39">
        <v>38935.15466</v>
      </c>
      <c r="E300" s="19">
        <f t="shared" si="20"/>
        <v>1686.2453400000013</v>
      </c>
      <c r="F300" s="20">
        <f t="shared" si="21"/>
        <v>0.95848874386407157</v>
      </c>
    </row>
    <row r="301" spans="1:6" ht="56.25" x14ac:dyDescent="0.25">
      <c r="A301" s="171"/>
      <c r="B301" s="16" t="s">
        <v>7</v>
      </c>
      <c r="C301" s="38">
        <f>SUM(C302:C304)</f>
        <v>0</v>
      </c>
      <c r="D301" s="39">
        <f>SUM(D302:D304)</f>
        <v>0</v>
      </c>
      <c r="E301" s="19">
        <f t="shared" si="20"/>
        <v>0</v>
      </c>
      <c r="F301" s="20" t="e">
        <f t="shared" si="21"/>
        <v>#DIV/0!</v>
      </c>
    </row>
    <row r="302" spans="1:6" x14ac:dyDescent="0.25">
      <c r="A302" s="171"/>
      <c r="B302" s="16" t="s">
        <v>8</v>
      </c>
      <c r="C302" s="38"/>
      <c r="D302" s="39"/>
      <c r="E302" s="19">
        <f t="shared" si="20"/>
        <v>0</v>
      </c>
      <c r="F302" s="20" t="e">
        <f t="shared" si="21"/>
        <v>#DIV/0!</v>
      </c>
    </row>
    <row r="303" spans="1:6" x14ac:dyDescent="0.25">
      <c r="A303" s="171"/>
      <c r="B303" s="16" t="s">
        <v>9</v>
      </c>
      <c r="C303" s="38"/>
      <c r="D303" s="39"/>
      <c r="E303" s="19">
        <f t="shared" si="20"/>
        <v>0</v>
      </c>
      <c r="F303" s="20" t="e">
        <f t="shared" si="21"/>
        <v>#DIV/0!</v>
      </c>
    </row>
    <row r="304" spans="1:6" ht="37.5" x14ac:dyDescent="0.25">
      <c r="A304" s="173"/>
      <c r="B304" s="16" t="s">
        <v>10</v>
      </c>
      <c r="C304" s="38"/>
      <c r="D304" s="39"/>
      <c r="E304" s="19">
        <f t="shared" si="20"/>
        <v>0</v>
      </c>
      <c r="F304" s="20" t="e">
        <f t="shared" si="21"/>
        <v>#DIV/0!</v>
      </c>
    </row>
    <row r="305" spans="1:8" x14ac:dyDescent="0.25">
      <c r="A305" s="170" t="s">
        <v>48</v>
      </c>
      <c r="B305" s="21" t="s">
        <v>5</v>
      </c>
      <c r="C305" s="29">
        <f>SUM(C306:C307)</f>
        <v>984.5</v>
      </c>
      <c r="D305" s="30">
        <f>SUM(D306:D307)</f>
        <v>635.29999999999995</v>
      </c>
      <c r="E305" s="24">
        <f t="shared" si="20"/>
        <v>349.20000000000005</v>
      </c>
      <c r="F305" s="20">
        <f t="shared" si="21"/>
        <v>0.64530218384966986</v>
      </c>
    </row>
    <row r="306" spans="1:8" ht="19.5" customHeight="1" x14ac:dyDescent="0.25">
      <c r="A306" s="171"/>
      <c r="B306" s="16" t="s">
        <v>6</v>
      </c>
      <c r="C306" s="36">
        <v>984.5</v>
      </c>
      <c r="D306" s="37">
        <v>635.29999999999995</v>
      </c>
      <c r="E306" s="19">
        <f t="shared" si="20"/>
        <v>349.20000000000005</v>
      </c>
      <c r="F306" s="20">
        <f t="shared" si="21"/>
        <v>0.64530218384966986</v>
      </c>
    </row>
    <row r="307" spans="1:8" ht="56.25" x14ac:dyDescent="0.25">
      <c r="A307" s="171"/>
      <c r="B307" s="16" t="s">
        <v>7</v>
      </c>
      <c r="C307" s="36">
        <f>SUM(C308:C310)</f>
        <v>0</v>
      </c>
      <c r="D307" s="37">
        <f>SUM(D308:D310)</f>
        <v>0</v>
      </c>
      <c r="E307" s="19">
        <f t="shared" si="20"/>
        <v>0</v>
      </c>
      <c r="F307" s="20" t="e">
        <f t="shared" si="21"/>
        <v>#DIV/0!</v>
      </c>
    </row>
    <row r="308" spans="1:8" x14ac:dyDescent="0.25">
      <c r="A308" s="171"/>
      <c r="B308" s="16" t="s">
        <v>8</v>
      </c>
      <c r="C308" s="36"/>
      <c r="D308" s="37"/>
      <c r="E308" s="19">
        <f t="shared" si="20"/>
        <v>0</v>
      </c>
      <c r="F308" s="20" t="e">
        <f t="shared" si="21"/>
        <v>#DIV/0!</v>
      </c>
    </row>
    <row r="309" spans="1:8" x14ac:dyDescent="0.25">
      <c r="A309" s="171"/>
      <c r="B309" s="16" t="s">
        <v>9</v>
      </c>
      <c r="C309" s="36"/>
      <c r="D309" s="37"/>
      <c r="E309" s="19">
        <f t="shared" si="20"/>
        <v>0</v>
      </c>
      <c r="F309" s="20" t="e">
        <f t="shared" si="21"/>
        <v>#DIV/0!</v>
      </c>
    </row>
    <row r="310" spans="1:8" ht="37.5" x14ac:dyDescent="0.25">
      <c r="A310" s="173"/>
      <c r="B310" s="16" t="s">
        <v>10</v>
      </c>
      <c r="C310" s="36"/>
      <c r="D310" s="37"/>
      <c r="E310" s="19">
        <f t="shared" si="20"/>
        <v>0</v>
      </c>
      <c r="F310" s="20" t="e">
        <f t="shared" si="21"/>
        <v>#DIV/0!</v>
      </c>
    </row>
    <row r="311" spans="1:8" ht="18.75" customHeight="1" x14ac:dyDescent="0.25">
      <c r="A311" s="170" t="s">
        <v>47</v>
      </c>
      <c r="B311" s="21" t="s">
        <v>5</v>
      </c>
      <c r="C311" s="22">
        <f>SUM(C312:C313)</f>
        <v>45434.3</v>
      </c>
      <c r="D311" s="23">
        <f>SUM(D312:D313)</f>
        <v>44013</v>
      </c>
      <c r="E311" s="24">
        <f t="shared" si="20"/>
        <v>1421.3000000000029</v>
      </c>
      <c r="F311" s="20">
        <f t="shared" si="21"/>
        <v>0.96871746675969472</v>
      </c>
    </row>
    <row r="312" spans="1:8" ht="18.75" customHeight="1" x14ac:dyDescent="0.25">
      <c r="A312" s="171"/>
      <c r="B312" s="16" t="s">
        <v>6</v>
      </c>
      <c r="C312" s="38">
        <v>45434.3</v>
      </c>
      <c r="D312" s="39">
        <v>44013</v>
      </c>
      <c r="E312" s="19">
        <f t="shared" si="20"/>
        <v>1421.3000000000029</v>
      </c>
      <c r="F312" s="20">
        <f t="shared" si="21"/>
        <v>0.96871746675969472</v>
      </c>
    </row>
    <row r="313" spans="1:8" ht="56.25" x14ac:dyDescent="0.25">
      <c r="A313" s="171"/>
      <c r="B313" s="16" t="s">
        <v>7</v>
      </c>
      <c r="C313" s="38">
        <f>SUM(C314:C316)</f>
        <v>0</v>
      </c>
      <c r="D313" s="39">
        <f>SUM(D314:D316)</f>
        <v>0</v>
      </c>
      <c r="E313" s="19">
        <f t="shared" si="20"/>
        <v>0</v>
      </c>
      <c r="F313" s="20" t="e">
        <f t="shared" si="21"/>
        <v>#DIV/0!</v>
      </c>
    </row>
    <row r="314" spans="1:8" x14ac:dyDescent="0.25">
      <c r="A314" s="171"/>
      <c r="B314" s="16" t="s">
        <v>8</v>
      </c>
      <c r="C314" s="38"/>
      <c r="D314" s="39"/>
      <c r="E314" s="19">
        <f t="shared" si="20"/>
        <v>0</v>
      </c>
      <c r="F314" s="20" t="e">
        <f t="shared" si="21"/>
        <v>#DIV/0!</v>
      </c>
    </row>
    <row r="315" spans="1:8" x14ac:dyDescent="0.25">
      <c r="A315" s="171"/>
      <c r="B315" s="16" t="s">
        <v>9</v>
      </c>
      <c r="C315" s="38"/>
      <c r="D315" s="39"/>
      <c r="E315" s="19">
        <f t="shared" si="20"/>
        <v>0</v>
      </c>
      <c r="F315" s="20" t="e">
        <f t="shared" si="21"/>
        <v>#DIV/0!</v>
      </c>
    </row>
    <row r="316" spans="1:8" ht="38.25" thickBot="1" x14ac:dyDescent="0.3">
      <c r="A316" s="172"/>
      <c r="B316" s="40" t="s">
        <v>10</v>
      </c>
      <c r="C316" s="41"/>
      <c r="D316" s="42"/>
      <c r="E316" s="43">
        <f t="shared" si="20"/>
        <v>0</v>
      </c>
      <c r="F316" s="20" t="e">
        <f t="shared" si="21"/>
        <v>#DIV/0!</v>
      </c>
    </row>
    <row r="317" spans="1:8" ht="19.5" thickBot="1" x14ac:dyDescent="0.3">
      <c r="A317" s="177" t="s">
        <v>30</v>
      </c>
      <c r="B317" s="44" t="s">
        <v>5</v>
      </c>
      <c r="C317" s="45">
        <f>C318+C319</f>
        <v>16075616.890000001</v>
      </c>
      <c r="D317" s="45">
        <f>D318+D319</f>
        <v>15620570.305659998</v>
      </c>
      <c r="E317" s="50">
        <f t="shared" si="20"/>
        <v>455046.58434000239</v>
      </c>
      <c r="F317" s="56">
        <f t="shared" si="21"/>
        <v>0.9716933671999195</v>
      </c>
      <c r="G317" s="47">
        <f t="shared" ref="G317:H322" si="22">C5+C35+C65+C125+C143+C149+C155+C179+C197+C203+C209+C227+C233+C239+C245+C269+C293+C299+C305+C311</f>
        <v>16075616.890000002</v>
      </c>
      <c r="H317" s="47">
        <f t="shared" si="22"/>
        <v>15620570.30566</v>
      </c>
    </row>
    <row r="318" spans="1:8" ht="38.25" thickBot="1" x14ac:dyDescent="0.3">
      <c r="A318" s="178"/>
      <c r="B318" s="48" t="s">
        <v>6</v>
      </c>
      <c r="C318" s="49">
        <f>C6+C36+C66+C126+C144+C150+C156+C180+C198+C204+C210+C228+C234+C240+C246+C270+C294+C300+C306+C312</f>
        <v>6852428.5899999999</v>
      </c>
      <c r="D318" s="49">
        <f>D6+D36+D66+D126+D144+D150+D156+D180+D198+D204+D210+D228+D234+D240+D246+D270+D294+D300+D306+D312</f>
        <v>6632510.51566</v>
      </c>
      <c r="E318" s="50">
        <f t="shared" si="20"/>
        <v>219918.07433999982</v>
      </c>
      <c r="F318" s="56">
        <f t="shared" si="21"/>
        <v>0.967906549998794</v>
      </c>
      <c r="G318" s="47">
        <f t="shared" si="22"/>
        <v>6852428.5899999999</v>
      </c>
      <c r="H318" s="47">
        <f t="shared" si="22"/>
        <v>6632510.51566</v>
      </c>
    </row>
    <row r="319" spans="1:8" ht="57" thickBot="1" x14ac:dyDescent="0.3">
      <c r="A319" s="178"/>
      <c r="B319" s="44" t="s">
        <v>7</v>
      </c>
      <c r="C319" s="51">
        <f>SUM(C320:C322)</f>
        <v>9223188.3000000007</v>
      </c>
      <c r="D319" s="51">
        <f>SUM(D320:D322)</f>
        <v>8988059.7899999991</v>
      </c>
      <c r="E319" s="46">
        <f t="shared" si="20"/>
        <v>235128.51000000164</v>
      </c>
      <c r="F319" s="56">
        <f t="shared" si="21"/>
        <v>0.97450680801995537</v>
      </c>
      <c r="G319" s="47">
        <f t="shared" si="22"/>
        <v>9223188.3000000007</v>
      </c>
      <c r="H319" s="47">
        <f t="shared" si="22"/>
        <v>8988059.790000001</v>
      </c>
    </row>
    <row r="320" spans="1:8" ht="19.5" thickBot="1" x14ac:dyDescent="0.3">
      <c r="A320" s="178"/>
      <c r="B320" s="48" t="s">
        <v>8</v>
      </c>
      <c r="C320" s="49">
        <f t="shared" ref="C320:D322" si="23">C8+C38+C68+C128+C146+C152+C158+C182+C200+C206+C212+C230+C236+C242+C248+C272+C296+C302+C308+C314</f>
        <v>1140238.5</v>
      </c>
      <c r="D320" s="49">
        <f t="shared" si="23"/>
        <v>1138564.81</v>
      </c>
      <c r="E320" s="50">
        <f t="shared" si="20"/>
        <v>1673.6899999999441</v>
      </c>
      <c r="F320" s="56">
        <f t="shared" si="21"/>
        <v>0.99853215796519768</v>
      </c>
      <c r="G320" s="47">
        <f t="shared" si="22"/>
        <v>1140238.5</v>
      </c>
      <c r="H320" s="47">
        <f t="shared" si="22"/>
        <v>1138564.81</v>
      </c>
    </row>
    <row r="321" spans="1:8" ht="19.5" thickBot="1" x14ac:dyDescent="0.3">
      <c r="A321" s="178"/>
      <c r="B321" s="44" t="s">
        <v>9</v>
      </c>
      <c r="C321" s="51">
        <f t="shared" si="23"/>
        <v>7959534.4000000004</v>
      </c>
      <c r="D321" s="51">
        <f t="shared" si="23"/>
        <v>7754948.5799999991</v>
      </c>
      <c r="E321" s="46">
        <f t="shared" si="20"/>
        <v>204585.82000000123</v>
      </c>
      <c r="F321" s="56">
        <f t="shared" si="21"/>
        <v>0.97429676037332014</v>
      </c>
      <c r="G321" s="47">
        <f t="shared" si="22"/>
        <v>7959534.4000000004</v>
      </c>
      <c r="H321" s="47">
        <f t="shared" si="22"/>
        <v>7754948.5799999991</v>
      </c>
    </row>
    <row r="322" spans="1:8" ht="57" thickBot="1" x14ac:dyDescent="0.3">
      <c r="A322" s="179"/>
      <c r="B322" s="52" t="s">
        <v>10</v>
      </c>
      <c r="C322" s="53">
        <f t="shared" si="23"/>
        <v>123415.4</v>
      </c>
      <c r="D322" s="53">
        <f t="shared" si="23"/>
        <v>94546.4</v>
      </c>
      <c r="E322" s="54">
        <f t="shared" si="20"/>
        <v>28869</v>
      </c>
      <c r="F322" s="56">
        <f t="shared" si="21"/>
        <v>0.76608267687825016</v>
      </c>
      <c r="G322" s="47">
        <f t="shared" si="22"/>
        <v>123415.4</v>
      </c>
      <c r="H322" s="47">
        <f t="shared" si="22"/>
        <v>94546.4</v>
      </c>
    </row>
    <row r="323" spans="1:8" x14ac:dyDescent="0.25">
      <c r="A323" s="9"/>
      <c r="B323" s="9"/>
      <c r="C323" s="55"/>
      <c r="D323" s="55"/>
      <c r="E323" s="10">
        <f>E5+E35+E65+E125+E143+E149+E155+E179+E197+E203+E209+E227+E233+E239+E245+E269+E293+E299+E305+E311</f>
        <v>455046.5843400014</v>
      </c>
      <c r="F323" s="56"/>
    </row>
    <row r="324" spans="1:8" x14ac:dyDescent="0.25">
      <c r="A324" s="9"/>
      <c r="B324" s="9"/>
      <c r="C324" s="55"/>
      <c r="D324" s="55"/>
      <c r="E324" s="11"/>
      <c r="F324" s="56"/>
    </row>
    <row r="325" spans="1:8" x14ac:dyDescent="0.25">
      <c r="A325" s="9"/>
      <c r="B325" s="9"/>
      <c r="C325" s="55"/>
      <c r="D325" s="55"/>
      <c r="E325" s="11"/>
      <c r="F325" s="56"/>
    </row>
    <row r="326" spans="1:8" x14ac:dyDescent="0.25">
      <c r="A326" s="9"/>
      <c r="B326" s="9"/>
      <c r="C326" s="55"/>
      <c r="D326" s="55"/>
      <c r="E326" s="11"/>
      <c r="F326" s="56"/>
    </row>
    <row r="327" spans="1:8" x14ac:dyDescent="0.25">
      <c r="A327" s="9"/>
      <c r="B327" s="9"/>
      <c r="C327" s="55"/>
      <c r="D327" s="55"/>
      <c r="E327" s="11"/>
      <c r="F327" s="56"/>
    </row>
    <row r="328" spans="1:8" x14ac:dyDescent="0.25">
      <c r="A328" s="9"/>
      <c r="B328" s="9"/>
      <c r="C328" s="55"/>
      <c r="D328" s="55"/>
      <c r="E328" s="11"/>
      <c r="F328" s="56"/>
    </row>
    <row r="329" spans="1:8" x14ac:dyDescent="0.25">
      <c r="A329" s="9"/>
      <c r="B329" s="9"/>
      <c r="C329" s="10"/>
      <c r="D329" s="10"/>
      <c r="E329" s="11"/>
      <c r="F329" s="56"/>
    </row>
    <row r="330" spans="1:8" s="9" customFormat="1" x14ac:dyDescent="0.25">
      <c r="C330" s="10"/>
      <c r="D330" s="10"/>
      <c r="E330" s="11"/>
      <c r="F330" s="56"/>
    </row>
    <row r="331" spans="1:8" s="9" customFormat="1" x14ac:dyDescent="0.25">
      <c r="C331" s="10">
        <f>C318+C320+C321</f>
        <v>15952201.49</v>
      </c>
      <c r="D331" s="10">
        <f>D318+D320+D321</f>
        <v>15526023.90566</v>
      </c>
      <c r="E331" s="11"/>
      <c r="F331" s="56">
        <f t="shared" si="21"/>
        <v>0.97328408968460189</v>
      </c>
    </row>
    <row r="332" spans="1:8" s="9" customFormat="1" x14ac:dyDescent="0.25">
      <c r="C332" s="10"/>
      <c r="D332" s="10"/>
      <c r="E332" s="11"/>
      <c r="F332" s="11"/>
    </row>
    <row r="333" spans="1:8" s="9" customFormat="1" x14ac:dyDescent="0.25">
      <c r="C333" s="10"/>
      <c r="D333" s="68">
        <f>D331/D317</f>
        <v>0.99394731446100015</v>
      </c>
      <c r="E333" s="11"/>
      <c r="F333" s="11"/>
    </row>
    <row r="334" spans="1:8" s="9" customFormat="1" x14ac:dyDescent="0.25">
      <c r="C334" s="10"/>
      <c r="D334" s="10"/>
      <c r="E334" s="11"/>
      <c r="F334" s="11"/>
    </row>
    <row r="335" spans="1:8" s="9" customFormat="1" x14ac:dyDescent="0.25">
      <c r="C335" s="10"/>
      <c r="D335" s="10"/>
      <c r="E335" s="11"/>
      <c r="F335" s="11"/>
    </row>
    <row r="336" spans="1:8" s="9" customFormat="1" x14ac:dyDescent="0.25">
      <c r="C336" s="10"/>
      <c r="D336" s="10"/>
      <c r="E336" s="11"/>
      <c r="F336" s="11"/>
    </row>
    <row r="337" spans="5:6" s="9" customFormat="1" x14ac:dyDescent="0.25">
      <c r="E337" s="12"/>
      <c r="F337" s="12"/>
    </row>
    <row r="338" spans="5:6" s="9" customFormat="1" x14ac:dyDescent="0.25">
      <c r="E338" s="12"/>
      <c r="F338" s="12"/>
    </row>
    <row r="339" spans="5:6" s="9" customFormat="1" x14ac:dyDescent="0.25">
      <c r="E339" s="12"/>
      <c r="F339" s="12"/>
    </row>
    <row r="340" spans="5:6" s="9" customFormat="1" x14ac:dyDescent="0.25">
      <c r="E340" s="12"/>
      <c r="F340" s="12"/>
    </row>
    <row r="341" spans="5:6" s="9" customFormat="1" x14ac:dyDescent="0.25">
      <c r="E341" s="12"/>
      <c r="F341" s="12"/>
    </row>
    <row r="342" spans="5:6" s="9" customFormat="1" x14ac:dyDescent="0.25">
      <c r="E342" s="12"/>
      <c r="F342" s="12"/>
    </row>
    <row r="343" spans="5:6" s="9" customFormat="1" x14ac:dyDescent="0.25">
      <c r="E343" s="12"/>
      <c r="F343" s="12"/>
    </row>
    <row r="344" spans="5:6" s="9" customFormat="1" x14ac:dyDescent="0.25">
      <c r="E344" s="12"/>
      <c r="F344" s="12"/>
    </row>
    <row r="345" spans="5:6" s="9" customFormat="1" x14ac:dyDescent="0.25">
      <c r="E345" s="12"/>
      <c r="F345" s="12"/>
    </row>
    <row r="346" spans="5:6" s="9" customFormat="1" x14ac:dyDescent="0.25">
      <c r="E346" s="12"/>
      <c r="F346" s="12"/>
    </row>
    <row r="347" spans="5:6" s="9" customFormat="1" x14ac:dyDescent="0.25">
      <c r="E347" s="12"/>
      <c r="F347" s="12"/>
    </row>
    <row r="348" spans="5:6" s="9" customFormat="1" x14ac:dyDescent="0.25">
      <c r="E348" s="12"/>
      <c r="F348" s="12"/>
    </row>
    <row r="349" spans="5:6" s="9" customFormat="1" x14ac:dyDescent="0.25">
      <c r="E349" s="12"/>
      <c r="F349" s="12"/>
    </row>
    <row r="350" spans="5:6" s="9" customFormat="1" x14ac:dyDescent="0.25">
      <c r="E350" s="12"/>
      <c r="F350" s="12"/>
    </row>
    <row r="351" spans="5:6" s="9" customFormat="1" x14ac:dyDescent="0.25">
      <c r="E351" s="12"/>
      <c r="F351" s="12"/>
    </row>
    <row r="352" spans="5:6" s="9" customFormat="1" x14ac:dyDescent="0.25">
      <c r="E352" s="12"/>
      <c r="F352" s="12"/>
    </row>
    <row r="353" spans="5:6" s="9" customFormat="1" x14ac:dyDescent="0.25">
      <c r="E353" s="12"/>
      <c r="F353" s="12"/>
    </row>
    <row r="354" spans="5:6" s="9" customFormat="1" x14ac:dyDescent="0.25">
      <c r="E354" s="12"/>
      <c r="F354" s="12"/>
    </row>
    <row r="355" spans="5:6" s="9" customFormat="1" x14ac:dyDescent="0.25">
      <c r="E355" s="12"/>
      <c r="F355" s="12"/>
    </row>
    <row r="356" spans="5:6" s="9" customFormat="1" x14ac:dyDescent="0.25">
      <c r="E356" s="12"/>
      <c r="F356" s="12"/>
    </row>
    <row r="357" spans="5:6" s="9" customFormat="1" x14ac:dyDescent="0.25">
      <c r="E357" s="12"/>
      <c r="F357" s="12"/>
    </row>
    <row r="358" spans="5:6" s="9" customFormat="1" x14ac:dyDescent="0.25">
      <c r="E358" s="12"/>
      <c r="F358" s="12"/>
    </row>
    <row r="359" spans="5:6" s="9" customFormat="1" x14ac:dyDescent="0.25">
      <c r="E359" s="12"/>
      <c r="F359" s="12"/>
    </row>
    <row r="360" spans="5:6" s="9" customFormat="1" x14ac:dyDescent="0.25">
      <c r="E360" s="12"/>
      <c r="F360" s="12"/>
    </row>
    <row r="361" spans="5:6" s="9" customFormat="1" x14ac:dyDescent="0.25">
      <c r="E361" s="12"/>
      <c r="F361" s="12"/>
    </row>
    <row r="362" spans="5:6" s="9" customFormat="1" x14ac:dyDescent="0.25">
      <c r="E362" s="12"/>
      <c r="F362" s="12"/>
    </row>
    <row r="363" spans="5:6" s="9" customFormat="1" x14ac:dyDescent="0.25">
      <c r="E363" s="12"/>
      <c r="F363" s="12"/>
    </row>
    <row r="364" spans="5:6" s="9" customFormat="1" x14ac:dyDescent="0.25">
      <c r="E364" s="12"/>
      <c r="F364" s="12"/>
    </row>
    <row r="365" spans="5:6" s="9" customFormat="1" x14ac:dyDescent="0.25">
      <c r="E365" s="12"/>
      <c r="F365" s="12"/>
    </row>
    <row r="366" spans="5:6" s="9" customFormat="1" x14ac:dyDescent="0.25">
      <c r="E366" s="12"/>
      <c r="F366" s="12"/>
    </row>
    <row r="367" spans="5:6" s="9" customFormat="1" x14ac:dyDescent="0.25">
      <c r="E367" s="12"/>
      <c r="F367" s="12"/>
    </row>
    <row r="368" spans="5:6" s="9" customFormat="1" x14ac:dyDescent="0.25">
      <c r="E368" s="12"/>
      <c r="F368" s="12"/>
    </row>
    <row r="369" spans="5:6" s="9" customFormat="1" x14ac:dyDescent="0.25">
      <c r="E369" s="12"/>
      <c r="F369" s="12"/>
    </row>
    <row r="370" spans="5:6" s="9" customFormat="1" x14ac:dyDescent="0.25">
      <c r="E370" s="12"/>
      <c r="F370" s="12"/>
    </row>
    <row r="371" spans="5:6" s="9" customFormat="1" x14ac:dyDescent="0.25">
      <c r="E371" s="12"/>
      <c r="F371" s="12"/>
    </row>
    <row r="372" spans="5:6" s="9" customFormat="1" x14ac:dyDescent="0.25">
      <c r="E372" s="12"/>
      <c r="F372" s="12"/>
    </row>
    <row r="373" spans="5:6" s="9" customFormat="1" x14ac:dyDescent="0.25">
      <c r="E373" s="12"/>
      <c r="F373" s="12"/>
    </row>
    <row r="374" spans="5:6" s="9" customFormat="1" x14ac:dyDescent="0.25">
      <c r="E374" s="12"/>
      <c r="F374" s="12"/>
    </row>
    <row r="375" spans="5:6" s="9" customFormat="1" x14ac:dyDescent="0.25">
      <c r="E375" s="12"/>
      <c r="F375" s="12"/>
    </row>
    <row r="376" spans="5:6" s="9" customFormat="1" x14ac:dyDescent="0.25">
      <c r="E376" s="12"/>
      <c r="F376" s="12"/>
    </row>
    <row r="377" spans="5:6" s="9" customFormat="1" x14ac:dyDescent="0.25">
      <c r="E377" s="12"/>
      <c r="F377" s="12"/>
    </row>
    <row r="378" spans="5:6" s="9" customFormat="1" x14ac:dyDescent="0.25">
      <c r="E378" s="12"/>
      <c r="F378" s="12"/>
    </row>
    <row r="379" spans="5:6" s="9" customFormat="1" x14ac:dyDescent="0.25">
      <c r="E379" s="12"/>
      <c r="F379" s="12"/>
    </row>
    <row r="380" spans="5:6" s="9" customFormat="1" x14ac:dyDescent="0.25">
      <c r="E380" s="12"/>
      <c r="F380" s="12"/>
    </row>
    <row r="381" spans="5:6" s="9" customFormat="1" x14ac:dyDescent="0.25">
      <c r="E381" s="12"/>
      <c r="F381" s="12"/>
    </row>
    <row r="382" spans="5:6" s="9" customFormat="1" x14ac:dyDescent="0.25">
      <c r="E382" s="12"/>
      <c r="F382" s="12"/>
    </row>
    <row r="383" spans="5:6" s="9" customFormat="1" x14ac:dyDescent="0.25">
      <c r="E383" s="12"/>
      <c r="F383" s="12"/>
    </row>
    <row r="384" spans="5:6" s="9" customFormat="1" x14ac:dyDescent="0.25">
      <c r="E384" s="12"/>
      <c r="F384" s="12"/>
    </row>
    <row r="385" spans="5:6" s="9" customFormat="1" x14ac:dyDescent="0.25">
      <c r="E385" s="12"/>
      <c r="F385" s="12"/>
    </row>
    <row r="386" spans="5:6" s="9" customFormat="1" x14ac:dyDescent="0.25">
      <c r="E386" s="12"/>
      <c r="F386" s="12"/>
    </row>
    <row r="387" spans="5:6" s="9" customFormat="1" x14ac:dyDescent="0.25">
      <c r="E387" s="12"/>
      <c r="F387" s="12"/>
    </row>
    <row r="388" spans="5:6" s="9" customFormat="1" x14ac:dyDescent="0.25">
      <c r="E388" s="12"/>
      <c r="F388" s="12"/>
    </row>
    <row r="389" spans="5:6" s="9" customFormat="1" x14ac:dyDescent="0.25">
      <c r="E389" s="12"/>
      <c r="F389" s="12"/>
    </row>
    <row r="390" spans="5:6" s="9" customFormat="1" x14ac:dyDescent="0.25">
      <c r="E390" s="12"/>
      <c r="F390" s="12"/>
    </row>
    <row r="391" spans="5:6" s="9" customFormat="1" x14ac:dyDescent="0.25">
      <c r="E391" s="12"/>
      <c r="F391" s="12"/>
    </row>
    <row r="392" spans="5:6" s="9" customFormat="1" x14ac:dyDescent="0.25">
      <c r="E392" s="12"/>
      <c r="F392" s="12"/>
    </row>
    <row r="393" spans="5:6" s="9" customFormat="1" x14ac:dyDescent="0.25">
      <c r="E393" s="12"/>
      <c r="F393" s="12"/>
    </row>
    <row r="394" spans="5:6" s="9" customFormat="1" x14ac:dyDescent="0.25">
      <c r="E394" s="12"/>
      <c r="F394" s="12"/>
    </row>
    <row r="395" spans="5:6" s="9" customFormat="1" x14ac:dyDescent="0.25">
      <c r="E395" s="12"/>
      <c r="F395" s="12"/>
    </row>
    <row r="396" spans="5:6" s="9" customFormat="1" x14ac:dyDescent="0.25">
      <c r="E396" s="12"/>
      <c r="F396" s="12"/>
    </row>
    <row r="397" spans="5:6" s="9" customFormat="1" x14ac:dyDescent="0.25">
      <c r="E397" s="12"/>
      <c r="F397" s="12"/>
    </row>
    <row r="398" spans="5:6" s="9" customFormat="1" x14ac:dyDescent="0.25">
      <c r="E398" s="12"/>
      <c r="F398" s="12"/>
    </row>
    <row r="399" spans="5:6" s="9" customFormat="1" x14ac:dyDescent="0.25">
      <c r="E399" s="12"/>
      <c r="F399" s="12"/>
    </row>
    <row r="400" spans="5:6" s="9" customFormat="1" x14ac:dyDescent="0.25">
      <c r="E400" s="12"/>
      <c r="F400" s="12"/>
    </row>
    <row r="401" spans="5:6" s="9" customFormat="1" x14ac:dyDescent="0.25">
      <c r="E401" s="12"/>
      <c r="F401" s="12"/>
    </row>
    <row r="402" spans="5:6" s="9" customFormat="1" x14ac:dyDescent="0.25">
      <c r="E402" s="12"/>
      <c r="F402" s="12"/>
    </row>
    <row r="403" spans="5:6" s="9" customFormat="1" x14ac:dyDescent="0.25">
      <c r="E403" s="12"/>
      <c r="F403" s="12"/>
    </row>
    <row r="404" spans="5:6" s="9" customFormat="1" x14ac:dyDescent="0.25">
      <c r="E404" s="12"/>
      <c r="F404" s="12"/>
    </row>
    <row r="405" spans="5:6" s="9" customFormat="1" x14ac:dyDescent="0.25">
      <c r="E405" s="12"/>
      <c r="F405" s="12"/>
    </row>
    <row r="406" spans="5:6" s="9" customFormat="1" x14ac:dyDescent="0.25">
      <c r="E406" s="12"/>
      <c r="F406" s="12"/>
    </row>
    <row r="407" spans="5:6" s="9" customFormat="1" x14ac:dyDescent="0.25">
      <c r="E407" s="12"/>
      <c r="F407" s="12"/>
    </row>
    <row r="408" spans="5:6" s="9" customFormat="1" x14ac:dyDescent="0.25">
      <c r="E408" s="12"/>
      <c r="F408" s="12"/>
    </row>
    <row r="409" spans="5:6" s="9" customFormat="1" x14ac:dyDescent="0.25">
      <c r="E409" s="12"/>
      <c r="F409" s="12"/>
    </row>
    <row r="410" spans="5:6" s="9" customFormat="1" x14ac:dyDescent="0.25">
      <c r="E410" s="12"/>
      <c r="F410" s="12"/>
    </row>
    <row r="411" spans="5:6" s="9" customFormat="1" x14ac:dyDescent="0.25">
      <c r="E411" s="12"/>
      <c r="F411" s="12"/>
    </row>
    <row r="412" spans="5:6" s="9" customFormat="1" x14ac:dyDescent="0.25">
      <c r="E412" s="12"/>
      <c r="F412" s="12"/>
    </row>
    <row r="413" spans="5:6" s="9" customFormat="1" x14ac:dyDescent="0.25">
      <c r="E413" s="12"/>
      <c r="F413" s="12"/>
    </row>
    <row r="414" spans="5:6" s="9" customFormat="1" x14ac:dyDescent="0.25">
      <c r="E414" s="12"/>
      <c r="F414" s="12"/>
    </row>
    <row r="415" spans="5:6" s="9" customFormat="1" x14ac:dyDescent="0.25">
      <c r="E415" s="12"/>
      <c r="F415" s="12"/>
    </row>
    <row r="416" spans="5:6" s="9" customFormat="1" x14ac:dyDescent="0.25">
      <c r="E416" s="12"/>
      <c r="F416" s="12"/>
    </row>
    <row r="417" spans="5:6" s="9" customFormat="1" x14ac:dyDescent="0.25">
      <c r="E417" s="12"/>
      <c r="F417" s="12"/>
    </row>
    <row r="418" spans="5:6" s="9" customFormat="1" x14ac:dyDescent="0.25">
      <c r="E418" s="12"/>
      <c r="F418" s="12"/>
    </row>
    <row r="419" spans="5:6" s="9" customFormat="1" x14ac:dyDescent="0.25">
      <c r="E419" s="12"/>
      <c r="F419" s="12"/>
    </row>
    <row r="420" spans="5:6" s="9" customFormat="1" x14ac:dyDescent="0.25">
      <c r="E420" s="12"/>
      <c r="F420" s="12"/>
    </row>
    <row r="421" spans="5:6" s="9" customFormat="1" x14ac:dyDescent="0.25">
      <c r="E421" s="12"/>
      <c r="F421" s="12"/>
    </row>
    <row r="422" spans="5:6" s="9" customFormat="1" x14ac:dyDescent="0.25">
      <c r="E422" s="12"/>
      <c r="F422" s="12"/>
    </row>
    <row r="423" spans="5:6" s="9" customFormat="1" x14ac:dyDescent="0.25">
      <c r="E423" s="12"/>
      <c r="F423" s="12"/>
    </row>
    <row r="424" spans="5:6" s="9" customFormat="1" x14ac:dyDescent="0.25">
      <c r="E424" s="12"/>
      <c r="F424" s="12"/>
    </row>
    <row r="425" spans="5:6" s="9" customFormat="1" x14ac:dyDescent="0.25">
      <c r="E425" s="12"/>
      <c r="F425" s="12"/>
    </row>
    <row r="426" spans="5:6" s="9" customFormat="1" x14ac:dyDescent="0.25">
      <c r="E426" s="12"/>
      <c r="F426" s="12"/>
    </row>
    <row r="427" spans="5:6" s="9" customFormat="1" x14ac:dyDescent="0.25">
      <c r="E427" s="12"/>
      <c r="F427" s="12"/>
    </row>
    <row r="428" spans="5:6" s="9" customFormat="1" x14ac:dyDescent="0.25">
      <c r="E428" s="12"/>
      <c r="F428" s="12"/>
    </row>
    <row r="429" spans="5:6" s="9" customFormat="1" x14ac:dyDescent="0.25">
      <c r="E429" s="12"/>
      <c r="F429" s="12"/>
    </row>
    <row r="430" spans="5:6" s="9" customFormat="1" x14ac:dyDescent="0.25">
      <c r="E430" s="12"/>
      <c r="F430" s="12"/>
    </row>
    <row r="431" spans="5:6" s="9" customFormat="1" x14ac:dyDescent="0.25">
      <c r="E431" s="12"/>
      <c r="F431" s="12"/>
    </row>
    <row r="432" spans="5:6" s="9" customFormat="1" x14ac:dyDescent="0.25">
      <c r="E432" s="12"/>
      <c r="F432" s="12"/>
    </row>
    <row r="433" spans="5:6" s="9" customFormat="1" x14ac:dyDescent="0.25">
      <c r="E433" s="12"/>
      <c r="F433" s="12"/>
    </row>
    <row r="434" spans="5:6" s="9" customFormat="1" x14ac:dyDescent="0.25">
      <c r="E434" s="12"/>
      <c r="F434" s="12"/>
    </row>
    <row r="435" spans="5:6" s="9" customFormat="1" x14ac:dyDescent="0.25">
      <c r="E435" s="12"/>
      <c r="F435" s="12"/>
    </row>
    <row r="436" spans="5:6" s="9" customFormat="1" x14ac:dyDescent="0.25">
      <c r="E436" s="12"/>
      <c r="F436" s="12"/>
    </row>
    <row r="437" spans="5:6" s="9" customFormat="1" x14ac:dyDescent="0.25">
      <c r="E437" s="12"/>
      <c r="F437" s="12"/>
    </row>
    <row r="438" spans="5:6" s="9" customFormat="1" x14ac:dyDescent="0.25">
      <c r="E438" s="12"/>
      <c r="F438" s="12"/>
    </row>
    <row r="439" spans="5:6" s="9" customFormat="1" x14ac:dyDescent="0.25">
      <c r="E439" s="12"/>
      <c r="F439" s="12"/>
    </row>
    <row r="440" spans="5:6" s="9" customFormat="1" x14ac:dyDescent="0.25">
      <c r="E440" s="12"/>
      <c r="F440" s="12"/>
    </row>
    <row r="441" spans="5:6" s="9" customFormat="1" x14ac:dyDescent="0.25">
      <c r="E441" s="12"/>
      <c r="F441" s="12"/>
    </row>
    <row r="442" spans="5:6" s="9" customFormat="1" x14ac:dyDescent="0.25">
      <c r="E442" s="12"/>
      <c r="F442" s="12"/>
    </row>
    <row r="443" spans="5:6" s="9" customFormat="1" x14ac:dyDescent="0.25">
      <c r="E443" s="12"/>
      <c r="F443" s="12"/>
    </row>
    <row r="444" spans="5:6" s="9" customFormat="1" x14ac:dyDescent="0.25">
      <c r="E444" s="12"/>
      <c r="F444" s="12"/>
    </row>
    <row r="445" spans="5:6" s="9" customFormat="1" x14ac:dyDescent="0.25">
      <c r="E445" s="12"/>
      <c r="F445" s="12"/>
    </row>
    <row r="446" spans="5:6" s="9" customFormat="1" x14ac:dyDescent="0.25">
      <c r="E446" s="12"/>
      <c r="F446" s="12"/>
    </row>
    <row r="447" spans="5:6" s="9" customFormat="1" x14ac:dyDescent="0.25">
      <c r="E447" s="12"/>
      <c r="F447" s="12"/>
    </row>
    <row r="448" spans="5:6" s="9" customFormat="1" x14ac:dyDescent="0.25">
      <c r="E448" s="12"/>
      <c r="F448" s="12"/>
    </row>
    <row r="449" spans="5:6" s="9" customFormat="1" x14ac:dyDescent="0.25">
      <c r="E449" s="12"/>
      <c r="F449" s="12"/>
    </row>
    <row r="450" spans="5:6" s="9" customFormat="1" x14ac:dyDescent="0.25">
      <c r="E450" s="12"/>
      <c r="F450" s="12"/>
    </row>
    <row r="451" spans="5:6" s="9" customFormat="1" x14ac:dyDescent="0.25">
      <c r="E451" s="12"/>
      <c r="F451" s="12"/>
    </row>
    <row r="452" spans="5:6" s="9" customFormat="1" x14ac:dyDescent="0.25">
      <c r="E452" s="12"/>
      <c r="F452" s="12"/>
    </row>
    <row r="453" spans="5:6" s="9" customFormat="1" x14ac:dyDescent="0.25">
      <c r="E453" s="12"/>
      <c r="F453" s="12"/>
    </row>
    <row r="454" spans="5:6" s="9" customFormat="1" x14ac:dyDescent="0.25">
      <c r="E454" s="12"/>
      <c r="F454" s="12"/>
    </row>
    <row r="455" spans="5:6" s="9" customFormat="1" x14ac:dyDescent="0.25">
      <c r="E455" s="12"/>
      <c r="F455" s="12"/>
    </row>
    <row r="456" spans="5:6" s="9" customFormat="1" x14ac:dyDescent="0.25">
      <c r="E456" s="12"/>
      <c r="F456" s="12"/>
    </row>
    <row r="457" spans="5:6" s="9" customFormat="1" x14ac:dyDescent="0.25">
      <c r="E457" s="12"/>
      <c r="F457" s="12"/>
    </row>
    <row r="458" spans="5:6" s="9" customFormat="1" x14ac:dyDescent="0.25">
      <c r="E458" s="12"/>
      <c r="F458" s="12"/>
    </row>
    <row r="459" spans="5:6" s="9" customFormat="1" x14ac:dyDescent="0.25">
      <c r="E459" s="12"/>
      <c r="F459" s="12"/>
    </row>
    <row r="460" spans="5:6" s="9" customFormat="1" x14ac:dyDescent="0.25">
      <c r="E460" s="12"/>
      <c r="F460" s="12"/>
    </row>
    <row r="461" spans="5:6" s="9" customFormat="1" x14ac:dyDescent="0.25">
      <c r="E461" s="12"/>
      <c r="F461" s="12"/>
    </row>
    <row r="462" spans="5:6" s="9" customFormat="1" x14ac:dyDescent="0.25">
      <c r="E462" s="12"/>
      <c r="F462" s="12"/>
    </row>
    <row r="463" spans="5:6" s="9" customFormat="1" x14ac:dyDescent="0.25">
      <c r="E463" s="12"/>
      <c r="F463" s="12"/>
    </row>
    <row r="464" spans="5:6" s="9" customFormat="1" x14ac:dyDescent="0.25">
      <c r="E464" s="12"/>
      <c r="F464" s="12"/>
    </row>
    <row r="465" spans="5:6" s="9" customFormat="1" x14ac:dyDescent="0.25">
      <c r="E465" s="12"/>
      <c r="F465" s="12"/>
    </row>
    <row r="466" spans="5:6" s="9" customFormat="1" x14ac:dyDescent="0.25">
      <c r="E466" s="12"/>
      <c r="F466" s="12"/>
    </row>
    <row r="467" spans="5:6" s="9" customFormat="1" x14ac:dyDescent="0.25">
      <c r="E467" s="12"/>
      <c r="F467" s="12"/>
    </row>
    <row r="468" spans="5:6" s="9" customFormat="1" x14ac:dyDescent="0.25">
      <c r="E468" s="12"/>
      <c r="F468" s="12"/>
    </row>
    <row r="469" spans="5:6" s="9" customFormat="1" x14ac:dyDescent="0.25">
      <c r="E469" s="12"/>
      <c r="F469" s="12"/>
    </row>
    <row r="470" spans="5:6" s="9" customFormat="1" x14ac:dyDescent="0.25">
      <c r="E470" s="12"/>
      <c r="F470" s="12"/>
    </row>
    <row r="471" spans="5:6" s="9" customFormat="1" x14ac:dyDescent="0.25">
      <c r="E471" s="12"/>
      <c r="F471" s="12"/>
    </row>
    <row r="472" spans="5:6" s="9" customFormat="1" x14ac:dyDescent="0.25">
      <c r="E472" s="12"/>
      <c r="F472" s="12"/>
    </row>
    <row r="473" spans="5:6" s="9" customFormat="1" x14ac:dyDescent="0.25">
      <c r="E473" s="12"/>
      <c r="F473" s="12"/>
    </row>
    <row r="474" spans="5:6" s="9" customFormat="1" x14ac:dyDescent="0.25">
      <c r="E474" s="12"/>
      <c r="F474" s="12"/>
    </row>
    <row r="475" spans="5:6" s="9" customFormat="1" x14ac:dyDescent="0.25">
      <c r="E475" s="12"/>
      <c r="F475" s="12"/>
    </row>
    <row r="476" spans="5:6" s="9" customFormat="1" x14ac:dyDescent="0.25">
      <c r="E476" s="12"/>
      <c r="F476" s="12"/>
    </row>
    <row r="477" spans="5:6" s="9" customFormat="1" x14ac:dyDescent="0.25">
      <c r="E477" s="12"/>
      <c r="F477" s="12"/>
    </row>
    <row r="478" spans="5:6" s="9" customFormat="1" x14ac:dyDescent="0.25">
      <c r="E478" s="12"/>
      <c r="F478" s="12"/>
    </row>
    <row r="479" spans="5:6" s="9" customFormat="1" x14ac:dyDescent="0.25">
      <c r="E479" s="12"/>
      <c r="F479" s="12"/>
    </row>
    <row r="480" spans="5:6" s="9" customFormat="1" x14ac:dyDescent="0.25">
      <c r="E480" s="12"/>
      <c r="F480" s="12"/>
    </row>
    <row r="481" spans="5:6" s="9" customFormat="1" x14ac:dyDescent="0.25">
      <c r="E481" s="12"/>
      <c r="F481" s="12"/>
    </row>
    <row r="482" spans="5:6" s="9" customFormat="1" x14ac:dyDescent="0.25">
      <c r="E482" s="12"/>
      <c r="F482" s="12"/>
    </row>
    <row r="483" spans="5:6" s="9" customFormat="1" x14ac:dyDescent="0.25">
      <c r="E483" s="12"/>
      <c r="F483" s="12"/>
    </row>
    <row r="484" spans="5:6" s="9" customFormat="1" x14ac:dyDescent="0.25">
      <c r="E484" s="12"/>
      <c r="F484" s="12"/>
    </row>
    <row r="485" spans="5:6" s="9" customFormat="1" x14ac:dyDescent="0.25">
      <c r="E485" s="12"/>
      <c r="F485" s="12"/>
    </row>
    <row r="486" spans="5:6" s="9" customFormat="1" x14ac:dyDescent="0.25">
      <c r="E486" s="12"/>
      <c r="F486" s="12"/>
    </row>
    <row r="487" spans="5:6" s="9" customFormat="1" x14ac:dyDescent="0.25">
      <c r="E487" s="12"/>
      <c r="F487" s="12"/>
    </row>
    <row r="488" spans="5:6" s="9" customFormat="1" x14ac:dyDescent="0.25">
      <c r="E488" s="12"/>
      <c r="F488" s="12"/>
    </row>
    <row r="489" spans="5:6" s="9" customFormat="1" x14ac:dyDescent="0.25">
      <c r="E489" s="12"/>
      <c r="F489" s="12"/>
    </row>
    <row r="490" spans="5:6" s="9" customFormat="1" x14ac:dyDescent="0.25">
      <c r="E490" s="12"/>
      <c r="F490" s="12"/>
    </row>
    <row r="491" spans="5:6" s="9" customFormat="1" x14ac:dyDescent="0.25">
      <c r="E491" s="12"/>
      <c r="F491" s="12"/>
    </row>
    <row r="492" spans="5:6" s="9" customFormat="1" x14ac:dyDescent="0.25">
      <c r="E492" s="12"/>
      <c r="F492" s="12"/>
    </row>
    <row r="493" spans="5:6" s="9" customFormat="1" x14ac:dyDescent="0.25">
      <c r="E493" s="12"/>
      <c r="F493" s="12"/>
    </row>
    <row r="494" spans="5:6" s="9" customFormat="1" x14ac:dyDescent="0.25">
      <c r="E494" s="12"/>
      <c r="F494" s="12"/>
    </row>
    <row r="495" spans="5:6" s="9" customFormat="1" x14ac:dyDescent="0.25">
      <c r="E495" s="12"/>
      <c r="F495" s="12"/>
    </row>
    <row r="496" spans="5:6" s="9" customFormat="1" x14ac:dyDescent="0.25">
      <c r="E496" s="12"/>
      <c r="F496" s="12"/>
    </row>
    <row r="497" spans="5:6" s="9" customFormat="1" x14ac:dyDescent="0.25">
      <c r="E497" s="12"/>
      <c r="F497" s="12"/>
    </row>
    <row r="498" spans="5:6" s="9" customFormat="1" x14ac:dyDescent="0.25">
      <c r="E498" s="12"/>
      <c r="F498" s="12"/>
    </row>
    <row r="499" spans="5:6" s="9" customFormat="1" x14ac:dyDescent="0.25">
      <c r="E499" s="12"/>
      <c r="F499" s="12"/>
    </row>
    <row r="500" spans="5:6" s="9" customFormat="1" x14ac:dyDescent="0.25">
      <c r="E500" s="12"/>
      <c r="F500" s="12"/>
    </row>
    <row r="501" spans="5:6" s="9" customFormat="1" x14ac:dyDescent="0.25">
      <c r="E501" s="12"/>
      <c r="F501" s="12"/>
    </row>
    <row r="502" spans="5:6" s="9" customFormat="1" x14ac:dyDescent="0.25">
      <c r="E502" s="12"/>
      <c r="F502" s="12"/>
    </row>
    <row r="503" spans="5:6" s="9" customFormat="1" x14ac:dyDescent="0.25">
      <c r="E503" s="12"/>
      <c r="F503" s="12"/>
    </row>
    <row r="504" spans="5:6" s="9" customFormat="1" x14ac:dyDescent="0.25">
      <c r="E504" s="12"/>
      <c r="F504" s="12"/>
    </row>
    <row r="505" spans="5:6" s="9" customFormat="1" x14ac:dyDescent="0.25">
      <c r="E505" s="12"/>
      <c r="F505" s="12"/>
    </row>
    <row r="506" spans="5:6" s="9" customFormat="1" x14ac:dyDescent="0.25">
      <c r="E506" s="12"/>
      <c r="F506" s="12"/>
    </row>
    <row r="507" spans="5:6" s="9" customFormat="1" x14ac:dyDescent="0.25">
      <c r="E507" s="12"/>
      <c r="F507" s="12"/>
    </row>
    <row r="508" spans="5:6" s="9" customFormat="1" x14ac:dyDescent="0.25">
      <c r="E508" s="12"/>
      <c r="F508" s="12"/>
    </row>
    <row r="509" spans="5:6" s="9" customFormat="1" x14ac:dyDescent="0.25">
      <c r="E509" s="12"/>
      <c r="F509" s="12"/>
    </row>
    <row r="510" spans="5:6" s="9" customFormat="1" x14ac:dyDescent="0.25">
      <c r="E510" s="12"/>
      <c r="F510" s="12"/>
    </row>
    <row r="511" spans="5:6" s="9" customFormat="1" x14ac:dyDescent="0.25">
      <c r="E511" s="12"/>
      <c r="F511" s="12"/>
    </row>
    <row r="512" spans="5:6" s="9" customFormat="1" x14ac:dyDescent="0.25">
      <c r="E512" s="12"/>
      <c r="F512" s="12"/>
    </row>
    <row r="513" spans="5:6" s="9" customFormat="1" x14ac:dyDescent="0.25">
      <c r="E513" s="12"/>
      <c r="F513" s="12"/>
    </row>
    <row r="514" spans="5:6" s="9" customFormat="1" x14ac:dyDescent="0.25">
      <c r="E514" s="12"/>
      <c r="F514" s="12"/>
    </row>
    <row r="515" spans="5:6" s="9" customFormat="1" x14ac:dyDescent="0.25">
      <c r="E515" s="12"/>
      <c r="F515" s="12"/>
    </row>
    <row r="516" spans="5:6" s="9" customFormat="1" x14ac:dyDescent="0.25">
      <c r="E516" s="12"/>
      <c r="F516" s="12"/>
    </row>
    <row r="517" spans="5:6" s="9" customFormat="1" x14ac:dyDescent="0.25">
      <c r="E517" s="12"/>
      <c r="F517" s="12"/>
    </row>
    <row r="518" spans="5:6" s="9" customFormat="1" x14ac:dyDescent="0.25">
      <c r="E518" s="12"/>
      <c r="F518" s="12"/>
    </row>
    <row r="519" spans="5:6" s="9" customFormat="1" x14ac:dyDescent="0.25">
      <c r="E519" s="12"/>
      <c r="F519" s="12"/>
    </row>
    <row r="520" spans="5:6" s="9" customFormat="1" x14ac:dyDescent="0.25">
      <c r="E520" s="12"/>
      <c r="F520" s="12"/>
    </row>
    <row r="521" spans="5:6" s="9" customFormat="1" x14ac:dyDescent="0.25">
      <c r="E521" s="12"/>
      <c r="F521" s="12"/>
    </row>
    <row r="522" spans="5:6" s="9" customFormat="1" x14ac:dyDescent="0.25">
      <c r="E522" s="12"/>
      <c r="F522" s="12"/>
    </row>
    <row r="523" spans="5:6" s="9" customFormat="1" x14ac:dyDescent="0.25">
      <c r="E523" s="12"/>
      <c r="F523" s="12"/>
    </row>
    <row r="524" spans="5:6" s="9" customFormat="1" x14ac:dyDescent="0.25">
      <c r="E524" s="12"/>
      <c r="F524" s="12"/>
    </row>
    <row r="525" spans="5:6" s="9" customFormat="1" x14ac:dyDescent="0.25">
      <c r="E525" s="12"/>
      <c r="F525" s="12"/>
    </row>
    <row r="526" spans="5:6" s="9" customFormat="1" x14ac:dyDescent="0.25">
      <c r="E526" s="12"/>
      <c r="F526" s="12"/>
    </row>
    <row r="527" spans="5:6" s="9" customFormat="1" x14ac:dyDescent="0.25">
      <c r="E527" s="12"/>
      <c r="F527" s="12"/>
    </row>
    <row r="528" spans="5:6" s="9" customFormat="1" x14ac:dyDescent="0.25">
      <c r="E528" s="12"/>
      <c r="F528" s="12"/>
    </row>
    <row r="529" spans="5:6" s="9" customFormat="1" x14ac:dyDescent="0.25">
      <c r="E529" s="12"/>
      <c r="F529" s="12"/>
    </row>
    <row r="530" spans="5:6" s="9" customFormat="1" x14ac:dyDescent="0.25">
      <c r="E530" s="12"/>
      <c r="F530" s="12"/>
    </row>
    <row r="531" spans="5:6" s="9" customFormat="1" x14ac:dyDescent="0.25">
      <c r="E531" s="12"/>
      <c r="F531" s="12"/>
    </row>
    <row r="532" spans="5:6" s="9" customFormat="1" x14ac:dyDescent="0.25">
      <c r="E532" s="12"/>
      <c r="F532" s="12"/>
    </row>
    <row r="533" spans="5:6" s="9" customFormat="1" x14ac:dyDescent="0.25">
      <c r="E533" s="12"/>
      <c r="F533" s="12"/>
    </row>
    <row r="534" spans="5:6" s="9" customFormat="1" x14ac:dyDescent="0.25">
      <c r="E534" s="12"/>
      <c r="F534" s="12"/>
    </row>
    <row r="535" spans="5:6" s="9" customFormat="1" x14ac:dyDescent="0.25">
      <c r="E535" s="12"/>
      <c r="F535" s="12"/>
    </row>
    <row r="536" spans="5:6" s="9" customFormat="1" x14ac:dyDescent="0.25">
      <c r="E536" s="12"/>
      <c r="F536" s="12"/>
    </row>
    <row r="537" spans="5:6" s="9" customFormat="1" x14ac:dyDescent="0.25">
      <c r="E537" s="12"/>
      <c r="F537" s="12"/>
    </row>
    <row r="538" spans="5:6" s="9" customFormat="1" x14ac:dyDescent="0.25">
      <c r="E538" s="12"/>
      <c r="F538" s="12"/>
    </row>
    <row r="539" spans="5:6" s="9" customFormat="1" x14ac:dyDescent="0.25">
      <c r="E539" s="12"/>
      <c r="F539" s="12"/>
    </row>
    <row r="540" spans="5:6" s="9" customFormat="1" x14ac:dyDescent="0.25">
      <c r="E540" s="12"/>
      <c r="F540" s="12"/>
    </row>
    <row r="541" spans="5:6" s="9" customFormat="1" x14ac:dyDescent="0.25">
      <c r="E541" s="12"/>
      <c r="F541" s="12"/>
    </row>
    <row r="542" spans="5:6" s="9" customFormat="1" x14ac:dyDescent="0.25">
      <c r="E542" s="12"/>
      <c r="F542" s="12"/>
    </row>
    <row r="543" spans="5:6" s="9" customFormat="1" x14ac:dyDescent="0.25">
      <c r="E543" s="12"/>
      <c r="F543" s="12"/>
    </row>
    <row r="544" spans="5:6" s="9" customFormat="1" x14ac:dyDescent="0.25">
      <c r="E544" s="12"/>
      <c r="F544" s="12"/>
    </row>
    <row r="545" spans="5:6" s="9" customFormat="1" x14ac:dyDescent="0.25">
      <c r="E545" s="12"/>
      <c r="F545" s="12"/>
    </row>
    <row r="546" spans="5:6" s="9" customFormat="1" x14ac:dyDescent="0.25">
      <c r="E546" s="12"/>
      <c r="F546" s="12"/>
    </row>
    <row r="547" spans="5:6" s="9" customFormat="1" x14ac:dyDescent="0.25">
      <c r="E547" s="12"/>
      <c r="F547" s="12"/>
    </row>
    <row r="548" spans="5:6" s="9" customFormat="1" x14ac:dyDescent="0.25">
      <c r="E548" s="12"/>
      <c r="F548" s="12"/>
    </row>
    <row r="549" spans="5:6" s="9" customFormat="1" x14ac:dyDescent="0.25">
      <c r="E549" s="12"/>
      <c r="F549" s="12"/>
    </row>
    <row r="550" spans="5:6" s="9" customFormat="1" x14ac:dyDescent="0.25">
      <c r="E550" s="12"/>
      <c r="F550" s="12"/>
    </row>
    <row r="551" spans="5:6" s="9" customFormat="1" x14ac:dyDescent="0.25">
      <c r="E551" s="12"/>
      <c r="F551" s="12"/>
    </row>
    <row r="552" spans="5:6" s="9" customFormat="1" x14ac:dyDescent="0.25">
      <c r="E552" s="12"/>
      <c r="F552" s="12"/>
    </row>
  </sheetData>
  <mergeCells count="59">
    <mergeCell ref="A299:A304"/>
    <mergeCell ref="A281:A286"/>
    <mergeCell ref="A287:A292"/>
    <mergeCell ref="A221:A226"/>
    <mergeCell ref="A125:A130"/>
    <mergeCell ref="A143:A148"/>
    <mergeCell ref="A1:E1"/>
    <mergeCell ref="E2:E3"/>
    <mergeCell ref="F2:F3"/>
    <mergeCell ref="A251:A256"/>
    <mergeCell ref="A257:A262"/>
    <mergeCell ref="C2:D2"/>
    <mergeCell ref="A5:A10"/>
    <mergeCell ref="A11:A16"/>
    <mergeCell ref="A203:A208"/>
    <mergeCell ref="A71:A76"/>
    <mergeCell ref="A77:A82"/>
    <mergeCell ref="A83:A88"/>
    <mergeCell ref="A113:A118"/>
    <mergeCell ref="A107:A112"/>
    <mergeCell ref="A101:A106"/>
    <mergeCell ref="A95:A100"/>
    <mergeCell ref="A317:A322"/>
    <mergeCell ref="B2:B3"/>
    <mergeCell ref="A53:A58"/>
    <mergeCell ref="A2:A3"/>
    <mergeCell ref="A17:A22"/>
    <mergeCell ref="A23:A28"/>
    <mergeCell ref="A29:A34"/>
    <mergeCell ref="A35:A40"/>
    <mergeCell ref="A275:A280"/>
    <mergeCell ref="A161:A166"/>
    <mergeCell ref="A167:A172"/>
    <mergeCell ref="A173:A178"/>
    <mergeCell ref="A137:A142"/>
    <mergeCell ref="A59:A64"/>
    <mergeCell ref="A227:A232"/>
    <mergeCell ref="A233:A238"/>
    <mergeCell ref="A119:A124"/>
    <mergeCell ref="A89:A94"/>
    <mergeCell ref="A65:A70"/>
    <mergeCell ref="A41:A46"/>
    <mergeCell ref="A47:A52"/>
    <mergeCell ref="A311:A316"/>
    <mergeCell ref="A149:A154"/>
    <mergeCell ref="A131:A136"/>
    <mergeCell ref="A239:A244"/>
    <mergeCell ref="A245:A250"/>
    <mergeCell ref="A155:A160"/>
    <mergeCell ref="A179:A184"/>
    <mergeCell ref="A197:A202"/>
    <mergeCell ref="A209:A214"/>
    <mergeCell ref="A185:A190"/>
    <mergeCell ref="A191:A196"/>
    <mergeCell ref="A215:A220"/>
    <mergeCell ref="A263:A268"/>
    <mergeCell ref="A305:A310"/>
    <mergeCell ref="A269:A274"/>
    <mergeCell ref="A293:A298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86" orientation="portrait" r:id="rId1"/>
  <rowBreaks count="10" manualBreakCount="10">
    <brk id="28" max="4" man="1"/>
    <brk id="64" max="4" man="1"/>
    <brk id="94" max="4" man="1"/>
    <brk id="124" max="4" man="1"/>
    <brk id="154" max="4" man="1"/>
    <brk id="184" max="4" man="1"/>
    <brk id="214" max="4" man="1"/>
    <brk id="244" max="4" man="1"/>
    <brk id="268" max="4" man="1"/>
    <brk id="29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6"/>
  <sheetViews>
    <sheetView view="pageBreakPreview" zoomScale="80" zoomScaleSheetLayoutView="80" workbookViewId="0">
      <pane ySplit="3" topLeftCell="A52" activePane="bottomLeft" state="frozen"/>
      <selection pane="bottomLeft" activeCell="P67" sqref="P67"/>
    </sheetView>
  </sheetViews>
  <sheetFormatPr defaultRowHeight="18.75" x14ac:dyDescent="0.25"/>
  <cols>
    <col min="1" max="1" width="40.42578125" style="2" customWidth="1"/>
    <col min="2" max="2" width="29.7109375" style="2" customWidth="1"/>
    <col min="3" max="3" width="16.140625" style="2" customWidth="1"/>
    <col min="4" max="4" width="23.42578125" style="2" customWidth="1"/>
    <col min="5" max="5" width="16.42578125" style="13" customWidth="1"/>
    <col min="6" max="6" width="18" style="13" customWidth="1"/>
    <col min="7" max="7" width="16.28515625" style="2" customWidth="1"/>
    <col min="8" max="8" width="16.5703125" style="2" customWidth="1"/>
    <col min="9" max="9" width="11.7109375" style="2" bestFit="1" customWidth="1"/>
    <col min="10" max="10" width="15.140625" style="2" bestFit="1" customWidth="1"/>
    <col min="11" max="11" width="11.7109375" style="2" bestFit="1" customWidth="1"/>
    <col min="12" max="16384" width="9.140625" style="2"/>
  </cols>
  <sheetData>
    <row r="1" spans="1:8" ht="63.75" customHeight="1" x14ac:dyDescent="0.25">
      <c r="A1" s="181" t="s">
        <v>67</v>
      </c>
      <c r="B1" s="182"/>
      <c r="C1" s="182"/>
      <c r="D1" s="182"/>
      <c r="E1" s="182"/>
      <c r="F1" s="1"/>
    </row>
    <row r="2" spans="1:8" ht="57.75" customHeight="1" x14ac:dyDescent="0.25">
      <c r="A2" s="180" t="s">
        <v>2</v>
      </c>
      <c r="B2" s="180" t="s">
        <v>3</v>
      </c>
      <c r="C2" s="180" t="s">
        <v>1</v>
      </c>
      <c r="D2" s="186"/>
      <c r="E2" s="183" t="s">
        <v>42</v>
      </c>
      <c r="F2" s="185" t="s">
        <v>40</v>
      </c>
    </row>
    <row r="3" spans="1:8" ht="36.75" customHeight="1" x14ac:dyDescent="0.25">
      <c r="A3" s="180"/>
      <c r="B3" s="180"/>
      <c r="C3" s="58" t="s">
        <v>0</v>
      </c>
      <c r="D3" s="59" t="s">
        <v>4</v>
      </c>
      <c r="E3" s="184"/>
      <c r="F3" s="185"/>
    </row>
    <row r="4" spans="1:8" x14ac:dyDescent="0.25">
      <c r="A4" s="5">
        <v>1</v>
      </c>
      <c r="B4" s="3">
        <v>2</v>
      </c>
      <c r="C4" s="3">
        <v>3</v>
      </c>
      <c r="D4" s="4">
        <v>4</v>
      </c>
      <c r="E4" s="6">
        <v>5</v>
      </c>
      <c r="F4" s="7"/>
    </row>
    <row r="5" spans="1:8" ht="18.75" customHeight="1" x14ac:dyDescent="0.25">
      <c r="A5" s="170" t="s">
        <v>66</v>
      </c>
      <c r="B5" s="21" t="s">
        <v>5</v>
      </c>
      <c r="C5" s="22">
        <f>SUM(C6:C7)</f>
        <v>2633403.6</v>
      </c>
      <c r="D5" s="72">
        <f>SUM(D6:D7)</f>
        <v>2618458.7000000002</v>
      </c>
      <c r="E5" s="24">
        <f>C5-D5</f>
        <v>14944.899999999907</v>
      </c>
      <c r="F5" s="20">
        <f>D5/C5</f>
        <v>0.99432487295149141</v>
      </c>
      <c r="H5" s="57">
        <f>D5/D251*100</f>
        <v>13.354671614339178</v>
      </c>
    </row>
    <row r="6" spans="1:8" ht="15" customHeight="1" x14ac:dyDescent="0.25">
      <c r="A6" s="171"/>
      <c r="B6" s="16" t="s">
        <v>6</v>
      </c>
      <c r="C6" s="25">
        <f>C12+C18+C24+C30</f>
        <v>29293.100000000002</v>
      </c>
      <c r="D6" s="26">
        <f>D12+D18+D24+D30</f>
        <v>29180.2</v>
      </c>
      <c r="E6" s="19">
        <f t="shared" ref="E6:E58" si="0">C6-D6</f>
        <v>112.90000000000146</v>
      </c>
      <c r="F6" s="20">
        <f t="shared" ref="F6:F58" si="1">D6/C6</f>
        <v>0.99614585004659795</v>
      </c>
      <c r="G6" s="57">
        <f>D6/D5*100</f>
        <v>1.1144036757196132</v>
      </c>
    </row>
    <row r="7" spans="1:8" ht="56.25" x14ac:dyDescent="0.25">
      <c r="A7" s="171"/>
      <c r="B7" s="16" t="s">
        <v>7</v>
      </c>
      <c r="C7" s="25">
        <f>SUM(C8:C10)</f>
        <v>2604110.5</v>
      </c>
      <c r="D7" s="26">
        <f>SUM(D8:D10)</f>
        <v>2589278.5</v>
      </c>
      <c r="E7" s="19">
        <f t="shared" si="0"/>
        <v>14832</v>
      </c>
      <c r="F7" s="20">
        <f t="shared" si="1"/>
        <v>0.99430438915706532</v>
      </c>
    </row>
    <row r="8" spans="1:8" x14ac:dyDescent="0.25">
      <c r="A8" s="171"/>
      <c r="B8" s="16" t="s">
        <v>8</v>
      </c>
      <c r="C8" s="25">
        <f t="shared" ref="C8:D10" si="2">C14+C20+C26+C32</f>
        <v>630120.69999999995</v>
      </c>
      <c r="D8" s="26">
        <f t="shared" si="2"/>
        <v>621554.6</v>
      </c>
      <c r="E8" s="19">
        <f t="shared" si="0"/>
        <v>8566.0999999999767</v>
      </c>
      <c r="F8" s="20">
        <f t="shared" si="1"/>
        <v>0.98640562038352342</v>
      </c>
    </row>
    <row r="9" spans="1:8" x14ac:dyDescent="0.25">
      <c r="A9" s="171"/>
      <c r="B9" s="16" t="s">
        <v>9</v>
      </c>
      <c r="C9" s="25">
        <f t="shared" si="2"/>
        <v>1973989.8</v>
      </c>
      <c r="D9" s="26">
        <f t="shared" si="2"/>
        <v>1967723.9000000001</v>
      </c>
      <c r="E9" s="19">
        <f t="shared" si="0"/>
        <v>6265.8999999999069</v>
      </c>
      <c r="F9" s="20">
        <f t="shared" si="1"/>
        <v>0.99682576880589757</v>
      </c>
    </row>
    <row r="10" spans="1:8" ht="37.5" x14ac:dyDescent="0.25">
      <c r="A10" s="173"/>
      <c r="B10" s="16" t="s">
        <v>10</v>
      </c>
      <c r="C10" s="25">
        <f t="shared" si="2"/>
        <v>0</v>
      </c>
      <c r="D10" s="26">
        <f t="shared" si="2"/>
        <v>0</v>
      </c>
      <c r="E10" s="19">
        <f t="shared" si="0"/>
        <v>0</v>
      </c>
      <c r="F10" s="20" t="e">
        <f t="shared" si="1"/>
        <v>#DIV/0!</v>
      </c>
    </row>
    <row r="11" spans="1:8" ht="18.75" customHeight="1" x14ac:dyDescent="0.25">
      <c r="A11" s="174" t="s">
        <v>19</v>
      </c>
      <c r="B11" s="16" t="s">
        <v>5</v>
      </c>
      <c r="C11" s="17">
        <f>SUM(C12:C13)</f>
        <v>2136913.7000000002</v>
      </c>
      <c r="D11" s="18">
        <f>SUM(D12:D13)</f>
        <v>2126279.2999999998</v>
      </c>
      <c r="E11" s="19">
        <f t="shared" si="0"/>
        <v>10634.400000000373</v>
      </c>
      <c r="F11" s="20">
        <f t="shared" si="1"/>
        <v>0.99502347708285999</v>
      </c>
    </row>
    <row r="12" spans="1:8" ht="18" customHeight="1" x14ac:dyDescent="0.25">
      <c r="A12" s="175"/>
      <c r="B12" s="16" t="s">
        <v>6</v>
      </c>
      <c r="C12" s="17"/>
      <c r="D12" s="18"/>
      <c r="E12" s="19"/>
      <c r="F12" s="20" t="e">
        <f t="shared" si="1"/>
        <v>#DIV/0!</v>
      </c>
    </row>
    <row r="13" spans="1:8" ht="56.25" x14ac:dyDescent="0.25">
      <c r="A13" s="175"/>
      <c r="B13" s="16" t="s">
        <v>7</v>
      </c>
      <c r="C13" s="17">
        <f>SUM(C14:C16)</f>
        <v>2136913.7000000002</v>
      </c>
      <c r="D13" s="18">
        <f>SUM(D14:D16)</f>
        <v>2126279.2999999998</v>
      </c>
      <c r="E13" s="19">
        <f t="shared" si="0"/>
        <v>10634.400000000373</v>
      </c>
      <c r="F13" s="20">
        <f t="shared" si="1"/>
        <v>0.99502347708285999</v>
      </c>
      <c r="G13" s="8"/>
    </row>
    <row r="14" spans="1:8" x14ac:dyDescent="0.25">
      <c r="A14" s="175"/>
      <c r="B14" s="16" t="s">
        <v>8</v>
      </c>
      <c r="C14" s="17">
        <v>630120.69999999995</v>
      </c>
      <c r="D14" s="18">
        <v>621554.6</v>
      </c>
      <c r="E14" s="19">
        <f t="shared" si="0"/>
        <v>8566.0999999999767</v>
      </c>
      <c r="F14" s="20">
        <f t="shared" si="1"/>
        <v>0.98640562038352342</v>
      </c>
    </row>
    <row r="15" spans="1:8" x14ac:dyDescent="0.25">
      <c r="A15" s="175"/>
      <c r="B15" s="16" t="s">
        <v>9</v>
      </c>
      <c r="C15" s="17">
        <v>1506793</v>
      </c>
      <c r="D15" s="18">
        <v>1504724.7</v>
      </c>
      <c r="E15" s="19">
        <f t="shared" si="0"/>
        <v>2068.3000000000466</v>
      </c>
      <c r="F15" s="20">
        <f t="shared" si="1"/>
        <v>0.99862734960940214</v>
      </c>
    </row>
    <row r="16" spans="1:8" ht="37.5" x14ac:dyDescent="0.25">
      <c r="A16" s="176"/>
      <c r="B16" s="16" t="s">
        <v>10</v>
      </c>
      <c r="C16" s="17"/>
      <c r="D16" s="18"/>
      <c r="E16" s="19">
        <f t="shared" si="0"/>
        <v>0</v>
      </c>
      <c r="F16" s="20" t="e">
        <f t="shared" si="1"/>
        <v>#DIV/0!</v>
      </c>
    </row>
    <row r="17" spans="1:6" ht="18.75" customHeight="1" x14ac:dyDescent="0.25">
      <c r="A17" s="174" t="s">
        <v>20</v>
      </c>
      <c r="B17" s="16" t="s">
        <v>5</v>
      </c>
      <c r="C17" s="17">
        <f>SUM(C18:C19)</f>
        <v>379942.9</v>
      </c>
      <c r="D17" s="18">
        <f>SUM(D18:D19)</f>
        <v>375742.60000000003</v>
      </c>
      <c r="E17" s="19">
        <f t="shared" si="0"/>
        <v>4200.2999999999884</v>
      </c>
      <c r="F17" s="20">
        <f t="shared" si="1"/>
        <v>0.98894491777580262</v>
      </c>
    </row>
    <row r="18" spans="1:6" ht="19.5" customHeight="1" x14ac:dyDescent="0.25">
      <c r="A18" s="175"/>
      <c r="B18" s="16" t="s">
        <v>6</v>
      </c>
      <c r="C18" s="17">
        <v>849.2</v>
      </c>
      <c r="D18" s="18">
        <v>840.2</v>
      </c>
      <c r="E18" s="19">
        <f t="shared" si="0"/>
        <v>9</v>
      </c>
      <c r="F18" s="20">
        <f t="shared" si="1"/>
        <v>0.98940178991992467</v>
      </c>
    </row>
    <row r="19" spans="1:6" ht="56.25" x14ac:dyDescent="0.25">
      <c r="A19" s="175"/>
      <c r="B19" s="16" t="s">
        <v>7</v>
      </c>
      <c r="C19" s="17">
        <f>SUM(C20:C22)</f>
        <v>379093.7</v>
      </c>
      <c r="D19" s="18">
        <f>SUM(D20:D22)</f>
        <v>374902.4</v>
      </c>
      <c r="E19" s="19">
        <f t="shared" si="0"/>
        <v>4191.2999999999884</v>
      </c>
      <c r="F19" s="20">
        <f t="shared" si="1"/>
        <v>0.98894389434590979</v>
      </c>
    </row>
    <row r="20" spans="1:6" x14ac:dyDescent="0.25">
      <c r="A20" s="175"/>
      <c r="B20" s="16" t="s">
        <v>8</v>
      </c>
      <c r="C20" s="17"/>
      <c r="D20" s="18"/>
      <c r="E20" s="19"/>
      <c r="F20" s="20" t="e">
        <f t="shared" si="1"/>
        <v>#DIV/0!</v>
      </c>
    </row>
    <row r="21" spans="1:6" x14ac:dyDescent="0.25">
      <c r="A21" s="175"/>
      <c r="B21" s="16" t="s">
        <v>9</v>
      </c>
      <c r="C21" s="17">
        <v>379093.7</v>
      </c>
      <c r="D21" s="18">
        <v>374902.4</v>
      </c>
      <c r="E21" s="19">
        <f t="shared" si="0"/>
        <v>4191.2999999999884</v>
      </c>
      <c r="F21" s="20">
        <f t="shared" si="1"/>
        <v>0.98894389434590979</v>
      </c>
    </row>
    <row r="22" spans="1:6" ht="37.5" x14ac:dyDescent="0.25">
      <c r="A22" s="176"/>
      <c r="B22" s="16" t="s">
        <v>10</v>
      </c>
      <c r="C22" s="17"/>
      <c r="D22" s="18"/>
      <c r="E22" s="19">
        <f t="shared" si="0"/>
        <v>0</v>
      </c>
      <c r="F22" s="20" t="e">
        <f t="shared" si="1"/>
        <v>#DIV/0!</v>
      </c>
    </row>
    <row r="23" spans="1:6" ht="18.75" customHeight="1" x14ac:dyDescent="0.25">
      <c r="A23" s="174" t="s">
        <v>21</v>
      </c>
      <c r="B23" s="16" t="s">
        <v>5</v>
      </c>
      <c r="C23" s="17">
        <f>SUM(C24:C25)</f>
        <v>28443.9</v>
      </c>
      <c r="D23" s="18">
        <f>SUM(D24:D25)</f>
        <v>28340</v>
      </c>
      <c r="E23" s="19">
        <f t="shared" si="0"/>
        <v>103.90000000000146</v>
      </c>
      <c r="F23" s="20">
        <f t="shared" si="1"/>
        <v>0.99634719570804275</v>
      </c>
    </row>
    <row r="24" spans="1:6" ht="19.5" customHeight="1" x14ac:dyDescent="0.25">
      <c r="A24" s="175"/>
      <c r="B24" s="16" t="s">
        <v>6</v>
      </c>
      <c r="C24" s="17">
        <v>28443.9</v>
      </c>
      <c r="D24" s="18">
        <v>28340</v>
      </c>
      <c r="E24" s="19">
        <f t="shared" si="0"/>
        <v>103.90000000000146</v>
      </c>
      <c r="F24" s="20">
        <f t="shared" si="1"/>
        <v>0.99634719570804275</v>
      </c>
    </row>
    <row r="25" spans="1:6" ht="56.25" x14ac:dyDescent="0.25">
      <c r="A25" s="175"/>
      <c r="B25" s="16" t="s">
        <v>7</v>
      </c>
      <c r="C25" s="17">
        <f>SUM(C26:C28)</f>
        <v>0</v>
      </c>
      <c r="D25" s="18">
        <f>SUM(D26:D28)</f>
        <v>0</v>
      </c>
      <c r="E25" s="19">
        <f t="shared" si="0"/>
        <v>0</v>
      </c>
      <c r="F25" s="20" t="e">
        <f t="shared" si="1"/>
        <v>#DIV/0!</v>
      </c>
    </row>
    <row r="26" spans="1:6" x14ac:dyDescent="0.25">
      <c r="A26" s="175"/>
      <c r="B26" s="16" t="s">
        <v>8</v>
      </c>
      <c r="C26" s="17"/>
      <c r="D26" s="18"/>
      <c r="E26" s="19">
        <f t="shared" si="0"/>
        <v>0</v>
      </c>
      <c r="F26" s="20" t="e">
        <f t="shared" si="1"/>
        <v>#DIV/0!</v>
      </c>
    </row>
    <row r="27" spans="1:6" x14ac:dyDescent="0.25">
      <c r="A27" s="175"/>
      <c r="B27" s="16" t="s">
        <v>9</v>
      </c>
      <c r="C27" s="17"/>
      <c r="D27" s="18"/>
      <c r="E27" s="19">
        <f t="shared" si="0"/>
        <v>0</v>
      </c>
      <c r="F27" s="20" t="e">
        <f t="shared" si="1"/>
        <v>#DIV/0!</v>
      </c>
    </row>
    <row r="28" spans="1:6" ht="37.5" x14ac:dyDescent="0.25">
      <c r="A28" s="176"/>
      <c r="B28" s="16" t="s">
        <v>10</v>
      </c>
      <c r="C28" s="17"/>
      <c r="D28" s="18"/>
      <c r="E28" s="19">
        <f t="shared" si="0"/>
        <v>0</v>
      </c>
      <c r="F28" s="20" t="e">
        <f t="shared" si="1"/>
        <v>#DIV/0!</v>
      </c>
    </row>
    <row r="29" spans="1:6" ht="18.75" customHeight="1" x14ac:dyDescent="0.25">
      <c r="A29" s="174" t="s">
        <v>22</v>
      </c>
      <c r="B29" s="16" t="s">
        <v>5</v>
      </c>
      <c r="C29" s="17">
        <f>SUM(C30:C31)</f>
        <v>88103.1</v>
      </c>
      <c r="D29" s="18">
        <f>SUM(D30:D31)</f>
        <v>88096.8</v>
      </c>
      <c r="E29" s="19">
        <f t="shared" si="0"/>
        <v>6.3000000000029104</v>
      </c>
      <c r="F29" s="20">
        <f t="shared" si="1"/>
        <v>0.99992849286801477</v>
      </c>
    </row>
    <row r="30" spans="1:6" ht="22.5" customHeight="1" x14ac:dyDescent="0.25">
      <c r="A30" s="175"/>
      <c r="B30" s="16" t="s">
        <v>6</v>
      </c>
      <c r="C30" s="17"/>
      <c r="D30" s="18"/>
      <c r="E30" s="19">
        <f t="shared" si="0"/>
        <v>0</v>
      </c>
      <c r="F30" s="20" t="e">
        <f t="shared" si="1"/>
        <v>#DIV/0!</v>
      </c>
    </row>
    <row r="31" spans="1:6" ht="56.25" x14ac:dyDescent="0.25">
      <c r="A31" s="175"/>
      <c r="B31" s="16" t="s">
        <v>7</v>
      </c>
      <c r="C31" s="17">
        <f>SUM(C32:C34)</f>
        <v>88103.1</v>
      </c>
      <c r="D31" s="18">
        <f>SUM(D32:D34)</f>
        <v>88096.8</v>
      </c>
      <c r="E31" s="19">
        <f t="shared" si="0"/>
        <v>6.3000000000029104</v>
      </c>
      <c r="F31" s="20">
        <f t="shared" si="1"/>
        <v>0.99992849286801477</v>
      </c>
    </row>
    <row r="32" spans="1:6" x14ac:dyDescent="0.25">
      <c r="A32" s="175"/>
      <c r="B32" s="16" t="s">
        <v>8</v>
      </c>
      <c r="C32" s="17"/>
      <c r="D32" s="18"/>
      <c r="E32" s="19">
        <f t="shared" si="0"/>
        <v>0</v>
      </c>
      <c r="F32" s="20" t="e">
        <f t="shared" si="1"/>
        <v>#DIV/0!</v>
      </c>
    </row>
    <row r="33" spans="1:8" x14ac:dyDescent="0.25">
      <c r="A33" s="175"/>
      <c r="B33" s="16" t="s">
        <v>9</v>
      </c>
      <c r="C33" s="17">
        <v>88103.1</v>
      </c>
      <c r="D33" s="18">
        <v>88096.8</v>
      </c>
      <c r="E33" s="19">
        <f t="shared" si="0"/>
        <v>6.3000000000029104</v>
      </c>
      <c r="F33" s="20">
        <f t="shared" si="1"/>
        <v>0.99992849286801477</v>
      </c>
    </row>
    <row r="34" spans="1:8" ht="37.5" x14ac:dyDescent="0.25">
      <c r="A34" s="176"/>
      <c r="B34" s="16" t="s">
        <v>10</v>
      </c>
      <c r="C34" s="17"/>
      <c r="D34" s="18"/>
      <c r="E34" s="19">
        <f t="shared" si="0"/>
        <v>0</v>
      </c>
      <c r="F34" s="20" t="e">
        <f t="shared" si="1"/>
        <v>#DIV/0!</v>
      </c>
    </row>
    <row r="35" spans="1:8" ht="18" customHeight="1" x14ac:dyDescent="0.25">
      <c r="A35" s="170" t="s">
        <v>65</v>
      </c>
      <c r="B35" s="21" t="s">
        <v>5</v>
      </c>
      <c r="C35" s="22">
        <f>SUM(C36:C37)</f>
        <v>6519121</v>
      </c>
      <c r="D35" s="23">
        <f>SUM(D36:D37)</f>
        <v>6449104.8000000007</v>
      </c>
      <c r="E35" s="24">
        <f t="shared" si="0"/>
        <v>70016.199999999255</v>
      </c>
      <c r="F35" s="20">
        <f t="shared" si="1"/>
        <v>0.98925987107771141</v>
      </c>
      <c r="H35" s="69">
        <f>D35/D251</f>
        <v>0.32891745365492508</v>
      </c>
    </row>
    <row r="36" spans="1:8" ht="18" customHeight="1" x14ac:dyDescent="0.25">
      <c r="A36" s="171"/>
      <c r="B36" s="16" t="s">
        <v>6</v>
      </c>
      <c r="C36" s="25">
        <f>C42+C48+C54+C60</f>
        <v>2511090</v>
      </c>
      <c r="D36" s="25">
        <f>D42+D48+D54+D60</f>
        <v>2479329.1</v>
      </c>
      <c r="E36" s="19">
        <f t="shared" si="0"/>
        <v>31760.899999999907</v>
      </c>
      <c r="F36" s="20">
        <f t="shared" si="1"/>
        <v>0.98735174764743605</v>
      </c>
      <c r="G36" s="57">
        <f>D36/D35*100</f>
        <v>38.444546598157309</v>
      </c>
    </row>
    <row r="37" spans="1:8" ht="56.25" x14ac:dyDescent="0.25">
      <c r="A37" s="171"/>
      <c r="B37" s="16" t="s">
        <v>7</v>
      </c>
      <c r="C37" s="25">
        <f>SUM(C38:C40)</f>
        <v>4008030.9999999995</v>
      </c>
      <c r="D37" s="26">
        <f>SUM(D38:D40)</f>
        <v>3969775.7</v>
      </c>
      <c r="E37" s="19">
        <f t="shared" si="0"/>
        <v>38255.299999999348</v>
      </c>
      <c r="F37" s="20">
        <f t="shared" si="1"/>
        <v>0.99045533829453936</v>
      </c>
    </row>
    <row r="38" spans="1:8" ht="18" customHeight="1" x14ac:dyDescent="0.25">
      <c r="A38" s="171"/>
      <c r="B38" s="16" t="s">
        <v>8</v>
      </c>
      <c r="C38" s="25">
        <f t="shared" ref="C38:D40" si="3">C44+C50+C56+C62</f>
        <v>0</v>
      </c>
      <c r="D38" s="25">
        <f t="shared" si="3"/>
        <v>0</v>
      </c>
      <c r="E38" s="19">
        <f t="shared" si="0"/>
        <v>0</v>
      </c>
      <c r="F38" s="20" t="e">
        <f t="shared" si="1"/>
        <v>#DIV/0!</v>
      </c>
    </row>
    <row r="39" spans="1:8" ht="18" customHeight="1" x14ac:dyDescent="0.25">
      <c r="A39" s="171"/>
      <c r="B39" s="16" t="s">
        <v>9</v>
      </c>
      <c r="C39" s="25">
        <f t="shared" si="3"/>
        <v>4008030.9999999995</v>
      </c>
      <c r="D39" s="25">
        <f t="shared" si="3"/>
        <v>3969775.7</v>
      </c>
      <c r="E39" s="19">
        <f t="shared" si="0"/>
        <v>38255.299999999348</v>
      </c>
      <c r="F39" s="20">
        <f t="shared" si="1"/>
        <v>0.99045533829453936</v>
      </c>
    </row>
    <row r="40" spans="1:8" ht="37.5" x14ac:dyDescent="0.25">
      <c r="A40" s="173"/>
      <c r="B40" s="16" t="s">
        <v>10</v>
      </c>
      <c r="C40" s="25">
        <f t="shared" si="3"/>
        <v>0</v>
      </c>
      <c r="D40" s="25">
        <f t="shared" si="3"/>
        <v>0</v>
      </c>
      <c r="E40" s="19">
        <f t="shared" si="0"/>
        <v>0</v>
      </c>
      <c r="F40" s="20" t="e">
        <f t="shared" si="1"/>
        <v>#DIV/0!</v>
      </c>
    </row>
    <row r="41" spans="1:8" x14ac:dyDescent="0.25">
      <c r="A41" s="174" t="s">
        <v>13</v>
      </c>
      <c r="B41" s="16" t="s">
        <v>5</v>
      </c>
      <c r="C41" s="17">
        <f>SUM(C42:C43)</f>
        <v>6200858.5999999996</v>
      </c>
      <c r="D41" s="18">
        <f>SUM(D42:D43)</f>
        <v>6132131.0999999996</v>
      </c>
      <c r="E41" s="19">
        <f t="shared" si="0"/>
        <v>68727.5</v>
      </c>
      <c r="F41" s="20">
        <f t="shared" si="1"/>
        <v>0.98891645424715857</v>
      </c>
    </row>
    <row r="42" spans="1:8" ht="37.5" customHeight="1" x14ac:dyDescent="0.25">
      <c r="A42" s="175"/>
      <c r="B42" s="16" t="s">
        <v>6</v>
      </c>
      <c r="C42" s="17">
        <v>2475299.2000000002</v>
      </c>
      <c r="D42" s="18">
        <v>2443556.4</v>
      </c>
      <c r="E42" s="19">
        <f t="shared" si="0"/>
        <v>31742.800000000279</v>
      </c>
      <c r="F42" s="20">
        <f t="shared" si="1"/>
        <v>0.98717617652039791</v>
      </c>
    </row>
    <row r="43" spans="1:8" ht="56.25" x14ac:dyDescent="0.25">
      <c r="A43" s="175"/>
      <c r="B43" s="16" t="s">
        <v>7</v>
      </c>
      <c r="C43" s="17">
        <f>SUM(C44:C46)</f>
        <v>3725559.4</v>
      </c>
      <c r="D43" s="18">
        <f>SUM(D44:D46)</f>
        <v>3688574.7</v>
      </c>
      <c r="E43" s="19">
        <f t="shared" si="0"/>
        <v>36984.699999999721</v>
      </c>
      <c r="F43" s="20">
        <f t="shared" si="1"/>
        <v>0.99007271230194327</v>
      </c>
    </row>
    <row r="44" spans="1:8" x14ac:dyDescent="0.25">
      <c r="A44" s="175"/>
      <c r="B44" s="16" t="s">
        <v>8</v>
      </c>
      <c r="C44" s="17"/>
      <c r="D44" s="18"/>
      <c r="E44" s="19">
        <f t="shared" si="0"/>
        <v>0</v>
      </c>
      <c r="F44" s="20" t="e">
        <f t="shared" si="1"/>
        <v>#DIV/0!</v>
      </c>
    </row>
    <row r="45" spans="1:8" x14ac:dyDescent="0.25">
      <c r="A45" s="175"/>
      <c r="B45" s="16" t="s">
        <v>9</v>
      </c>
      <c r="C45" s="17">
        <v>3725559.4</v>
      </c>
      <c r="D45" s="18">
        <v>3688574.7</v>
      </c>
      <c r="E45" s="19">
        <f t="shared" si="0"/>
        <v>36984.699999999721</v>
      </c>
      <c r="F45" s="20">
        <f t="shared" si="1"/>
        <v>0.99007271230194327</v>
      </c>
    </row>
    <row r="46" spans="1:8" ht="37.5" x14ac:dyDescent="0.25">
      <c r="A46" s="176"/>
      <c r="B46" s="16" t="s">
        <v>10</v>
      </c>
      <c r="C46" s="17"/>
      <c r="D46" s="18"/>
      <c r="E46" s="19">
        <f t="shared" si="0"/>
        <v>0</v>
      </c>
      <c r="F46" s="20" t="e">
        <f t="shared" si="1"/>
        <v>#DIV/0!</v>
      </c>
    </row>
    <row r="47" spans="1:8" x14ac:dyDescent="0.25">
      <c r="A47" s="174" t="s">
        <v>14</v>
      </c>
      <c r="B47" s="16" t="s">
        <v>5</v>
      </c>
      <c r="C47" s="17">
        <f>SUM(C48:C49)</f>
        <v>227639.8</v>
      </c>
      <c r="D47" s="18">
        <f>SUM(D48:D49)</f>
        <v>226387.7</v>
      </c>
      <c r="E47" s="19">
        <f t="shared" si="0"/>
        <v>1252.0999999999767</v>
      </c>
      <c r="F47" s="20">
        <f t="shared" si="1"/>
        <v>0.99449964373541022</v>
      </c>
    </row>
    <row r="48" spans="1:8" ht="21" customHeight="1" x14ac:dyDescent="0.25">
      <c r="A48" s="175"/>
      <c r="B48" s="16" t="s">
        <v>6</v>
      </c>
      <c r="C48" s="17">
        <v>9838.5</v>
      </c>
      <c r="D48" s="18">
        <v>9830.5</v>
      </c>
      <c r="E48" s="19">
        <f t="shared" si="0"/>
        <v>8</v>
      </c>
      <c r="F48" s="20">
        <f t="shared" si="1"/>
        <v>0.99918686791685729</v>
      </c>
    </row>
    <row r="49" spans="1:6" ht="56.25" x14ac:dyDescent="0.25">
      <c r="A49" s="175"/>
      <c r="B49" s="16" t="s">
        <v>7</v>
      </c>
      <c r="C49" s="17">
        <f>SUM(C50:C52)</f>
        <v>217801.3</v>
      </c>
      <c r="D49" s="18">
        <f>SUM(D50:D52)</f>
        <v>216557.2</v>
      </c>
      <c r="E49" s="19">
        <f t="shared" si="0"/>
        <v>1244.0999999999767</v>
      </c>
      <c r="F49" s="20">
        <f t="shared" si="1"/>
        <v>0.99428791288206275</v>
      </c>
    </row>
    <row r="50" spans="1:6" x14ac:dyDescent="0.25">
      <c r="A50" s="175"/>
      <c r="B50" s="16" t="s">
        <v>8</v>
      </c>
      <c r="C50" s="17"/>
      <c r="D50" s="18"/>
      <c r="E50" s="19">
        <f t="shared" si="0"/>
        <v>0</v>
      </c>
      <c r="F50" s="20" t="e">
        <f t="shared" si="1"/>
        <v>#DIV/0!</v>
      </c>
    </row>
    <row r="51" spans="1:6" x14ac:dyDescent="0.25">
      <c r="A51" s="175"/>
      <c r="B51" s="16" t="s">
        <v>9</v>
      </c>
      <c r="C51" s="17">
        <v>217801.3</v>
      </c>
      <c r="D51" s="18">
        <v>216557.2</v>
      </c>
      <c r="E51" s="19">
        <f t="shared" si="0"/>
        <v>1244.0999999999767</v>
      </c>
      <c r="F51" s="20">
        <f t="shared" si="1"/>
        <v>0.99428791288206275</v>
      </c>
    </row>
    <row r="52" spans="1:6" ht="37.5" x14ac:dyDescent="0.25">
      <c r="A52" s="176"/>
      <c r="B52" s="16" t="s">
        <v>10</v>
      </c>
      <c r="C52" s="17"/>
      <c r="D52" s="18"/>
      <c r="E52" s="19">
        <f t="shared" si="0"/>
        <v>0</v>
      </c>
      <c r="F52" s="20" t="e">
        <f t="shared" si="1"/>
        <v>#DIV/0!</v>
      </c>
    </row>
    <row r="53" spans="1:6" x14ac:dyDescent="0.25">
      <c r="A53" s="174" t="s">
        <v>15</v>
      </c>
      <c r="B53" s="16" t="s">
        <v>5</v>
      </c>
      <c r="C53" s="17">
        <f>SUM(C54:C55)</f>
        <v>47675.3</v>
      </c>
      <c r="D53" s="18">
        <f>SUM(D54:D55)</f>
        <v>47638.7</v>
      </c>
      <c r="E53" s="19">
        <f t="shared" si="0"/>
        <v>36.600000000005821</v>
      </c>
      <c r="F53" s="20">
        <f t="shared" si="1"/>
        <v>0.99923230687588738</v>
      </c>
    </row>
    <row r="54" spans="1:6" ht="22.5" customHeight="1" x14ac:dyDescent="0.25">
      <c r="A54" s="175"/>
      <c r="B54" s="16" t="s">
        <v>6</v>
      </c>
      <c r="C54" s="17">
        <v>25952.3</v>
      </c>
      <c r="D54" s="18">
        <v>25942.2</v>
      </c>
      <c r="E54" s="19">
        <f t="shared" si="0"/>
        <v>10.099999999998545</v>
      </c>
      <c r="F54" s="20">
        <f t="shared" si="1"/>
        <v>0.99961082447413141</v>
      </c>
    </row>
    <row r="55" spans="1:6" ht="56.25" x14ac:dyDescent="0.25">
      <c r="A55" s="175"/>
      <c r="B55" s="16" t="s">
        <v>7</v>
      </c>
      <c r="C55" s="17">
        <f>SUM(C56:C58)</f>
        <v>21723</v>
      </c>
      <c r="D55" s="18">
        <f>SUM(D56:D58)</f>
        <v>21696.5</v>
      </c>
      <c r="E55" s="19">
        <f t="shared" si="0"/>
        <v>26.5</v>
      </c>
      <c r="F55" s="20">
        <f t="shared" si="1"/>
        <v>0.99878009483036412</v>
      </c>
    </row>
    <row r="56" spans="1:6" ht="18.75" customHeight="1" x14ac:dyDescent="0.25">
      <c r="A56" s="175"/>
      <c r="B56" s="16" t="s">
        <v>8</v>
      </c>
      <c r="C56" s="17"/>
      <c r="D56" s="18"/>
      <c r="E56" s="19">
        <f t="shared" si="0"/>
        <v>0</v>
      </c>
      <c r="F56" s="20" t="e">
        <f t="shared" si="1"/>
        <v>#DIV/0!</v>
      </c>
    </row>
    <row r="57" spans="1:6" ht="18.75" customHeight="1" x14ac:dyDescent="0.25">
      <c r="A57" s="175"/>
      <c r="B57" s="16" t="s">
        <v>9</v>
      </c>
      <c r="C57" s="17">
        <v>21723</v>
      </c>
      <c r="D57" s="18">
        <v>21696.5</v>
      </c>
      <c r="E57" s="19">
        <f t="shared" si="0"/>
        <v>26.5</v>
      </c>
      <c r="F57" s="20">
        <f t="shared" si="1"/>
        <v>0.99878009483036412</v>
      </c>
    </row>
    <row r="58" spans="1:6" ht="37.5" x14ac:dyDescent="0.25">
      <c r="A58" s="176"/>
      <c r="B58" s="16" t="s">
        <v>10</v>
      </c>
      <c r="C58" s="17"/>
      <c r="D58" s="18"/>
      <c r="E58" s="19">
        <f t="shared" si="0"/>
        <v>0</v>
      </c>
      <c r="F58" s="20" t="e">
        <f t="shared" si="1"/>
        <v>#DIV/0!</v>
      </c>
    </row>
    <row r="59" spans="1:6" x14ac:dyDescent="0.25">
      <c r="A59" s="174" t="s">
        <v>43</v>
      </c>
      <c r="B59" s="16" t="s">
        <v>5</v>
      </c>
      <c r="C59" s="17">
        <f>C60+C61</f>
        <v>42947.3</v>
      </c>
      <c r="D59" s="17">
        <f>D60+D61</f>
        <v>42947.3</v>
      </c>
      <c r="E59" s="19">
        <f t="shared" ref="E59:E64" si="4">C59-D59</f>
        <v>0</v>
      </c>
      <c r="F59" s="20">
        <f t="shared" ref="F59:F64" si="5">D59/C59</f>
        <v>1</v>
      </c>
    </row>
    <row r="60" spans="1:6" ht="20.25" customHeight="1" x14ac:dyDescent="0.25">
      <c r="A60" s="175"/>
      <c r="B60" s="16" t="s">
        <v>6</v>
      </c>
      <c r="C60" s="17">
        <v>0</v>
      </c>
      <c r="D60" s="18">
        <v>0</v>
      </c>
      <c r="E60" s="19">
        <f t="shared" si="4"/>
        <v>0</v>
      </c>
      <c r="F60" s="20" t="e">
        <f t="shared" si="5"/>
        <v>#DIV/0!</v>
      </c>
    </row>
    <row r="61" spans="1:6" ht="56.25" x14ac:dyDescent="0.25">
      <c r="A61" s="175"/>
      <c r="B61" s="16" t="s">
        <v>7</v>
      </c>
      <c r="C61" s="17">
        <f>SUM(C62:C64)</f>
        <v>42947.3</v>
      </c>
      <c r="D61" s="17">
        <f>SUM(D62:D64)</f>
        <v>42947.3</v>
      </c>
      <c r="E61" s="19">
        <f t="shared" si="4"/>
        <v>0</v>
      </c>
      <c r="F61" s="20">
        <f t="shared" si="5"/>
        <v>1</v>
      </c>
    </row>
    <row r="62" spans="1:6" x14ac:dyDescent="0.25">
      <c r="A62" s="175"/>
      <c r="B62" s="16" t="s">
        <v>8</v>
      </c>
      <c r="C62" s="17"/>
      <c r="D62" s="18"/>
      <c r="E62" s="19">
        <f t="shared" si="4"/>
        <v>0</v>
      </c>
      <c r="F62" s="20" t="e">
        <f t="shared" si="5"/>
        <v>#DIV/0!</v>
      </c>
    </row>
    <row r="63" spans="1:6" x14ac:dyDescent="0.25">
      <c r="A63" s="175"/>
      <c r="B63" s="16" t="s">
        <v>9</v>
      </c>
      <c r="C63" s="17">
        <v>42947.3</v>
      </c>
      <c r="D63" s="18">
        <v>42947.3</v>
      </c>
      <c r="E63" s="19">
        <f t="shared" si="4"/>
        <v>0</v>
      </c>
      <c r="F63" s="20">
        <f t="shared" si="5"/>
        <v>1</v>
      </c>
    </row>
    <row r="64" spans="1:6" ht="37.5" x14ac:dyDescent="0.25">
      <c r="A64" s="176"/>
      <c r="B64" s="16" t="s">
        <v>10</v>
      </c>
      <c r="C64" s="17"/>
      <c r="D64" s="18"/>
      <c r="E64" s="19">
        <f t="shared" si="4"/>
        <v>0</v>
      </c>
      <c r="F64" s="20" t="e">
        <f t="shared" si="5"/>
        <v>#DIV/0!</v>
      </c>
    </row>
    <row r="65" spans="1:8" x14ac:dyDescent="0.25">
      <c r="A65" s="170" t="s">
        <v>68</v>
      </c>
      <c r="B65" s="21" t="s">
        <v>5</v>
      </c>
      <c r="C65" s="22">
        <f>SUM(C66:C67)</f>
        <v>541420.5</v>
      </c>
      <c r="D65" s="23">
        <f>SUM(D66:D67)</f>
        <v>540611.5</v>
      </c>
      <c r="E65" s="24">
        <f t="shared" ref="E65:E115" si="6">C65-D65</f>
        <v>809</v>
      </c>
      <c r="F65" s="20">
        <f>D65/C65</f>
        <v>0.99850578247406596</v>
      </c>
      <c r="H65" s="69">
        <f>D65/D251</f>
        <v>2.7572285380843789E-2</v>
      </c>
    </row>
    <row r="66" spans="1:8" ht="18.75" customHeight="1" x14ac:dyDescent="0.25">
      <c r="A66" s="171"/>
      <c r="B66" s="16" t="s">
        <v>6</v>
      </c>
      <c r="C66" s="25">
        <f>C72+C78</f>
        <v>521460.9</v>
      </c>
      <c r="D66" s="26">
        <f>D72+D78</f>
        <v>520688.7</v>
      </c>
      <c r="E66" s="19">
        <f t="shared" si="6"/>
        <v>772.20000000001164</v>
      </c>
      <c r="F66" s="20">
        <f t="shared" ref="F66:F115" si="7">D66/C66</f>
        <v>0.99851916030521171</v>
      </c>
    </row>
    <row r="67" spans="1:8" ht="56.25" x14ac:dyDescent="0.25">
      <c r="A67" s="171"/>
      <c r="B67" s="16" t="s">
        <v>7</v>
      </c>
      <c r="C67" s="25">
        <f>SUM(C68:C70)</f>
        <v>19959.599999999999</v>
      </c>
      <c r="D67" s="26">
        <f>SUM(D68:D70)</f>
        <v>19922.8</v>
      </c>
      <c r="E67" s="19">
        <f t="shared" si="6"/>
        <v>36.799999999999272</v>
      </c>
      <c r="F67" s="20">
        <f t="shared" si="7"/>
        <v>0.99815627567686727</v>
      </c>
    </row>
    <row r="68" spans="1:8" ht="18.75" customHeight="1" x14ac:dyDescent="0.25">
      <c r="A68" s="171"/>
      <c r="B68" s="16" t="s">
        <v>8</v>
      </c>
      <c r="C68" s="25">
        <f t="shared" ref="C68:D70" si="8">C74+C80</f>
        <v>549.9</v>
      </c>
      <c r="D68" s="26">
        <f t="shared" si="8"/>
        <v>549.9</v>
      </c>
      <c r="E68" s="19">
        <f t="shared" si="6"/>
        <v>0</v>
      </c>
      <c r="F68" s="20">
        <f t="shared" si="7"/>
        <v>1</v>
      </c>
    </row>
    <row r="69" spans="1:8" ht="18.75" customHeight="1" x14ac:dyDescent="0.25">
      <c r="A69" s="171"/>
      <c r="B69" s="16" t="s">
        <v>9</v>
      </c>
      <c r="C69" s="25">
        <f t="shared" si="8"/>
        <v>19409.699999999997</v>
      </c>
      <c r="D69" s="26">
        <f t="shared" si="8"/>
        <v>19372.899999999998</v>
      </c>
      <c r="E69" s="19">
        <f t="shared" si="6"/>
        <v>36.799999999999272</v>
      </c>
      <c r="F69" s="20">
        <f t="shared" si="7"/>
        <v>0.99810404076312365</v>
      </c>
    </row>
    <row r="70" spans="1:8" ht="37.5" x14ac:dyDescent="0.25">
      <c r="A70" s="173"/>
      <c r="B70" s="16" t="s">
        <v>10</v>
      </c>
      <c r="C70" s="25">
        <f t="shared" si="8"/>
        <v>0</v>
      </c>
      <c r="D70" s="26">
        <f t="shared" si="8"/>
        <v>0</v>
      </c>
      <c r="E70" s="19">
        <f t="shared" si="6"/>
        <v>0</v>
      </c>
      <c r="F70" s="20" t="e">
        <f t="shared" si="7"/>
        <v>#DIV/0!</v>
      </c>
    </row>
    <row r="71" spans="1:8" x14ac:dyDescent="0.25">
      <c r="A71" s="174" t="s">
        <v>69</v>
      </c>
      <c r="B71" s="16" t="s">
        <v>5</v>
      </c>
      <c r="C71" s="17">
        <f>SUM(C72:C73)</f>
        <v>522580.9</v>
      </c>
      <c r="D71" s="18">
        <f>SUM(D72:D73)</f>
        <v>521808.7</v>
      </c>
      <c r="E71" s="19">
        <f t="shared" si="6"/>
        <v>772.20000000001164</v>
      </c>
      <c r="F71" s="20">
        <f t="shared" si="7"/>
        <v>0.99852233405392354</v>
      </c>
    </row>
    <row r="72" spans="1:8" ht="18.75" customHeight="1" x14ac:dyDescent="0.25">
      <c r="A72" s="175"/>
      <c r="B72" s="16" t="s">
        <v>6</v>
      </c>
      <c r="C72" s="17">
        <v>521460.9</v>
      </c>
      <c r="D72" s="18">
        <v>520688.7</v>
      </c>
      <c r="E72" s="19">
        <f t="shared" si="6"/>
        <v>772.20000000001164</v>
      </c>
      <c r="F72" s="20">
        <f t="shared" si="7"/>
        <v>0.99851916030521171</v>
      </c>
    </row>
    <row r="73" spans="1:8" ht="56.25" x14ac:dyDescent="0.25">
      <c r="A73" s="175"/>
      <c r="B73" s="16" t="s">
        <v>7</v>
      </c>
      <c r="C73" s="17">
        <f>SUM(C74:C76)</f>
        <v>1120</v>
      </c>
      <c r="D73" s="18">
        <f>SUM(D74:D76)</f>
        <v>1120</v>
      </c>
      <c r="E73" s="19">
        <f t="shared" si="6"/>
        <v>0</v>
      </c>
      <c r="F73" s="20">
        <f t="shared" si="7"/>
        <v>1</v>
      </c>
    </row>
    <row r="74" spans="1:8" x14ac:dyDescent="0.25">
      <c r="A74" s="175"/>
      <c r="B74" s="16" t="s">
        <v>8</v>
      </c>
      <c r="C74" s="17">
        <v>549.9</v>
      </c>
      <c r="D74" s="18">
        <v>549.9</v>
      </c>
      <c r="E74" s="19">
        <f t="shared" si="6"/>
        <v>0</v>
      </c>
      <c r="F74" s="20">
        <f t="shared" si="7"/>
        <v>1</v>
      </c>
    </row>
    <row r="75" spans="1:8" x14ac:dyDescent="0.25">
      <c r="A75" s="175"/>
      <c r="B75" s="16" t="s">
        <v>9</v>
      </c>
      <c r="C75" s="17">
        <v>570.1</v>
      </c>
      <c r="D75" s="18">
        <v>570.1</v>
      </c>
      <c r="E75" s="19">
        <f t="shared" si="6"/>
        <v>0</v>
      </c>
      <c r="F75" s="20">
        <f t="shared" si="7"/>
        <v>1</v>
      </c>
    </row>
    <row r="76" spans="1:8" ht="37.5" x14ac:dyDescent="0.25">
      <c r="A76" s="176"/>
      <c r="B76" s="16" t="s">
        <v>10</v>
      </c>
      <c r="C76" s="17"/>
      <c r="D76" s="18"/>
      <c r="E76" s="19">
        <f t="shared" si="6"/>
        <v>0</v>
      </c>
      <c r="F76" s="20" t="e">
        <f t="shared" si="7"/>
        <v>#DIV/0!</v>
      </c>
    </row>
    <row r="77" spans="1:8" ht="18.75" customHeight="1" x14ac:dyDescent="0.25">
      <c r="A77" s="174" t="s">
        <v>70</v>
      </c>
      <c r="B77" s="16" t="s">
        <v>5</v>
      </c>
      <c r="C77" s="17">
        <f>SUM(C78:C79)</f>
        <v>18839.599999999999</v>
      </c>
      <c r="D77" s="18">
        <f>SUM(D78:D79)</f>
        <v>18802.8</v>
      </c>
      <c r="E77" s="19">
        <f t="shared" si="6"/>
        <v>36.799999999999272</v>
      </c>
      <c r="F77" s="20">
        <f t="shared" si="7"/>
        <v>0.99804666765748751</v>
      </c>
    </row>
    <row r="78" spans="1:8" ht="18.75" customHeight="1" x14ac:dyDescent="0.25">
      <c r="A78" s="175"/>
      <c r="B78" s="16" t="s">
        <v>6</v>
      </c>
      <c r="C78" s="17"/>
      <c r="D78" s="18"/>
      <c r="E78" s="19">
        <f t="shared" si="6"/>
        <v>0</v>
      </c>
      <c r="F78" s="20" t="e">
        <f t="shared" si="7"/>
        <v>#DIV/0!</v>
      </c>
    </row>
    <row r="79" spans="1:8" ht="56.25" x14ac:dyDescent="0.25">
      <c r="A79" s="175"/>
      <c r="B79" s="16" t="s">
        <v>7</v>
      </c>
      <c r="C79" s="17">
        <f>SUM(C80:C82)</f>
        <v>18839.599999999999</v>
      </c>
      <c r="D79" s="18">
        <f>SUM(D80:D82)</f>
        <v>18802.8</v>
      </c>
      <c r="E79" s="19">
        <f t="shared" si="6"/>
        <v>36.799999999999272</v>
      </c>
      <c r="F79" s="20">
        <f t="shared" si="7"/>
        <v>0.99804666765748751</v>
      </c>
    </row>
    <row r="80" spans="1:8" x14ac:dyDescent="0.25">
      <c r="A80" s="175"/>
      <c r="B80" s="16" t="s">
        <v>8</v>
      </c>
      <c r="C80" s="17"/>
      <c r="D80" s="18"/>
      <c r="E80" s="19">
        <f t="shared" si="6"/>
        <v>0</v>
      </c>
      <c r="F80" s="20" t="e">
        <f t="shared" si="7"/>
        <v>#DIV/0!</v>
      </c>
    </row>
    <row r="81" spans="1:8" ht="18.75" customHeight="1" x14ac:dyDescent="0.25">
      <c r="A81" s="175"/>
      <c r="B81" s="16" t="s">
        <v>9</v>
      </c>
      <c r="C81" s="17">
        <v>18839.599999999999</v>
      </c>
      <c r="D81" s="18">
        <v>18802.8</v>
      </c>
      <c r="E81" s="19">
        <f t="shared" si="6"/>
        <v>36.799999999999272</v>
      </c>
      <c r="F81" s="20">
        <f t="shared" si="7"/>
        <v>0.99804666765748751</v>
      </c>
    </row>
    <row r="82" spans="1:8" ht="37.5" x14ac:dyDescent="0.25">
      <c r="A82" s="176"/>
      <c r="B82" s="16" t="s">
        <v>10</v>
      </c>
      <c r="C82" s="17"/>
      <c r="D82" s="18"/>
      <c r="E82" s="19">
        <f t="shared" si="6"/>
        <v>0</v>
      </c>
      <c r="F82" s="20" t="e">
        <f t="shared" si="7"/>
        <v>#DIV/0!</v>
      </c>
    </row>
    <row r="83" spans="1:8" x14ac:dyDescent="0.25">
      <c r="A83" s="170" t="s">
        <v>71</v>
      </c>
      <c r="B83" s="21" t="s">
        <v>5</v>
      </c>
      <c r="C83" s="22">
        <f>SUM(C84:C85)</f>
        <v>495885.39999999997</v>
      </c>
      <c r="D83" s="23">
        <f>SUM(D84:D85)</f>
        <v>493157.89999999997</v>
      </c>
      <c r="E83" s="24">
        <f t="shared" si="6"/>
        <v>2727.5</v>
      </c>
      <c r="F83" s="20">
        <f t="shared" si="7"/>
        <v>0.99449973723767626</v>
      </c>
      <c r="H83" s="69">
        <f>D83/D251</f>
        <v>2.5152055323679985E-2</v>
      </c>
    </row>
    <row r="84" spans="1:8" ht="18.75" customHeight="1" x14ac:dyDescent="0.25">
      <c r="A84" s="171"/>
      <c r="B84" s="16" t="s">
        <v>6</v>
      </c>
      <c r="C84" s="25">
        <v>494163.3</v>
      </c>
      <c r="D84" s="26">
        <v>491435.8</v>
      </c>
      <c r="E84" s="19">
        <f t="shared" si="6"/>
        <v>2727.5</v>
      </c>
      <c r="F84" s="20">
        <f t="shared" si="7"/>
        <v>0.99448056947976504</v>
      </c>
    </row>
    <row r="85" spans="1:8" ht="56.25" x14ac:dyDescent="0.25">
      <c r="A85" s="171"/>
      <c r="B85" s="16" t="s">
        <v>7</v>
      </c>
      <c r="C85" s="25">
        <f>SUM(C86:C88)</f>
        <v>1722.1000000000001</v>
      </c>
      <c r="D85" s="26">
        <f>SUM(D86:D88)</f>
        <v>1722.1000000000001</v>
      </c>
      <c r="E85" s="19">
        <f t="shared" si="6"/>
        <v>0</v>
      </c>
      <c r="F85" s="20">
        <f t="shared" si="7"/>
        <v>1</v>
      </c>
    </row>
    <row r="86" spans="1:8" ht="18.75" customHeight="1" x14ac:dyDescent="0.25">
      <c r="A86" s="171"/>
      <c r="B86" s="16" t="s">
        <v>8</v>
      </c>
      <c r="C86" s="25">
        <v>1508.9</v>
      </c>
      <c r="D86" s="26">
        <v>1508.9</v>
      </c>
      <c r="E86" s="19">
        <f t="shared" si="6"/>
        <v>0</v>
      </c>
      <c r="F86" s="20">
        <f t="shared" si="7"/>
        <v>1</v>
      </c>
    </row>
    <row r="87" spans="1:8" ht="18.75" customHeight="1" x14ac:dyDescent="0.25">
      <c r="A87" s="171"/>
      <c r="B87" s="16" t="s">
        <v>9</v>
      </c>
      <c r="C87" s="25">
        <v>213.2</v>
      </c>
      <c r="D87" s="26">
        <v>213.2</v>
      </c>
      <c r="E87" s="19">
        <f t="shared" si="6"/>
        <v>0</v>
      </c>
      <c r="F87" s="20">
        <f t="shared" si="7"/>
        <v>1</v>
      </c>
    </row>
    <row r="88" spans="1:8" ht="37.5" x14ac:dyDescent="0.25">
      <c r="A88" s="173"/>
      <c r="B88" s="16" t="s">
        <v>10</v>
      </c>
      <c r="C88" s="25"/>
      <c r="D88" s="26"/>
      <c r="E88" s="19">
        <f t="shared" si="6"/>
        <v>0</v>
      </c>
      <c r="F88" s="20" t="e">
        <f t="shared" si="7"/>
        <v>#DIV/0!</v>
      </c>
    </row>
    <row r="89" spans="1:8" x14ac:dyDescent="0.25">
      <c r="A89" s="170" t="s">
        <v>72</v>
      </c>
      <c r="B89" s="21" t="s">
        <v>5</v>
      </c>
      <c r="C89" s="22">
        <f>SUM(C90:C91)</f>
        <v>8162.7</v>
      </c>
      <c r="D89" s="23">
        <f>SUM(D90:D91)</f>
        <v>8156.7</v>
      </c>
      <c r="E89" s="24">
        <f t="shared" si="6"/>
        <v>6</v>
      </c>
      <c r="F89" s="20">
        <f t="shared" si="7"/>
        <v>0.99926494909772501</v>
      </c>
      <c r="H89" s="70">
        <f>D89/D251</f>
        <v>4.1600827982003443E-4</v>
      </c>
    </row>
    <row r="90" spans="1:8" ht="18.75" customHeight="1" x14ac:dyDescent="0.25">
      <c r="A90" s="171"/>
      <c r="B90" s="16" t="s">
        <v>6</v>
      </c>
      <c r="C90" s="25">
        <v>7472</v>
      </c>
      <c r="D90" s="26">
        <v>7466</v>
      </c>
      <c r="E90" s="19">
        <f t="shared" si="6"/>
        <v>6</v>
      </c>
      <c r="F90" s="20">
        <f t="shared" si="7"/>
        <v>0.99919700214132767</v>
      </c>
      <c r="G90" s="2">
        <f>D90/D89*100</f>
        <v>91.532114703250087</v>
      </c>
    </row>
    <row r="91" spans="1:8" ht="56.25" x14ac:dyDescent="0.25">
      <c r="A91" s="171"/>
      <c r="B91" s="16" t="s">
        <v>7</v>
      </c>
      <c r="C91" s="25">
        <f>SUM(C92:C94)</f>
        <v>690.7</v>
      </c>
      <c r="D91" s="26">
        <f>SUM(D92:D94)</f>
        <v>690.7</v>
      </c>
      <c r="E91" s="19">
        <f t="shared" si="6"/>
        <v>0</v>
      </c>
      <c r="F91" s="20">
        <f t="shared" si="7"/>
        <v>1</v>
      </c>
    </row>
    <row r="92" spans="1:8" ht="18.75" customHeight="1" x14ac:dyDescent="0.25">
      <c r="A92" s="171"/>
      <c r="B92" s="16" t="s">
        <v>8</v>
      </c>
      <c r="C92" s="25"/>
      <c r="D92" s="26"/>
      <c r="E92" s="19">
        <f t="shared" si="6"/>
        <v>0</v>
      </c>
      <c r="F92" s="20" t="e">
        <f t="shared" si="7"/>
        <v>#DIV/0!</v>
      </c>
    </row>
    <row r="93" spans="1:8" ht="18.75" customHeight="1" x14ac:dyDescent="0.25">
      <c r="A93" s="171"/>
      <c r="B93" s="16" t="s">
        <v>9</v>
      </c>
      <c r="C93" s="25">
        <v>690.7</v>
      </c>
      <c r="D93" s="26">
        <v>690.7</v>
      </c>
      <c r="E93" s="19">
        <f t="shared" si="6"/>
        <v>0</v>
      </c>
      <c r="F93" s="20">
        <f t="shared" si="7"/>
        <v>1</v>
      </c>
    </row>
    <row r="94" spans="1:8" ht="37.5" x14ac:dyDescent="0.25">
      <c r="A94" s="173"/>
      <c r="B94" s="16" t="s">
        <v>10</v>
      </c>
      <c r="C94" s="25"/>
      <c r="D94" s="26"/>
      <c r="E94" s="19">
        <f t="shared" si="6"/>
        <v>0</v>
      </c>
      <c r="F94" s="20" t="e">
        <f t="shared" si="7"/>
        <v>#DIV/0!</v>
      </c>
    </row>
    <row r="95" spans="1:8" x14ac:dyDescent="0.25">
      <c r="A95" s="170" t="s">
        <v>73</v>
      </c>
      <c r="B95" s="21" t="s">
        <v>5</v>
      </c>
      <c r="C95" s="22">
        <f>SUM(C96:C97)</f>
        <v>186123.2</v>
      </c>
      <c r="D95" s="23">
        <f>SUM(D96:D97)</f>
        <v>185577</v>
      </c>
      <c r="E95" s="24">
        <f t="shared" si="6"/>
        <v>546.20000000001164</v>
      </c>
      <c r="F95" s="20">
        <f t="shared" si="7"/>
        <v>0.99706538464844785</v>
      </c>
      <c r="H95" s="69">
        <f>D95/D251</f>
        <v>9.4648042154501857E-3</v>
      </c>
    </row>
    <row r="96" spans="1:8" ht="18.75" customHeight="1" x14ac:dyDescent="0.25">
      <c r="A96" s="171"/>
      <c r="B96" s="16" t="s">
        <v>6</v>
      </c>
      <c r="C96" s="25">
        <f>C102+C108+C114</f>
        <v>86123.199999999997</v>
      </c>
      <c r="D96" s="26">
        <f>D102+D108+D114</f>
        <v>85577</v>
      </c>
      <c r="E96" s="19">
        <f t="shared" si="6"/>
        <v>546.19999999999709</v>
      </c>
      <c r="F96" s="20">
        <f t="shared" si="7"/>
        <v>0.99365792260389774</v>
      </c>
    </row>
    <row r="97" spans="1:6" ht="56.25" x14ac:dyDescent="0.25">
      <c r="A97" s="171"/>
      <c r="B97" s="16" t="s">
        <v>7</v>
      </c>
      <c r="C97" s="25">
        <f>SUM(C98:C100)</f>
        <v>100000</v>
      </c>
      <c r="D97" s="26">
        <f>SUM(D98:D100)</f>
        <v>100000</v>
      </c>
      <c r="E97" s="19">
        <f t="shared" si="6"/>
        <v>0</v>
      </c>
      <c r="F97" s="20">
        <f t="shared" si="7"/>
        <v>1</v>
      </c>
    </row>
    <row r="98" spans="1:6" ht="18.75" customHeight="1" x14ac:dyDescent="0.25">
      <c r="A98" s="171"/>
      <c r="B98" s="16" t="s">
        <v>8</v>
      </c>
      <c r="C98" s="25">
        <f t="shared" ref="C98:D100" si="9">C104+C110+C116</f>
        <v>0</v>
      </c>
      <c r="D98" s="26">
        <f t="shared" si="9"/>
        <v>0</v>
      </c>
      <c r="E98" s="19">
        <f t="shared" si="6"/>
        <v>0</v>
      </c>
      <c r="F98" s="20" t="e">
        <f t="shared" si="7"/>
        <v>#DIV/0!</v>
      </c>
    </row>
    <row r="99" spans="1:6" ht="18.75" customHeight="1" x14ac:dyDescent="0.25">
      <c r="A99" s="171"/>
      <c r="B99" s="16" t="s">
        <v>9</v>
      </c>
      <c r="C99" s="25">
        <f t="shared" si="9"/>
        <v>100000</v>
      </c>
      <c r="D99" s="26">
        <f t="shared" si="9"/>
        <v>100000</v>
      </c>
      <c r="E99" s="19">
        <f t="shared" si="6"/>
        <v>0</v>
      </c>
      <c r="F99" s="20">
        <f t="shared" si="7"/>
        <v>1</v>
      </c>
    </row>
    <row r="100" spans="1:6" ht="37.5" x14ac:dyDescent="0.25">
      <c r="A100" s="173"/>
      <c r="B100" s="16" t="s">
        <v>10</v>
      </c>
      <c r="C100" s="25">
        <f t="shared" si="9"/>
        <v>0</v>
      </c>
      <c r="D100" s="26">
        <f t="shared" si="9"/>
        <v>0</v>
      </c>
      <c r="E100" s="19">
        <f t="shared" si="6"/>
        <v>0</v>
      </c>
      <c r="F100" s="20" t="e">
        <f t="shared" si="7"/>
        <v>#DIV/0!</v>
      </c>
    </row>
    <row r="101" spans="1:6" x14ac:dyDescent="0.25">
      <c r="A101" s="174" t="s">
        <v>74</v>
      </c>
      <c r="B101" s="16" t="s">
        <v>5</v>
      </c>
      <c r="C101" s="17">
        <f>SUM(C102:C103)</f>
        <v>184731.2</v>
      </c>
      <c r="D101" s="18">
        <f>SUM(D102:D103)</f>
        <v>184195.8</v>
      </c>
      <c r="E101" s="19">
        <f t="shared" si="6"/>
        <v>535.40000000002328</v>
      </c>
      <c r="F101" s="20">
        <f t="shared" si="7"/>
        <v>0.99710173484500708</v>
      </c>
    </row>
    <row r="102" spans="1:6" ht="24" customHeight="1" x14ac:dyDescent="0.25">
      <c r="A102" s="175"/>
      <c r="B102" s="16" t="s">
        <v>6</v>
      </c>
      <c r="C102" s="17">
        <v>84731.199999999997</v>
      </c>
      <c r="D102" s="18">
        <v>84195.8</v>
      </c>
      <c r="E102" s="19">
        <f t="shared" si="6"/>
        <v>535.39999999999418</v>
      </c>
      <c r="F102" s="20">
        <f t="shared" si="7"/>
        <v>0.99368119417640732</v>
      </c>
    </row>
    <row r="103" spans="1:6" ht="56.25" x14ac:dyDescent="0.25">
      <c r="A103" s="175"/>
      <c r="B103" s="16" t="s">
        <v>7</v>
      </c>
      <c r="C103" s="17">
        <f>SUM(C104:C106)</f>
        <v>100000</v>
      </c>
      <c r="D103" s="18">
        <f>SUM(D104:D106)</f>
        <v>100000</v>
      </c>
      <c r="E103" s="19">
        <f t="shared" si="6"/>
        <v>0</v>
      </c>
      <c r="F103" s="20">
        <f t="shared" si="7"/>
        <v>1</v>
      </c>
    </row>
    <row r="104" spans="1:6" x14ac:dyDescent="0.25">
      <c r="A104" s="175"/>
      <c r="B104" s="16" t="s">
        <v>8</v>
      </c>
      <c r="C104" s="17"/>
      <c r="D104" s="18"/>
      <c r="E104" s="19">
        <f t="shared" si="6"/>
        <v>0</v>
      </c>
      <c r="F104" s="20" t="e">
        <f t="shared" si="7"/>
        <v>#DIV/0!</v>
      </c>
    </row>
    <row r="105" spans="1:6" x14ac:dyDescent="0.25">
      <c r="A105" s="175"/>
      <c r="B105" s="16" t="s">
        <v>9</v>
      </c>
      <c r="C105" s="17">
        <v>100000</v>
      </c>
      <c r="D105" s="18">
        <v>100000</v>
      </c>
      <c r="E105" s="19">
        <f t="shared" si="6"/>
        <v>0</v>
      </c>
      <c r="F105" s="20">
        <f t="shared" si="7"/>
        <v>1</v>
      </c>
    </row>
    <row r="106" spans="1:6" ht="37.5" x14ac:dyDescent="0.25">
      <c r="A106" s="176"/>
      <c r="B106" s="16" t="s">
        <v>10</v>
      </c>
      <c r="C106" s="17"/>
      <c r="D106" s="18"/>
      <c r="E106" s="19">
        <f t="shared" si="6"/>
        <v>0</v>
      </c>
      <c r="F106" s="20" t="e">
        <f t="shared" si="7"/>
        <v>#DIV/0!</v>
      </c>
    </row>
    <row r="107" spans="1:6" ht="18.75" customHeight="1" x14ac:dyDescent="0.25">
      <c r="A107" s="174" t="s">
        <v>75</v>
      </c>
      <c r="B107" s="16" t="s">
        <v>5</v>
      </c>
      <c r="C107" s="17">
        <f>SUM(C108:C109)</f>
        <v>431</v>
      </c>
      <c r="D107" s="18">
        <f>SUM(D108:D109)</f>
        <v>420.5</v>
      </c>
      <c r="E107" s="19">
        <f t="shared" si="6"/>
        <v>10.5</v>
      </c>
      <c r="F107" s="20">
        <f t="shared" si="7"/>
        <v>0.97563805104408352</v>
      </c>
    </row>
    <row r="108" spans="1:6" ht="19.5" customHeight="1" x14ac:dyDescent="0.25">
      <c r="A108" s="175"/>
      <c r="B108" s="16" t="s">
        <v>6</v>
      </c>
      <c r="C108" s="17">
        <v>431</v>
      </c>
      <c r="D108" s="18">
        <v>420.5</v>
      </c>
      <c r="E108" s="19">
        <f t="shared" si="6"/>
        <v>10.5</v>
      </c>
      <c r="F108" s="20">
        <f t="shared" si="7"/>
        <v>0.97563805104408352</v>
      </c>
    </row>
    <row r="109" spans="1:6" ht="56.25" x14ac:dyDescent="0.25">
      <c r="A109" s="175"/>
      <c r="B109" s="16" t="s">
        <v>7</v>
      </c>
      <c r="C109" s="17">
        <f>SUM(C110:C112)</f>
        <v>0</v>
      </c>
      <c r="D109" s="18">
        <f>SUM(D110:D112)</f>
        <v>0</v>
      </c>
      <c r="E109" s="19">
        <f t="shared" si="6"/>
        <v>0</v>
      </c>
      <c r="F109" s="20" t="e">
        <f t="shared" si="7"/>
        <v>#DIV/0!</v>
      </c>
    </row>
    <row r="110" spans="1:6" x14ac:dyDescent="0.25">
      <c r="A110" s="175"/>
      <c r="B110" s="16" t="s">
        <v>8</v>
      </c>
      <c r="C110" s="17"/>
      <c r="D110" s="18"/>
      <c r="E110" s="19">
        <f t="shared" si="6"/>
        <v>0</v>
      </c>
      <c r="F110" s="20" t="e">
        <f t="shared" si="7"/>
        <v>#DIV/0!</v>
      </c>
    </row>
    <row r="111" spans="1:6" x14ac:dyDescent="0.25">
      <c r="A111" s="175"/>
      <c r="B111" s="16" t="s">
        <v>9</v>
      </c>
      <c r="C111" s="17"/>
      <c r="D111" s="18"/>
      <c r="E111" s="19">
        <f t="shared" si="6"/>
        <v>0</v>
      </c>
      <c r="F111" s="20" t="e">
        <f t="shared" si="7"/>
        <v>#DIV/0!</v>
      </c>
    </row>
    <row r="112" spans="1:6" ht="37.5" x14ac:dyDescent="0.25">
      <c r="A112" s="176"/>
      <c r="B112" s="16" t="s">
        <v>10</v>
      </c>
      <c r="C112" s="17"/>
      <c r="D112" s="18"/>
      <c r="E112" s="19">
        <f t="shared" si="6"/>
        <v>0</v>
      </c>
      <c r="F112" s="20" t="e">
        <f t="shared" si="7"/>
        <v>#DIV/0!</v>
      </c>
    </row>
    <row r="113" spans="1:8" ht="18.75" customHeight="1" x14ac:dyDescent="0.25">
      <c r="A113" s="174" t="s">
        <v>76</v>
      </c>
      <c r="B113" s="16" t="s">
        <v>5</v>
      </c>
      <c r="C113" s="17">
        <f>SUM(C114:C115)</f>
        <v>961</v>
      </c>
      <c r="D113" s="18">
        <f>SUM(D114:D115)</f>
        <v>960.7</v>
      </c>
      <c r="E113" s="19">
        <f t="shared" si="6"/>
        <v>0.29999999999995453</v>
      </c>
      <c r="F113" s="20">
        <f t="shared" si="7"/>
        <v>0.99968782518210197</v>
      </c>
    </row>
    <row r="114" spans="1:8" ht="18.75" customHeight="1" x14ac:dyDescent="0.25">
      <c r="A114" s="175"/>
      <c r="B114" s="16" t="s">
        <v>6</v>
      </c>
      <c r="C114" s="17">
        <v>961</v>
      </c>
      <c r="D114" s="18">
        <v>960.7</v>
      </c>
      <c r="E114" s="19">
        <f t="shared" si="6"/>
        <v>0.29999999999995453</v>
      </c>
      <c r="F114" s="20">
        <f t="shared" si="7"/>
        <v>0.99968782518210197</v>
      </c>
    </row>
    <row r="115" spans="1:8" ht="56.25" x14ac:dyDescent="0.25">
      <c r="A115" s="175"/>
      <c r="B115" s="16" t="s">
        <v>7</v>
      </c>
      <c r="C115" s="17">
        <f>SUM(C116:C118)</f>
        <v>0</v>
      </c>
      <c r="D115" s="18">
        <f>SUM(D116:D118)</f>
        <v>0</v>
      </c>
      <c r="E115" s="19">
        <f t="shared" si="6"/>
        <v>0</v>
      </c>
      <c r="F115" s="20" t="e">
        <f t="shared" si="7"/>
        <v>#DIV/0!</v>
      </c>
    </row>
    <row r="116" spans="1:8" ht="18.75" customHeight="1" x14ac:dyDescent="0.25">
      <c r="A116" s="175"/>
      <c r="B116" s="16" t="s">
        <v>8</v>
      </c>
      <c r="C116" s="17"/>
      <c r="D116" s="18"/>
      <c r="E116" s="19">
        <f t="shared" ref="E116:E167" si="10">C116-D116</f>
        <v>0</v>
      </c>
      <c r="F116" s="20" t="e">
        <f t="shared" ref="F116:F167" si="11">D116/C116</f>
        <v>#DIV/0!</v>
      </c>
    </row>
    <row r="117" spans="1:8" ht="18.75" customHeight="1" x14ac:dyDescent="0.25">
      <c r="A117" s="175"/>
      <c r="B117" s="16" t="s">
        <v>9</v>
      </c>
      <c r="C117" s="17"/>
      <c r="D117" s="18"/>
      <c r="E117" s="19">
        <f t="shared" si="10"/>
        <v>0</v>
      </c>
      <c r="F117" s="20" t="e">
        <f t="shared" si="11"/>
        <v>#DIV/0!</v>
      </c>
    </row>
    <row r="118" spans="1:8" ht="37.5" x14ac:dyDescent="0.25">
      <c r="A118" s="176"/>
      <c r="B118" s="16" t="s">
        <v>10</v>
      </c>
      <c r="C118" s="17"/>
      <c r="D118" s="18"/>
      <c r="E118" s="19">
        <f t="shared" si="10"/>
        <v>0</v>
      </c>
      <c r="F118" s="20" t="e">
        <f t="shared" si="11"/>
        <v>#DIV/0!</v>
      </c>
    </row>
    <row r="119" spans="1:8" x14ac:dyDescent="0.25">
      <c r="A119" s="170" t="s">
        <v>77</v>
      </c>
      <c r="B119" s="21" t="s">
        <v>5</v>
      </c>
      <c r="C119" s="22">
        <f>SUM(C120:C121)</f>
        <v>1397314.4000000001</v>
      </c>
      <c r="D119" s="23">
        <f>SUM(D120:D121)</f>
        <v>1351636</v>
      </c>
      <c r="E119" s="24">
        <f t="shared" si="10"/>
        <v>45678.40000000014</v>
      </c>
      <c r="F119" s="20">
        <f t="shared" si="11"/>
        <v>0.96730986240462413</v>
      </c>
      <c r="H119" s="69">
        <f>D119/D251</f>
        <v>6.8936183420112554E-2</v>
      </c>
    </row>
    <row r="120" spans="1:8" ht="18.75" customHeight="1" x14ac:dyDescent="0.25">
      <c r="A120" s="171"/>
      <c r="B120" s="16" t="s">
        <v>6</v>
      </c>
      <c r="C120" s="25">
        <f>C126+C132</f>
        <v>361659.7</v>
      </c>
      <c r="D120" s="26">
        <f>D126+D132</f>
        <v>315981.3</v>
      </c>
      <c r="E120" s="19">
        <f t="shared" si="10"/>
        <v>45678.400000000023</v>
      </c>
      <c r="F120" s="20">
        <f t="shared" si="11"/>
        <v>0.87369784358058133</v>
      </c>
      <c r="G120" s="2">
        <f>D120/D119*100</f>
        <v>23.377691922973344</v>
      </c>
    </row>
    <row r="121" spans="1:8" ht="56.25" x14ac:dyDescent="0.25">
      <c r="A121" s="171"/>
      <c r="B121" s="16" t="s">
        <v>7</v>
      </c>
      <c r="C121" s="25">
        <f>SUM(C122:C124)</f>
        <v>1035654.7000000001</v>
      </c>
      <c r="D121" s="26">
        <f>SUM(D122:D124)</f>
        <v>1035654.7000000001</v>
      </c>
      <c r="E121" s="19">
        <f t="shared" si="10"/>
        <v>0</v>
      </c>
      <c r="F121" s="20">
        <f t="shared" si="11"/>
        <v>1</v>
      </c>
    </row>
    <row r="122" spans="1:8" x14ac:dyDescent="0.25">
      <c r="A122" s="171"/>
      <c r="B122" s="16" t="s">
        <v>8</v>
      </c>
      <c r="C122" s="25">
        <f t="shared" ref="C122:D124" si="12">C128+C134</f>
        <v>664393.80000000005</v>
      </c>
      <c r="D122" s="26">
        <f t="shared" si="12"/>
        <v>664393.80000000005</v>
      </c>
      <c r="E122" s="19">
        <f t="shared" si="10"/>
        <v>0</v>
      </c>
      <c r="F122" s="20">
        <f t="shared" si="11"/>
        <v>1</v>
      </c>
    </row>
    <row r="123" spans="1:8" ht="18.75" customHeight="1" x14ac:dyDescent="0.25">
      <c r="A123" s="171"/>
      <c r="B123" s="16" t="s">
        <v>9</v>
      </c>
      <c r="C123" s="25">
        <f t="shared" si="12"/>
        <v>371260.9</v>
      </c>
      <c r="D123" s="26">
        <f t="shared" si="12"/>
        <v>371260.9</v>
      </c>
      <c r="E123" s="19">
        <f t="shared" si="10"/>
        <v>0</v>
      </c>
      <c r="F123" s="20">
        <f t="shared" si="11"/>
        <v>1</v>
      </c>
    </row>
    <row r="124" spans="1:8" ht="37.5" x14ac:dyDescent="0.25">
      <c r="A124" s="173"/>
      <c r="B124" s="16" t="s">
        <v>10</v>
      </c>
      <c r="C124" s="25">
        <f t="shared" si="12"/>
        <v>0</v>
      </c>
      <c r="D124" s="26">
        <f t="shared" si="12"/>
        <v>0</v>
      </c>
      <c r="E124" s="19">
        <f t="shared" si="10"/>
        <v>0</v>
      </c>
      <c r="F124" s="20" t="e">
        <f t="shared" si="11"/>
        <v>#DIV/0!</v>
      </c>
    </row>
    <row r="125" spans="1:8" x14ac:dyDescent="0.25">
      <c r="A125" s="174" t="s">
        <v>78</v>
      </c>
      <c r="B125" s="16" t="s">
        <v>5</v>
      </c>
      <c r="C125" s="17">
        <f>SUM(C126:C127)</f>
        <v>388748.9</v>
      </c>
      <c r="D125" s="18">
        <f>SUM(D126:D127)</f>
        <v>373261.7</v>
      </c>
      <c r="E125" s="19">
        <f t="shared" si="10"/>
        <v>15487.200000000012</v>
      </c>
      <c r="F125" s="20">
        <f t="shared" si="11"/>
        <v>0.96016143068186166</v>
      </c>
    </row>
    <row r="126" spans="1:8" ht="35.25" customHeight="1" x14ac:dyDescent="0.3">
      <c r="A126" s="175"/>
      <c r="B126" s="16" t="s">
        <v>6</v>
      </c>
      <c r="C126" s="27">
        <v>195821</v>
      </c>
      <c r="D126" s="28">
        <v>180333.8</v>
      </c>
      <c r="E126" s="19">
        <f t="shared" si="10"/>
        <v>15487.200000000012</v>
      </c>
      <c r="F126" s="20">
        <f t="shared" si="11"/>
        <v>0.9209114446356621</v>
      </c>
    </row>
    <row r="127" spans="1:8" ht="56.25" x14ac:dyDescent="0.25">
      <c r="A127" s="175"/>
      <c r="B127" s="16" t="s">
        <v>7</v>
      </c>
      <c r="C127" s="17">
        <f>SUM(C128:C130)</f>
        <v>192927.90000000002</v>
      </c>
      <c r="D127" s="18">
        <f>SUM(D128:D130)</f>
        <v>192927.90000000002</v>
      </c>
      <c r="E127" s="19">
        <f t="shared" si="10"/>
        <v>0</v>
      </c>
      <c r="F127" s="20">
        <f t="shared" si="11"/>
        <v>1</v>
      </c>
    </row>
    <row r="128" spans="1:8" x14ac:dyDescent="0.25">
      <c r="A128" s="175"/>
      <c r="B128" s="16" t="s">
        <v>8</v>
      </c>
      <c r="C128" s="17">
        <v>116150.8</v>
      </c>
      <c r="D128" s="18">
        <v>116150.8</v>
      </c>
      <c r="E128" s="19">
        <f t="shared" si="10"/>
        <v>0</v>
      </c>
      <c r="F128" s="20">
        <f t="shared" si="11"/>
        <v>1</v>
      </c>
    </row>
    <row r="129" spans="1:11" x14ac:dyDescent="0.3">
      <c r="A129" s="175"/>
      <c r="B129" s="16" t="s">
        <v>9</v>
      </c>
      <c r="C129" s="27">
        <v>76777.100000000006</v>
      </c>
      <c r="D129" s="28">
        <v>76777.100000000006</v>
      </c>
      <c r="E129" s="19">
        <f t="shared" si="10"/>
        <v>0</v>
      </c>
      <c r="F129" s="20">
        <f t="shared" si="11"/>
        <v>1</v>
      </c>
    </row>
    <row r="130" spans="1:11" ht="37.5" x14ac:dyDescent="0.25">
      <c r="A130" s="176"/>
      <c r="B130" s="16" t="s">
        <v>10</v>
      </c>
      <c r="C130" s="29"/>
      <c r="D130" s="30"/>
      <c r="E130" s="19">
        <f t="shared" si="10"/>
        <v>0</v>
      </c>
      <c r="F130" s="20" t="e">
        <f t="shared" si="11"/>
        <v>#DIV/0!</v>
      </c>
    </row>
    <row r="131" spans="1:11" ht="18.75" customHeight="1" x14ac:dyDescent="0.25">
      <c r="A131" s="174" t="s">
        <v>79</v>
      </c>
      <c r="B131" s="16" t="s">
        <v>5</v>
      </c>
      <c r="C131" s="17">
        <f>SUM(C132:C133)</f>
        <v>1008565.5</v>
      </c>
      <c r="D131" s="18">
        <f>SUM(D132:D133)</f>
        <v>978374.3</v>
      </c>
      <c r="E131" s="19">
        <f t="shared" si="10"/>
        <v>30191.199999999953</v>
      </c>
      <c r="F131" s="20">
        <f t="shared" si="11"/>
        <v>0.97006520647394745</v>
      </c>
    </row>
    <row r="132" spans="1:11" ht="18.75" customHeight="1" x14ac:dyDescent="0.3">
      <c r="A132" s="175"/>
      <c r="B132" s="16" t="s">
        <v>6</v>
      </c>
      <c r="C132" s="31">
        <v>165838.70000000001</v>
      </c>
      <c r="D132" s="32">
        <v>135647.5</v>
      </c>
      <c r="E132" s="19">
        <f t="shared" si="10"/>
        <v>30191.200000000012</v>
      </c>
      <c r="F132" s="20">
        <f t="shared" si="11"/>
        <v>0.81794840408179748</v>
      </c>
    </row>
    <row r="133" spans="1:11" ht="56.25" x14ac:dyDescent="0.25">
      <c r="A133" s="175"/>
      <c r="B133" s="16" t="s">
        <v>7</v>
      </c>
      <c r="C133" s="17">
        <f>SUM(C134:C136)</f>
        <v>842726.8</v>
      </c>
      <c r="D133" s="18">
        <f>SUM(D134:D136)</f>
        <v>842726.8</v>
      </c>
      <c r="E133" s="19">
        <f t="shared" si="10"/>
        <v>0</v>
      </c>
      <c r="F133" s="20">
        <f t="shared" si="11"/>
        <v>1</v>
      </c>
    </row>
    <row r="134" spans="1:11" ht="18.75" customHeight="1" x14ac:dyDescent="0.3">
      <c r="A134" s="175"/>
      <c r="B134" s="16" t="s">
        <v>8</v>
      </c>
      <c r="C134" s="31">
        <v>548243</v>
      </c>
      <c r="D134" s="32">
        <v>548243</v>
      </c>
      <c r="E134" s="19">
        <f t="shared" si="10"/>
        <v>0</v>
      </c>
      <c r="F134" s="20">
        <f t="shared" si="11"/>
        <v>1</v>
      </c>
    </row>
    <row r="135" spans="1:11" ht="18.75" customHeight="1" x14ac:dyDescent="0.3">
      <c r="A135" s="175"/>
      <c r="B135" s="16" t="s">
        <v>9</v>
      </c>
      <c r="C135" s="31">
        <v>294483.8</v>
      </c>
      <c r="D135" s="32">
        <v>294483.8</v>
      </c>
      <c r="E135" s="19">
        <f t="shared" si="10"/>
        <v>0</v>
      </c>
      <c r="F135" s="20">
        <f t="shared" si="11"/>
        <v>1</v>
      </c>
    </row>
    <row r="136" spans="1:11" ht="37.5" x14ac:dyDescent="0.3">
      <c r="A136" s="176"/>
      <c r="B136" s="16" t="s">
        <v>10</v>
      </c>
      <c r="C136" s="31"/>
      <c r="D136" s="32"/>
      <c r="E136" s="19">
        <f t="shared" si="10"/>
        <v>0</v>
      </c>
      <c r="F136" s="20" t="e">
        <f t="shared" si="11"/>
        <v>#DIV/0!</v>
      </c>
    </row>
    <row r="137" spans="1:11" x14ac:dyDescent="0.25">
      <c r="A137" s="170" t="s">
        <v>80</v>
      </c>
      <c r="B137" s="21" t="s">
        <v>5</v>
      </c>
      <c r="C137" s="22">
        <f>SUM(C138:C139)</f>
        <v>242197.19999999998</v>
      </c>
      <c r="D137" s="23">
        <f>SUM(D138:D139)</f>
        <v>241279.1</v>
      </c>
      <c r="E137" s="24">
        <f t="shared" si="10"/>
        <v>918.09999999997672</v>
      </c>
      <c r="F137" s="20">
        <f t="shared" si="11"/>
        <v>0.99620928730802838</v>
      </c>
      <c r="H137" s="69">
        <f>D137/D251</f>
        <v>1.230572453903246E-2</v>
      </c>
      <c r="K137" s="73">
        <f>D137-D142</f>
        <v>189614.8</v>
      </c>
    </row>
    <row r="138" spans="1:11" ht="18.75" customHeight="1" x14ac:dyDescent="0.25">
      <c r="A138" s="171"/>
      <c r="B138" s="16" t="s">
        <v>6</v>
      </c>
      <c r="C138" s="25">
        <v>39776.1</v>
      </c>
      <c r="D138" s="26">
        <v>38858.1</v>
      </c>
      <c r="E138" s="19">
        <f t="shared" si="10"/>
        <v>918</v>
      </c>
      <c r="F138" s="20">
        <f t="shared" si="11"/>
        <v>0.97692081425780808</v>
      </c>
    </row>
    <row r="139" spans="1:11" ht="56.25" x14ac:dyDescent="0.25">
      <c r="A139" s="171"/>
      <c r="B139" s="16" t="s">
        <v>7</v>
      </c>
      <c r="C139" s="25">
        <f>SUM(C140:C142)</f>
        <v>202421.09999999998</v>
      </c>
      <c r="D139" s="26">
        <f>SUM(D140:D142)</f>
        <v>202421</v>
      </c>
      <c r="E139" s="19">
        <f t="shared" si="10"/>
        <v>9.9999999976716936E-2</v>
      </c>
      <c r="F139" s="20">
        <f t="shared" si="11"/>
        <v>0.99999950598035492</v>
      </c>
    </row>
    <row r="140" spans="1:11" ht="18.75" customHeight="1" x14ac:dyDescent="0.25">
      <c r="A140" s="171"/>
      <c r="B140" s="16" t="s">
        <v>8</v>
      </c>
      <c r="C140" s="25">
        <v>81393</v>
      </c>
      <c r="D140" s="26">
        <v>81392.899999999994</v>
      </c>
      <c r="E140" s="19">
        <f t="shared" si="10"/>
        <v>0.10000000000582077</v>
      </c>
      <c r="F140" s="20">
        <f t="shared" si="11"/>
        <v>0.99999877139311732</v>
      </c>
    </row>
    <row r="141" spans="1:11" ht="18.75" customHeight="1" x14ac:dyDescent="0.25">
      <c r="A141" s="171"/>
      <c r="B141" s="16" t="s">
        <v>9</v>
      </c>
      <c r="C141" s="25">
        <v>69363.8</v>
      </c>
      <c r="D141" s="26">
        <v>69363.8</v>
      </c>
      <c r="E141" s="19">
        <f t="shared" si="10"/>
        <v>0</v>
      </c>
      <c r="F141" s="20">
        <f t="shared" si="11"/>
        <v>1</v>
      </c>
    </row>
    <row r="142" spans="1:11" ht="37.5" x14ac:dyDescent="0.25">
      <c r="A142" s="173"/>
      <c r="B142" s="16" t="s">
        <v>10</v>
      </c>
      <c r="C142" s="25">
        <v>51664.3</v>
      </c>
      <c r="D142" s="26">
        <v>51664.3</v>
      </c>
      <c r="E142" s="19">
        <f t="shared" si="10"/>
        <v>0</v>
      </c>
      <c r="F142" s="20">
        <f t="shared" si="11"/>
        <v>1</v>
      </c>
    </row>
    <row r="143" spans="1:11" x14ac:dyDescent="0.25">
      <c r="A143" s="170" t="s">
        <v>98</v>
      </c>
      <c r="B143" s="33" t="s">
        <v>5</v>
      </c>
      <c r="C143" s="22">
        <f>SUM(C144:C145)</f>
        <v>18406.900000000001</v>
      </c>
      <c r="D143" s="23">
        <f>SUM(D144:D145)</f>
        <v>17991.761290000002</v>
      </c>
      <c r="E143" s="24">
        <f t="shared" si="10"/>
        <v>415.13870999999926</v>
      </c>
      <c r="F143" s="20">
        <f t="shared" si="11"/>
        <v>0.97744657112278555</v>
      </c>
      <c r="H143" s="69">
        <f>D143/D251</f>
        <v>9.1761639697249926E-4</v>
      </c>
      <c r="K143" s="73">
        <f>D143-D148</f>
        <v>10749.761290000002</v>
      </c>
    </row>
    <row r="144" spans="1:11" ht="18.75" customHeight="1" x14ac:dyDescent="0.3">
      <c r="A144" s="171"/>
      <c r="B144" s="34" t="s">
        <v>6</v>
      </c>
      <c r="C144" s="35">
        <v>11231.9</v>
      </c>
      <c r="D144" s="60">
        <v>10749.76129</v>
      </c>
      <c r="E144" s="19">
        <f t="shared" si="10"/>
        <v>482.13870999999926</v>
      </c>
      <c r="F144" s="20">
        <f t="shared" si="11"/>
        <v>0.95707416287538183</v>
      </c>
    </row>
    <row r="145" spans="1:8" ht="56.25" x14ac:dyDescent="0.25">
      <c r="A145" s="171"/>
      <c r="B145" s="34" t="s">
        <v>7</v>
      </c>
      <c r="C145" s="25">
        <f>SUM(C146:C148)</f>
        <v>7175</v>
      </c>
      <c r="D145" s="26">
        <f>SUM(D146:D148)</f>
        <v>7242</v>
      </c>
      <c r="E145" s="19">
        <f t="shared" si="10"/>
        <v>-67</v>
      </c>
      <c r="F145" s="20">
        <f t="shared" si="11"/>
        <v>1.0093379790940766</v>
      </c>
    </row>
    <row r="146" spans="1:8" ht="18.75" customHeight="1" x14ac:dyDescent="0.25">
      <c r="A146" s="171"/>
      <c r="B146" s="34" t="s">
        <v>8</v>
      </c>
      <c r="C146" s="25"/>
      <c r="D146" s="26"/>
      <c r="E146" s="19">
        <f t="shared" si="10"/>
        <v>0</v>
      </c>
      <c r="F146" s="20" t="e">
        <f t="shared" si="11"/>
        <v>#DIV/0!</v>
      </c>
    </row>
    <row r="147" spans="1:8" ht="18.75" customHeight="1" x14ac:dyDescent="0.25">
      <c r="A147" s="171"/>
      <c r="B147" s="34" t="s">
        <v>9</v>
      </c>
      <c r="C147" s="25"/>
      <c r="D147" s="26"/>
      <c r="E147" s="19">
        <f t="shared" si="10"/>
        <v>0</v>
      </c>
      <c r="F147" s="20" t="e">
        <f t="shared" si="11"/>
        <v>#DIV/0!</v>
      </c>
    </row>
    <row r="148" spans="1:8" ht="37.5" x14ac:dyDescent="0.25">
      <c r="A148" s="173"/>
      <c r="B148" s="34" t="s">
        <v>10</v>
      </c>
      <c r="C148" s="25">
        <v>7175</v>
      </c>
      <c r="D148" s="26">
        <v>7242</v>
      </c>
      <c r="E148" s="19">
        <f t="shared" si="10"/>
        <v>-67</v>
      </c>
      <c r="F148" s="20">
        <f t="shared" si="11"/>
        <v>1.0093379790940766</v>
      </c>
    </row>
    <row r="149" spans="1:8" x14ac:dyDescent="0.25">
      <c r="A149" s="170" t="s">
        <v>81</v>
      </c>
      <c r="B149" s="21" t="s">
        <v>5</v>
      </c>
      <c r="C149" s="22">
        <f>SUM(C150:C151)</f>
        <v>2575412.4000000004</v>
      </c>
      <c r="D149" s="23">
        <f>SUM(D150:D151)</f>
        <v>2533611.5</v>
      </c>
      <c r="E149" s="24">
        <f t="shared" si="10"/>
        <v>41800.900000000373</v>
      </c>
      <c r="F149" s="20">
        <f t="shared" si="11"/>
        <v>0.98376924021954681</v>
      </c>
      <c r="H149" s="69">
        <f>D149/D251</f>
        <v>0.12921933647765116</v>
      </c>
    </row>
    <row r="150" spans="1:8" ht="19.5" customHeight="1" x14ac:dyDescent="0.25">
      <c r="A150" s="171"/>
      <c r="B150" s="16" t="s">
        <v>6</v>
      </c>
      <c r="C150" s="25">
        <v>1575154.6</v>
      </c>
      <c r="D150" s="26">
        <v>1533353.7</v>
      </c>
      <c r="E150" s="19">
        <f t="shared" si="10"/>
        <v>41800.90000000014</v>
      </c>
      <c r="F150" s="20">
        <f t="shared" si="11"/>
        <v>0.97346235093367972</v>
      </c>
      <c r="G150" s="2">
        <f>D150/D149*100</f>
        <v>60.52047442948534</v>
      </c>
    </row>
    <row r="151" spans="1:8" ht="56.25" x14ac:dyDescent="0.25">
      <c r="A151" s="171"/>
      <c r="B151" s="16" t="s">
        <v>7</v>
      </c>
      <c r="C151" s="25">
        <f>SUM(C152:C154)</f>
        <v>1000257.8</v>
      </c>
      <c r="D151" s="26">
        <f>SUM(D152:D154)</f>
        <v>1000257.8</v>
      </c>
      <c r="E151" s="19">
        <f t="shared" si="10"/>
        <v>0</v>
      </c>
      <c r="F151" s="20">
        <f t="shared" si="11"/>
        <v>1</v>
      </c>
    </row>
    <row r="152" spans="1:8" x14ac:dyDescent="0.25">
      <c r="A152" s="171"/>
      <c r="B152" s="16" t="s">
        <v>8</v>
      </c>
      <c r="C152" s="25">
        <v>625000</v>
      </c>
      <c r="D152" s="26">
        <v>625000</v>
      </c>
      <c r="E152" s="19">
        <f t="shared" si="10"/>
        <v>0</v>
      </c>
      <c r="F152" s="20">
        <f t="shared" si="11"/>
        <v>1</v>
      </c>
    </row>
    <row r="153" spans="1:8" x14ac:dyDescent="0.25">
      <c r="A153" s="171"/>
      <c r="B153" s="16" t="s">
        <v>9</v>
      </c>
      <c r="C153" s="25">
        <v>375257.8</v>
      </c>
      <c r="D153" s="26">
        <v>375257.8</v>
      </c>
      <c r="E153" s="19">
        <f t="shared" si="10"/>
        <v>0</v>
      </c>
      <c r="F153" s="20">
        <f t="shared" si="11"/>
        <v>1</v>
      </c>
    </row>
    <row r="154" spans="1:8" ht="37.5" x14ac:dyDescent="0.25">
      <c r="A154" s="173"/>
      <c r="B154" s="16" t="s">
        <v>10</v>
      </c>
      <c r="C154" s="25"/>
      <c r="D154" s="26"/>
      <c r="E154" s="19">
        <f t="shared" si="10"/>
        <v>0</v>
      </c>
      <c r="F154" s="20" t="e">
        <f t="shared" si="11"/>
        <v>#DIV/0!</v>
      </c>
    </row>
    <row r="155" spans="1:8" x14ac:dyDescent="0.25">
      <c r="A155" s="170" t="s">
        <v>82</v>
      </c>
      <c r="B155" s="21" t="s">
        <v>5</v>
      </c>
      <c r="C155" s="22">
        <f>SUM(C156:C157)</f>
        <v>683709.4</v>
      </c>
      <c r="D155" s="23">
        <f>SUM(D156:D157)</f>
        <v>683624.5</v>
      </c>
      <c r="E155" s="24">
        <f t="shared" si="10"/>
        <v>84.900000000023283</v>
      </c>
      <c r="F155" s="20">
        <f t="shared" si="11"/>
        <v>0.99987582443652223</v>
      </c>
      <c r="H155" s="69">
        <f>D155/D251</f>
        <v>3.4866239078037826E-2</v>
      </c>
    </row>
    <row r="156" spans="1:8" ht="18.75" customHeight="1" x14ac:dyDescent="0.25">
      <c r="A156" s="171"/>
      <c r="B156" s="16" t="s">
        <v>6</v>
      </c>
      <c r="C156" s="38">
        <v>683709.4</v>
      </c>
      <c r="D156" s="39">
        <v>683624.5</v>
      </c>
      <c r="E156" s="19">
        <f t="shared" si="10"/>
        <v>84.900000000023283</v>
      </c>
      <c r="F156" s="20">
        <f t="shared" si="11"/>
        <v>0.99987582443652223</v>
      </c>
    </row>
    <row r="157" spans="1:8" ht="56.25" x14ac:dyDescent="0.25">
      <c r="A157" s="171"/>
      <c r="B157" s="16" t="s">
        <v>7</v>
      </c>
      <c r="C157" s="38">
        <f>SUM(C158:C160)</f>
        <v>0</v>
      </c>
      <c r="D157" s="39">
        <f>SUM(D158:D160)</f>
        <v>0</v>
      </c>
      <c r="E157" s="19">
        <f t="shared" si="10"/>
        <v>0</v>
      </c>
      <c r="F157" s="20" t="e">
        <f t="shared" si="11"/>
        <v>#DIV/0!</v>
      </c>
    </row>
    <row r="158" spans="1:8" x14ac:dyDescent="0.25">
      <c r="A158" s="171"/>
      <c r="B158" s="16" t="s">
        <v>8</v>
      </c>
      <c r="C158" s="38"/>
      <c r="D158" s="39"/>
      <c r="E158" s="19">
        <f t="shared" si="10"/>
        <v>0</v>
      </c>
      <c r="F158" s="20" t="e">
        <f t="shared" si="11"/>
        <v>#DIV/0!</v>
      </c>
    </row>
    <row r="159" spans="1:8" x14ac:dyDescent="0.25">
      <c r="A159" s="171"/>
      <c r="B159" s="16" t="s">
        <v>9</v>
      </c>
      <c r="C159" s="38"/>
      <c r="D159" s="39"/>
      <c r="E159" s="19">
        <f t="shared" si="10"/>
        <v>0</v>
      </c>
      <c r="F159" s="20" t="e">
        <f t="shared" si="11"/>
        <v>#DIV/0!</v>
      </c>
    </row>
    <row r="160" spans="1:8" ht="37.5" x14ac:dyDescent="0.25">
      <c r="A160" s="173"/>
      <c r="B160" s="16" t="s">
        <v>10</v>
      </c>
      <c r="C160" s="38"/>
      <c r="D160" s="39"/>
      <c r="E160" s="19">
        <f t="shared" si="10"/>
        <v>0</v>
      </c>
      <c r="F160" s="20" t="e">
        <f t="shared" si="11"/>
        <v>#DIV/0!</v>
      </c>
    </row>
    <row r="161" spans="1:10" x14ac:dyDescent="0.25">
      <c r="A161" s="170" t="s">
        <v>83</v>
      </c>
      <c r="B161" s="21" t="s">
        <v>5</v>
      </c>
      <c r="C161" s="22">
        <f>SUM(C162:C163)</f>
        <v>480</v>
      </c>
      <c r="D161" s="23">
        <f>SUM(D162:D163)</f>
        <v>480</v>
      </c>
      <c r="E161" s="24">
        <f t="shared" si="10"/>
        <v>0</v>
      </c>
      <c r="F161" s="20">
        <v>1</v>
      </c>
      <c r="H161" s="69">
        <f>D161/D251</f>
        <v>2.4480975678107144E-5</v>
      </c>
    </row>
    <row r="162" spans="1:10" ht="15.75" customHeight="1" x14ac:dyDescent="0.25">
      <c r="A162" s="171"/>
      <c r="B162" s="16" t="s">
        <v>6</v>
      </c>
      <c r="C162" s="38">
        <v>480</v>
      </c>
      <c r="D162" s="39">
        <v>480</v>
      </c>
      <c r="E162" s="19">
        <f t="shared" si="10"/>
        <v>0</v>
      </c>
      <c r="F162" s="20">
        <f t="shared" si="11"/>
        <v>1</v>
      </c>
    </row>
    <row r="163" spans="1:10" ht="56.25" x14ac:dyDescent="0.25">
      <c r="A163" s="171"/>
      <c r="B163" s="16" t="s">
        <v>7</v>
      </c>
      <c r="C163" s="38">
        <f>SUM(C164:C166)</f>
        <v>0</v>
      </c>
      <c r="D163" s="39">
        <f>SUM(D164:D166)</f>
        <v>0</v>
      </c>
      <c r="E163" s="19">
        <f t="shared" si="10"/>
        <v>0</v>
      </c>
      <c r="F163" s="20" t="e">
        <f t="shared" si="11"/>
        <v>#DIV/0!</v>
      </c>
    </row>
    <row r="164" spans="1:10" x14ac:dyDescent="0.25">
      <c r="A164" s="171"/>
      <c r="B164" s="16" t="s">
        <v>8</v>
      </c>
      <c r="C164" s="38"/>
      <c r="D164" s="39"/>
      <c r="E164" s="19">
        <f t="shared" si="10"/>
        <v>0</v>
      </c>
      <c r="F164" s="20" t="e">
        <f t="shared" si="11"/>
        <v>#DIV/0!</v>
      </c>
    </row>
    <row r="165" spans="1:10" x14ac:dyDescent="0.25">
      <c r="A165" s="171"/>
      <c r="B165" s="16" t="s">
        <v>9</v>
      </c>
      <c r="C165" s="38"/>
      <c r="D165" s="39"/>
      <c r="E165" s="19">
        <f t="shared" si="10"/>
        <v>0</v>
      </c>
      <c r="F165" s="20" t="e">
        <f t="shared" si="11"/>
        <v>#DIV/0!</v>
      </c>
    </row>
    <row r="166" spans="1:10" ht="37.5" x14ac:dyDescent="0.25">
      <c r="A166" s="173"/>
      <c r="B166" s="16" t="s">
        <v>10</v>
      </c>
      <c r="C166" s="38"/>
      <c r="D166" s="39"/>
      <c r="E166" s="19">
        <f t="shared" si="10"/>
        <v>0</v>
      </c>
      <c r="F166" s="20" t="e">
        <f t="shared" si="11"/>
        <v>#DIV/0!</v>
      </c>
    </row>
    <row r="167" spans="1:10" x14ac:dyDescent="0.25">
      <c r="A167" s="170" t="s">
        <v>84</v>
      </c>
      <c r="B167" s="21" t="s">
        <v>5</v>
      </c>
      <c r="C167" s="22">
        <f>SUM(C168:C169)</f>
        <v>255000</v>
      </c>
      <c r="D167" s="23">
        <f>SUM(D168:D169)</f>
        <v>244360.8</v>
      </c>
      <c r="E167" s="24">
        <f t="shared" si="10"/>
        <v>10639.200000000012</v>
      </c>
      <c r="F167" s="20">
        <f t="shared" si="11"/>
        <v>0.95827764705882346</v>
      </c>
      <c r="H167" s="69">
        <f>D167/D251</f>
        <v>1.2462897503089173E-2</v>
      </c>
    </row>
    <row r="168" spans="1:10" ht="18.75" customHeight="1" x14ac:dyDescent="0.25">
      <c r="A168" s="171"/>
      <c r="B168" s="16" t="s">
        <v>6</v>
      </c>
      <c r="C168" s="38">
        <v>255000</v>
      </c>
      <c r="D168" s="39">
        <v>244360.8</v>
      </c>
      <c r="E168" s="19">
        <f t="shared" ref="E168:E231" si="13">C168-D168</f>
        <v>10639.200000000012</v>
      </c>
      <c r="F168" s="20">
        <f t="shared" ref="F168:F231" si="14">D168/C168</f>
        <v>0.95827764705882346</v>
      </c>
    </row>
    <row r="169" spans="1:10" ht="56.25" x14ac:dyDescent="0.25">
      <c r="A169" s="171"/>
      <c r="B169" s="16" t="s">
        <v>7</v>
      </c>
      <c r="C169" s="38">
        <f>SUM(C170:C172)</f>
        <v>0</v>
      </c>
      <c r="D169" s="39">
        <f>SUM(D170:D172)</f>
        <v>0</v>
      </c>
      <c r="E169" s="19">
        <f t="shared" si="13"/>
        <v>0</v>
      </c>
      <c r="F169" s="20" t="e">
        <f t="shared" si="14"/>
        <v>#DIV/0!</v>
      </c>
    </row>
    <row r="170" spans="1:10" x14ac:dyDescent="0.25">
      <c r="A170" s="171"/>
      <c r="B170" s="16" t="s">
        <v>8</v>
      </c>
      <c r="C170" s="38"/>
      <c r="D170" s="39"/>
      <c r="E170" s="19">
        <f t="shared" si="13"/>
        <v>0</v>
      </c>
      <c r="F170" s="20" t="e">
        <f t="shared" si="14"/>
        <v>#DIV/0!</v>
      </c>
    </row>
    <row r="171" spans="1:10" x14ac:dyDescent="0.25">
      <c r="A171" s="171"/>
      <c r="B171" s="16" t="s">
        <v>9</v>
      </c>
      <c r="C171" s="38"/>
      <c r="D171" s="39"/>
      <c r="E171" s="19">
        <f t="shared" si="13"/>
        <v>0</v>
      </c>
      <c r="F171" s="20" t="e">
        <f t="shared" si="14"/>
        <v>#DIV/0!</v>
      </c>
    </row>
    <row r="172" spans="1:10" ht="37.5" x14ac:dyDescent="0.25">
      <c r="A172" s="173"/>
      <c r="B172" s="16" t="s">
        <v>10</v>
      </c>
      <c r="C172" s="38"/>
      <c r="D172" s="39"/>
      <c r="E172" s="19">
        <f t="shared" si="13"/>
        <v>0</v>
      </c>
      <c r="F172" s="20" t="e">
        <f t="shared" si="14"/>
        <v>#DIV/0!</v>
      </c>
    </row>
    <row r="173" spans="1:10" x14ac:dyDescent="0.25">
      <c r="A173" s="188" t="s">
        <v>85</v>
      </c>
      <c r="B173" s="21" t="s">
        <v>5</v>
      </c>
      <c r="C173" s="22">
        <f>SUM(C174:C175)</f>
        <v>3513461.57</v>
      </c>
      <c r="D173" s="23">
        <f>SUM(D174:D175)</f>
        <v>3441256.9200000004</v>
      </c>
      <c r="E173" s="24">
        <f t="shared" si="13"/>
        <v>72204.649999999441</v>
      </c>
      <c r="F173" s="20">
        <f>D173/C173</f>
        <v>0.97944914194692634</v>
      </c>
      <c r="H173" s="71">
        <f>D173/D251</f>
        <v>0.17551109783466229</v>
      </c>
    </row>
    <row r="174" spans="1:10" ht="17.25" customHeight="1" x14ac:dyDescent="0.25">
      <c r="A174" s="189"/>
      <c r="B174" s="16" t="s">
        <v>6</v>
      </c>
      <c r="C174" s="38">
        <f>C180+C186+C192</f>
        <v>3509938.2199999997</v>
      </c>
      <c r="D174" s="39">
        <f>D180+D186+D192</f>
        <v>3437733.5700000003</v>
      </c>
      <c r="E174" s="19">
        <f t="shared" si="13"/>
        <v>72204.649999999441</v>
      </c>
      <c r="F174" s="20">
        <f t="shared" si="14"/>
        <v>0.97942851256225261</v>
      </c>
      <c r="G174" s="57">
        <f>D174/D173*100</f>
        <v>99.897614444898807</v>
      </c>
      <c r="J174" s="73">
        <f>D173-D178</f>
        <v>3440540.5700000003</v>
      </c>
    </row>
    <row r="175" spans="1:10" ht="56.25" x14ac:dyDescent="0.25">
      <c r="A175" s="189"/>
      <c r="B175" s="16" t="s">
        <v>7</v>
      </c>
      <c r="C175" s="38">
        <f>SUM(C176:C178)</f>
        <v>3523.35</v>
      </c>
      <c r="D175" s="39">
        <f>SUM(D176:D178)</f>
        <v>3523.35</v>
      </c>
      <c r="E175" s="19">
        <f t="shared" si="13"/>
        <v>0</v>
      </c>
      <c r="F175" s="20">
        <f t="shared" si="14"/>
        <v>1</v>
      </c>
    </row>
    <row r="176" spans="1:10" x14ac:dyDescent="0.25">
      <c r="A176" s="189"/>
      <c r="B176" s="16" t="s">
        <v>8</v>
      </c>
      <c r="C176" s="38">
        <f t="shared" ref="C176:D178" si="15">C182+C188+C194</f>
        <v>0</v>
      </c>
      <c r="D176" s="39">
        <f t="shared" si="15"/>
        <v>0</v>
      </c>
      <c r="E176" s="19">
        <f t="shared" si="13"/>
        <v>0</v>
      </c>
      <c r="F176" s="20" t="e">
        <f t="shared" si="14"/>
        <v>#DIV/0!</v>
      </c>
    </row>
    <row r="177" spans="1:6" x14ac:dyDescent="0.25">
      <c r="A177" s="189"/>
      <c r="B177" s="16" t="s">
        <v>9</v>
      </c>
      <c r="C177" s="38">
        <f t="shared" si="15"/>
        <v>2807</v>
      </c>
      <c r="D177" s="39">
        <f t="shared" si="15"/>
        <v>2807</v>
      </c>
      <c r="E177" s="19">
        <f t="shared" si="13"/>
        <v>0</v>
      </c>
      <c r="F177" s="20">
        <f t="shared" si="14"/>
        <v>1</v>
      </c>
    </row>
    <row r="178" spans="1:6" ht="37.5" x14ac:dyDescent="0.25">
      <c r="A178" s="190"/>
      <c r="B178" s="16" t="s">
        <v>10</v>
      </c>
      <c r="C178" s="38">
        <f t="shared" si="15"/>
        <v>716.35</v>
      </c>
      <c r="D178" s="39">
        <f t="shared" si="15"/>
        <v>716.35</v>
      </c>
      <c r="E178" s="19">
        <f t="shared" si="13"/>
        <v>0</v>
      </c>
      <c r="F178" s="20">
        <f t="shared" si="14"/>
        <v>1</v>
      </c>
    </row>
    <row r="179" spans="1:6" x14ac:dyDescent="0.25">
      <c r="A179" s="174" t="s">
        <v>86</v>
      </c>
      <c r="B179" s="16" t="s">
        <v>5</v>
      </c>
      <c r="C179" s="17">
        <f>SUM(C180:C181)</f>
        <v>13951.36</v>
      </c>
      <c r="D179" s="18">
        <f>SUM(D180:D181)</f>
        <v>13949.57</v>
      </c>
      <c r="E179" s="19">
        <f t="shared" si="13"/>
        <v>1.7900000000008731</v>
      </c>
      <c r="F179" s="20">
        <f t="shared" si="14"/>
        <v>0.99987169709619705</v>
      </c>
    </row>
    <row r="180" spans="1:6" ht="18.75" customHeight="1" x14ac:dyDescent="0.25">
      <c r="A180" s="175"/>
      <c r="B180" s="16" t="s">
        <v>6</v>
      </c>
      <c r="C180" s="36">
        <v>13951.36</v>
      </c>
      <c r="D180" s="37">
        <v>13949.57</v>
      </c>
      <c r="E180" s="19">
        <f t="shared" si="13"/>
        <v>1.7900000000008731</v>
      </c>
      <c r="F180" s="20">
        <f t="shared" si="14"/>
        <v>0.99987169709619705</v>
      </c>
    </row>
    <row r="181" spans="1:6" ht="56.25" x14ac:dyDescent="0.25">
      <c r="A181" s="175"/>
      <c r="B181" s="16" t="s">
        <v>7</v>
      </c>
      <c r="C181" s="36">
        <v>0</v>
      </c>
      <c r="D181" s="37">
        <f>SUM(D182:D184)</f>
        <v>0</v>
      </c>
      <c r="E181" s="19">
        <f t="shared" si="13"/>
        <v>0</v>
      </c>
      <c r="F181" s="20" t="e">
        <f t="shared" si="14"/>
        <v>#DIV/0!</v>
      </c>
    </row>
    <row r="182" spans="1:6" x14ac:dyDescent="0.25">
      <c r="A182" s="175"/>
      <c r="B182" s="16" t="s">
        <v>8</v>
      </c>
      <c r="C182" s="36"/>
      <c r="D182" s="37"/>
      <c r="E182" s="19">
        <f t="shared" si="13"/>
        <v>0</v>
      </c>
      <c r="F182" s="20" t="e">
        <f t="shared" si="14"/>
        <v>#DIV/0!</v>
      </c>
    </row>
    <row r="183" spans="1:6" x14ac:dyDescent="0.25">
      <c r="A183" s="175"/>
      <c r="B183" s="16" t="s">
        <v>9</v>
      </c>
      <c r="C183" s="36">
        <v>0</v>
      </c>
      <c r="D183" s="37"/>
      <c r="E183" s="19">
        <f t="shared" si="13"/>
        <v>0</v>
      </c>
      <c r="F183" s="20" t="e">
        <f t="shared" si="14"/>
        <v>#DIV/0!</v>
      </c>
    </row>
    <row r="184" spans="1:6" ht="37.5" x14ac:dyDescent="0.25">
      <c r="A184" s="176"/>
      <c r="B184" s="16" t="s">
        <v>10</v>
      </c>
      <c r="C184" s="36"/>
      <c r="D184" s="37"/>
      <c r="E184" s="19">
        <f t="shared" si="13"/>
        <v>0</v>
      </c>
      <c r="F184" s="20" t="e">
        <f t="shared" si="14"/>
        <v>#DIV/0!</v>
      </c>
    </row>
    <row r="185" spans="1:6" x14ac:dyDescent="0.25">
      <c r="A185" s="174" t="s">
        <v>87</v>
      </c>
      <c r="B185" s="16" t="s">
        <v>5</v>
      </c>
      <c r="C185" s="17">
        <f>SUM(C186:C187)</f>
        <v>151448.85</v>
      </c>
      <c r="D185" s="18">
        <f>SUM(D186:D187)</f>
        <v>148397.71</v>
      </c>
      <c r="E185" s="19">
        <f t="shared" si="13"/>
        <v>3051.140000000014</v>
      </c>
      <c r="F185" s="20">
        <f t="shared" si="14"/>
        <v>0.97985366016315067</v>
      </c>
    </row>
    <row r="186" spans="1:6" ht="16.5" customHeight="1" x14ac:dyDescent="0.25">
      <c r="A186" s="175"/>
      <c r="B186" s="16" t="s">
        <v>6</v>
      </c>
      <c r="C186" s="36">
        <v>147925.5</v>
      </c>
      <c r="D186" s="37">
        <v>144874.35999999999</v>
      </c>
      <c r="E186" s="19">
        <f t="shared" si="13"/>
        <v>3051.140000000014</v>
      </c>
      <c r="F186" s="20">
        <f t="shared" si="14"/>
        <v>0.97937380640930727</v>
      </c>
    </row>
    <row r="187" spans="1:6" ht="56.25" x14ac:dyDescent="0.25">
      <c r="A187" s="175"/>
      <c r="B187" s="16" t="s">
        <v>7</v>
      </c>
      <c r="C187" s="36">
        <f>SUM(C188:C190)</f>
        <v>3523.35</v>
      </c>
      <c r="D187" s="37">
        <f>SUM(D188:D190)</f>
        <v>3523.35</v>
      </c>
      <c r="E187" s="19">
        <f t="shared" si="13"/>
        <v>0</v>
      </c>
      <c r="F187" s="20">
        <f t="shared" si="14"/>
        <v>1</v>
      </c>
    </row>
    <row r="188" spans="1:6" x14ac:dyDescent="0.25">
      <c r="A188" s="175"/>
      <c r="B188" s="16" t="s">
        <v>8</v>
      </c>
      <c r="C188" s="36"/>
      <c r="D188" s="37"/>
      <c r="E188" s="19">
        <f t="shared" si="13"/>
        <v>0</v>
      </c>
      <c r="F188" s="20" t="e">
        <f t="shared" si="14"/>
        <v>#DIV/0!</v>
      </c>
    </row>
    <row r="189" spans="1:6" x14ac:dyDescent="0.25">
      <c r="A189" s="175"/>
      <c r="B189" s="16" t="s">
        <v>9</v>
      </c>
      <c r="C189" s="36">
        <v>2807</v>
      </c>
      <c r="D189" s="37">
        <v>2807</v>
      </c>
      <c r="E189" s="19">
        <f t="shared" si="13"/>
        <v>0</v>
      </c>
      <c r="F189" s="20">
        <f t="shared" si="14"/>
        <v>1</v>
      </c>
    </row>
    <row r="190" spans="1:6" ht="37.5" x14ac:dyDescent="0.25">
      <c r="A190" s="176"/>
      <c r="B190" s="16" t="s">
        <v>10</v>
      </c>
      <c r="C190" s="36">
        <v>716.35</v>
      </c>
      <c r="D190" s="37">
        <v>716.35</v>
      </c>
      <c r="E190" s="19">
        <f t="shared" si="13"/>
        <v>0</v>
      </c>
      <c r="F190" s="20">
        <f t="shared" si="14"/>
        <v>1</v>
      </c>
    </row>
    <row r="191" spans="1:6" x14ac:dyDescent="0.25">
      <c r="A191" s="174" t="s">
        <v>88</v>
      </c>
      <c r="B191" s="16" t="s">
        <v>5</v>
      </c>
      <c r="C191" s="17">
        <f>SUM(C192:C193)</f>
        <v>3348061.36</v>
      </c>
      <c r="D191" s="18">
        <f>SUM(D192:D193)</f>
        <v>3278909.64</v>
      </c>
      <c r="E191" s="19">
        <f t="shared" si="13"/>
        <v>69151.719999999739</v>
      </c>
      <c r="F191" s="20">
        <f t="shared" si="14"/>
        <v>0.97934574293465171</v>
      </c>
    </row>
    <row r="192" spans="1:6" ht="18" customHeight="1" x14ac:dyDescent="0.25">
      <c r="A192" s="175"/>
      <c r="B192" s="16" t="s">
        <v>6</v>
      </c>
      <c r="C192" s="36">
        <v>3348061.36</v>
      </c>
      <c r="D192" s="37">
        <v>3278909.64</v>
      </c>
      <c r="E192" s="19">
        <f t="shared" si="13"/>
        <v>69151.719999999739</v>
      </c>
      <c r="F192" s="20">
        <f t="shared" si="14"/>
        <v>0.97934574293465171</v>
      </c>
    </row>
    <row r="193" spans="1:8" ht="56.25" x14ac:dyDescent="0.25">
      <c r="A193" s="175"/>
      <c r="B193" s="16" t="s">
        <v>7</v>
      </c>
      <c r="C193" s="36">
        <f>SUM(C194:C196)</f>
        <v>0</v>
      </c>
      <c r="D193" s="37">
        <f>SUM(D194:D196)</f>
        <v>0</v>
      </c>
      <c r="E193" s="19">
        <f t="shared" si="13"/>
        <v>0</v>
      </c>
      <c r="F193" s="20" t="e">
        <f t="shared" si="14"/>
        <v>#DIV/0!</v>
      </c>
    </row>
    <row r="194" spans="1:8" x14ac:dyDescent="0.25">
      <c r="A194" s="175"/>
      <c r="B194" s="16" t="s">
        <v>8</v>
      </c>
      <c r="C194" s="36"/>
      <c r="D194" s="37"/>
      <c r="E194" s="19">
        <f t="shared" si="13"/>
        <v>0</v>
      </c>
      <c r="F194" s="20" t="e">
        <f t="shared" si="14"/>
        <v>#DIV/0!</v>
      </c>
    </row>
    <row r="195" spans="1:8" x14ac:dyDescent="0.25">
      <c r="A195" s="175"/>
      <c r="B195" s="16" t="s">
        <v>9</v>
      </c>
      <c r="C195" s="36"/>
      <c r="D195" s="37"/>
      <c r="E195" s="19">
        <f t="shared" si="13"/>
        <v>0</v>
      </c>
      <c r="F195" s="20" t="e">
        <f t="shared" si="14"/>
        <v>#DIV/0!</v>
      </c>
    </row>
    <row r="196" spans="1:8" ht="37.5" x14ac:dyDescent="0.25">
      <c r="A196" s="176"/>
      <c r="B196" s="16" t="s">
        <v>10</v>
      </c>
      <c r="C196" s="36"/>
      <c r="D196" s="37"/>
      <c r="E196" s="19">
        <f t="shared" si="13"/>
        <v>0</v>
      </c>
      <c r="F196" s="20" t="e">
        <f t="shared" si="14"/>
        <v>#DIV/0!</v>
      </c>
    </row>
    <row r="197" spans="1:8" x14ac:dyDescent="0.25">
      <c r="A197" s="170" t="s">
        <v>89</v>
      </c>
      <c r="B197" s="21" t="s">
        <v>5</v>
      </c>
      <c r="C197" s="22">
        <f>SUM(C198:C199)</f>
        <v>145830.70000000001</v>
      </c>
      <c r="D197" s="23">
        <f>SUM(D198:D199)</f>
        <v>144964.78</v>
      </c>
      <c r="E197" s="24">
        <f t="shared" si="13"/>
        <v>865.92000000001281</v>
      </c>
      <c r="F197" s="20">
        <f t="shared" si="14"/>
        <v>0.9940621556366388</v>
      </c>
      <c r="H197" s="69">
        <f>D197/D251</f>
        <v>7.3934984445044845E-3</v>
      </c>
    </row>
    <row r="198" spans="1:8" ht="16.5" customHeight="1" x14ac:dyDescent="0.25">
      <c r="A198" s="171"/>
      <c r="B198" s="16" t="s">
        <v>6</v>
      </c>
      <c r="C198" s="38">
        <f>C204+C210+C216</f>
        <v>144830.70000000001</v>
      </c>
      <c r="D198" s="39">
        <f>D204+D210+D216</f>
        <v>143964.78</v>
      </c>
      <c r="E198" s="19">
        <f t="shared" si="13"/>
        <v>865.92000000001281</v>
      </c>
      <c r="F198" s="20">
        <f t="shared" si="14"/>
        <v>0.99402115711655048</v>
      </c>
    </row>
    <row r="199" spans="1:8" ht="56.25" x14ac:dyDescent="0.25">
      <c r="A199" s="171"/>
      <c r="B199" s="16" t="s">
        <v>7</v>
      </c>
      <c r="C199" s="38">
        <f>SUM(C200:C202)</f>
        <v>1000</v>
      </c>
      <c r="D199" s="39">
        <f>SUM(D200:D202)</f>
        <v>1000</v>
      </c>
      <c r="E199" s="19">
        <f t="shared" si="13"/>
        <v>0</v>
      </c>
      <c r="F199" s="20">
        <f t="shared" si="14"/>
        <v>1</v>
      </c>
    </row>
    <row r="200" spans="1:8" x14ac:dyDescent="0.25">
      <c r="A200" s="171"/>
      <c r="B200" s="16" t="s">
        <v>8</v>
      </c>
      <c r="C200" s="38">
        <f t="shared" ref="C200:D202" si="16">C206+C212+C218</f>
        <v>0</v>
      </c>
      <c r="D200" s="39">
        <f t="shared" si="16"/>
        <v>0</v>
      </c>
      <c r="E200" s="19">
        <f t="shared" si="13"/>
        <v>0</v>
      </c>
      <c r="F200" s="20" t="e">
        <f t="shared" si="14"/>
        <v>#DIV/0!</v>
      </c>
    </row>
    <row r="201" spans="1:8" x14ac:dyDescent="0.25">
      <c r="A201" s="171"/>
      <c r="B201" s="16" t="s">
        <v>9</v>
      </c>
      <c r="C201" s="38">
        <f t="shared" si="16"/>
        <v>1000</v>
      </c>
      <c r="D201" s="39">
        <f t="shared" si="16"/>
        <v>1000</v>
      </c>
      <c r="E201" s="19">
        <f t="shared" si="13"/>
        <v>0</v>
      </c>
      <c r="F201" s="20">
        <f t="shared" si="14"/>
        <v>1</v>
      </c>
    </row>
    <row r="202" spans="1:8" ht="37.5" x14ac:dyDescent="0.25">
      <c r="A202" s="173"/>
      <c r="B202" s="16" t="s">
        <v>10</v>
      </c>
      <c r="C202" s="38">
        <f t="shared" si="16"/>
        <v>0</v>
      </c>
      <c r="D202" s="39">
        <f t="shared" si="16"/>
        <v>0</v>
      </c>
      <c r="E202" s="19">
        <f t="shared" si="13"/>
        <v>0</v>
      </c>
      <c r="F202" s="20" t="e">
        <f t="shared" si="14"/>
        <v>#DIV/0!</v>
      </c>
    </row>
    <row r="203" spans="1:8" x14ac:dyDescent="0.25">
      <c r="A203" s="174" t="s">
        <v>90</v>
      </c>
      <c r="B203" s="16" t="s">
        <v>5</v>
      </c>
      <c r="C203" s="17">
        <f>SUM(C204:C205)</f>
        <v>6087.5</v>
      </c>
      <c r="D203" s="18">
        <f>SUM(D204:D205)</f>
        <v>6031.74</v>
      </c>
      <c r="E203" s="19">
        <f t="shared" si="13"/>
        <v>55.760000000000218</v>
      </c>
      <c r="F203" s="20">
        <f t="shared" si="14"/>
        <v>0.99084024640657076</v>
      </c>
    </row>
    <row r="204" spans="1:8" ht="19.5" customHeight="1" x14ac:dyDescent="0.25">
      <c r="A204" s="175"/>
      <c r="B204" s="16" t="s">
        <v>6</v>
      </c>
      <c r="C204" s="36">
        <v>6087.5</v>
      </c>
      <c r="D204" s="37">
        <v>6031.74</v>
      </c>
      <c r="E204" s="19">
        <f t="shared" si="13"/>
        <v>55.760000000000218</v>
      </c>
      <c r="F204" s="20">
        <f t="shared" si="14"/>
        <v>0.99084024640657076</v>
      </c>
    </row>
    <row r="205" spans="1:8" ht="56.25" x14ac:dyDescent="0.25">
      <c r="A205" s="175"/>
      <c r="B205" s="16" t="s">
        <v>7</v>
      </c>
      <c r="C205" s="36">
        <f>SUM(C206:C208)</f>
        <v>0</v>
      </c>
      <c r="D205" s="37">
        <f>SUM(D206:D208)</f>
        <v>0</v>
      </c>
      <c r="E205" s="19">
        <f t="shared" si="13"/>
        <v>0</v>
      </c>
      <c r="F205" s="20" t="e">
        <f t="shared" si="14"/>
        <v>#DIV/0!</v>
      </c>
    </row>
    <row r="206" spans="1:8" x14ac:dyDescent="0.25">
      <c r="A206" s="175"/>
      <c r="B206" s="16" t="s">
        <v>8</v>
      </c>
      <c r="C206" s="36"/>
      <c r="D206" s="37"/>
      <c r="E206" s="19">
        <f t="shared" si="13"/>
        <v>0</v>
      </c>
      <c r="F206" s="20" t="e">
        <f t="shared" si="14"/>
        <v>#DIV/0!</v>
      </c>
    </row>
    <row r="207" spans="1:8" x14ac:dyDescent="0.25">
      <c r="A207" s="175"/>
      <c r="B207" s="16" t="s">
        <v>9</v>
      </c>
      <c r="C207" s="36"/>
      <c r="D207" s="37"/>
      <c r="E207" s="19">
        <f t="shared" si="13"/>
        <v>0</v>
      </c>
      <c r="F207" s="20" t="e">
        <f t="shared" si="14"/>
        <v>#DIV/0!</v>
      </c>
    </row>
    <row r="208" spans="1:8" ht="37.5" x14ac:dyDescent="0.25">
      <c r="A208" s="176"/>
      <c r="B208" s="16" t="s">
        <v>10</v>
      </c>
      <c r="C208" s="36"/>
      <c r="D208" s="37"/>
      <c r="E208" s="19">
        <f t="shared" si="13"/>
        <v>0</v>
      </c>
      <c r="F208" s="20" t="e">
        <f t="shared" si="14"/>
        <v>#DIV/0!</v>
      </c>
    </row>
    <row r="209" spans="1:8" x14ac:dyDescent="0.25">
      <c r="A209" s="174" t="s">
        <v>91</v>
      </c>
      <c r="B209" s="16" t="s">
        <v>5</v>
      </c>
      <c r="C209" s="17">
        <f>SUM(C210:C211)</f>
        <v>475</v>
      </c>
      <c r="D209" s="18">
        <f>SUM(D210:D211)</f>
        <v>398.64</v>
      </c>
      <c r="E209" s="19">
        <f t="shared" si="13"/>
        <v>76.360000000000014</v>
      </c>
      <c r="F209" s="20">
        <f t="shared" si="14"/>
        <v>0.8392421052631579</v>
      </c>
    </row>
    <row r="210" spans="1:8" ht="18" customHeight="1" x14ac:dyDescent="0.25">
      <c r="A210" s="175"/>
      <c r="B210" s="16" t="s">
        <v>6</v>
      </c>
      <c r="C210" s="36">
        <v>475</v>
      </c>
      <c r="D210" s="37">
        <v>398.64</v>
      </c>
      <c r="E210" s="19">
        <f t="shared" si="13"/>
        <v>76.360000000000014</v>
      </c>
      <c r="F210" s="20">
        <f t="shared" si="14"/>
        <v>0.8392421052631579</v>
      </c>
    </row>
    <row r="211" spans="1:8" ht="56.25" x14ac:dyDescent="0.25">
      <c r="A211" s="175"/>
      <c r="B211" s="16" t="s">
        <v>7</v>
      </c>
      <c r="C211" s="36">
        <f>SUM(C212:C214)</f>
        <v>0</v>
      </c>
      <c r="D211" s="37">
        <f>SUM(D212:D214)</f>
        <v>0</v>
      </c>
      <c r="E211" s="19">
        <f t="shared" si="13"/>
        <v>0</v>
      </c>
      <c r="F211" s="20" t="e">
        <f t="shared" si="14"/>
        <v>#DIV/0!</v>
      </c>
    </row>
    <row r="212" spans="1:8" x14ac:dyDescent="0.25">
      <c r="A212" s="175"/>
      <c r="B212" s="16" t="s">
        <v>8</v>
      </c>
      <c r="C212" s="36"/>
      <c r="D212" s="37"/>
      <c r="E212" s="19">
        <f t="shared" si="13"/>
        <v>0</v>
      </c>
      <c r="F212" s="20" t="e">
        <f t="shared" si="14"/>
        <v>#DIV/0!</v>
      </c>
    </row>
    <row r="213" spans="1:8" x14ac:dyDescent="0.25">
      <c r="A213" s="175"/>
      <c r="B213" s="16" t="s">
        <v>9</v>
      </c>
      <c r="C213" s="36"/>
      <c r="D213" s="37"/>
      <c r="E213" s="19">
        <f t="shared" si="13"/>
        <v>0</v>
      </c>
      <c r="F213" s="20" t="e">
        <f t="shared" si="14"/>
        <v>#DIV/0!</v>
      </c>
    </row>
    <row r="214" spans="1:8" ht="37.5" x14ac:dyDescent="0.25">
      <c r="A214" s="176"/>
      <c r="B214" s="16" t="s">
        <v>10</v>
      </c>
      <c r="C214" s="36"/>
      <c r="D214" s="37"/>
      <c r="E214" s="19">
        <f t="shared" si="13"/>
        <v>0</v>
      </c>
      <c r="F214" s="20" t="e">
        <f t="shared" si="14"/>
        <v>#DIV/0!</v>
      </c>
    </row>
    <row r="215" spans="1:8" x14ac:dyDescent="0.25">
      <c r="A215" s="174" t="s">
        <v>92</v>
      </c>
      <c r="B215" s="16" t="s">
        <v>5</v>
      </c>
      <c r="C215" s="17">
        <f>SUM(C216:C217)</f>
        <v>139268.20000000001</v>
      </c>
      <c r="D215" s="18">
        <f>SUM(D216:D217)</f>
        <v>138534.39999999999</v>
      </c>
      <c r="E215" s="19">
        <f t="shared" si="13"/>
        <v>733.80000000001746</v>
      </c>
      <c r="F215" s="20">
        <f t="shared" si="14"/>
        <v>0.99473102976846106</v>
      </c>
    </row>
    <row r="216" spans="1:8" ht="18.75" customHeight="1" x14ac:dyDescent="0.25">
      <c r="A216" s="175"/>
      <c r="B216" s="16" t="s">
        <v>6</v>
      </c>
      <c r="C216" s="36">
        <v>138268.20000000001</v>
      </c>
      <c r="D216" s="37">
        <v>137534.39999999999</v>
      </c>
      <c r="E216" s="19">
        <f t="shared" si="13"/>
        <v>733.80000000001746</v>
      </c>
      <c r="F216" s="20">
        <f t="shared" si="14"/>
        <v>0.9946929228846545</v>
      </c>
    </row>
    <row r="217" spans="1:8" ht="56.25" x14ac:dyDescent="0.25">
      <c r="A217" s="175"/>
      <c r="B217" s="16" t="s">
        <v>7</v>
      </c>
      <c r="C217" s="36">
        <f>SUM(C218:C220)</f>
        <v>1000</v>
      </c>
      <c r="D217" s="37">
        <f>SUM(D218:D220)</f>
        <v>1000</v>
      </c>
      <c r="E217" s="19">
        <f t="shared" si="13"/>
        <v>0</v>
      </c>
      <c r="F217" s="20">
        <f t="shared" si="14"/>
        <v>1</v>
      </c>
    </row>
    <row r="218" spans="1:8" x14ac:dyDescent="0.25">
      <c r="A218" s="175"/>
      <c r="B218" s="16" t="s">
        <v>8</v>
      </c>
      <c r="C218" s="36"/>
      <c r="D218" s="37"/>
      <c r="E218" s="19">
        <f t="shared" si="13"/>
        <v>0</v>
      </c>
      <c r="F218" s="20" t="e">
        <f t="shared" si="14"/>
        <v>#DIV/0!</v>
      </c>
    </row>
    <row r="219" spans="1:8" x14ac:dyDescent="0.25">
      <c r="A219" s="175"/>
      <c r="B219" s="16" t="s">
        <v>9</v>
      </c>
      <c r="C219" s="36">
        <v>1000</v>
      </c>
      <c r="D219" s="37">
        <v>1000</v>
      </c>
      <c r="E219" s="19">
        <f t="shared" si="13"/>
        <v>0</v>
      </c>
      <c r="F219" s="20">
        <f t="shared" si="14"/>
        <v>1</v>
      </c>
    </row>
    <row r="220" spans="1:8" ht="37.5" x14ac:dyDescent="0.25">
      <c r="A220" s="176"/>
      <c r="B220" s="16" t="s">
        <v>10</v>
      </c>
      <c r="C220" s="36"/>
      <c r="D220" s="37"/>
      <c r="E220" s="19">
        <f t="shared" si="13"/>
        <v>0</v>
      </c>
      <c r="F220" s="20" t="e">
        <f t="shared" si="14"/>
        <v>#DIV/0!</v>
      </c>
    </row>
    <row r="221" spans="1:8" x14ac:dyDescent="0.25">
      <c r="A221" s="170" t="s">
        <v>93</v>
      </c>
      <c r="B221" s="21" t="s">
        <v>5</v>
      </c>
      <c r="C221" s="22">
        <f>SUM(C222:C223)</f>
        <v>8251.7000000000007</v>
      </c>
      <c r="D221" s="62">
        <f>SUM(D222:D223)</f>
        <v>8163.00533</v>
      </c>
      <c r="E221" s="24">
        <f t="shared" si="13"/>
        <v>88.69467000000077</v>
      </c>
      <c r="F221" s="20">
        <f t="shared" si="14"/>
        <v>0.9892513457832931</v>
      </c>
      <c r="H221" s="69">
        <f>D221/D251</f>
        <v>4.1632986446664367E-4</v>
      </c>
    </row>
    <row r="222" spans="1:8" ht="18.75" customHeight="1" x14ac:dyDescent="0.25">
      <c r="A222" s="171"/>
      <c r="B222" s="16" t="s">
        <v>6</v>
      </c>
      <c r="C222" s="38">
        <v>8251.7000000000007</v>
      </c>
      <c r="D222" s="61">
        <v>8163.00533</v>
      </c>
      <c r="E222" s="19">
        <f t="shared" si="13"/>
        <v>88.69467000000077</v>
      </c>
      <c r="F222" s="20">
        <f t="shared" si="14"/>
        <v>0.9892513457832931</v>
      </c>
    </row>
    <row r="223" spans="1:8" ht="56.25" x14ac:dyDescent="0.25">
      <c r="A223" s="171"/>
      <c r="B223" s="16" t="s">
        <v>7</v>
      </c>
      <c r="C223" s="38">
        <f>SUM(C224:C226)</f>
        <v>0</v>
      </c>
      <c r="D223" s="39">
        <f>SUM(D224:D226)</f>
        <v>0</v>
      </c>
      <c r="E223" s="19">
        <f t="shared" si="13"/>
        <v>0</v>
      </c>
      <c r="F223" s="20" t="e">
        <f t="shared" si="14"/>
        <v>#DIV/0!</v>
      </c>
    </row>
    <row r="224" spans="1:8" x14ac:dyDescent="0.25">
      <c r="A224" s="171"/>
      <c r="B224" s="16" t="s">
        <v>8</v>
      </c>
      <c r="C224" s="38"/>
      <c r="D224" s="39"/>
      <c r="E224" s="19">
        <f t="shared" si="13"/>
        <v>0</v>
      </c>
      <c r="F224" s="20" t="e">
        <f t="shared" si="14"/>
        <v>#DIV/0!</v>
      </c>
    </row>
    <row r="225" spans="1:9" x14ac:dyDescent="0.25">
      <c r="A225" s="171"/>
      <c r="B225" s="16" t="s">
        <v>9</v>
      </c>
      <c r="C225" s="38"/>
      <c r="D225" s="39"/>
      <c r="E225" s="19">
        <f t="shared" si="13"/>
        <v>0</v>
      </c>
      <c r="F225" s="20" t="e">
        <f t="shared" si="14"/>
        <v>#DIV/0!</v>
      </c>
    </row>
    <row r="226" spans="1:9" ht="37.5" x14ac:dyDescent="0.25">
      <c r="A226" s="173"/>
      <c r="B226" s="16" t="s">
        <v>10</v>
      </c>
      <c r="C226" s="38"/>
      <c r="D226" s="39"/>
      <c r="E226" s="19">
        <f t="shared" si="13"/>
        <v>0</v>
      </c>
      <c r="F226" s="20" t="e">
        <f t="shared" si="14"/>
        <v>#DIV/0!</v>
      </c>
    </row>
    <row r="227" spans="1:9" x14ac:dyDescent="0.25">
      <c r="A227" s="170" t="s">
        <v>94</v>
      </c>
      <c r="B227" s="21" t="s">
        <v>5</v>
      </c>
      <c r="C227" s="22">
        <f>SUM(C228:C229)</f>
        <v>40013.9</v>
      </c>
      <c r="D227" s="23">
        <f>SUM(D228:D229)</f>
        <v>38796.349000000002</v>
      </c>
      <c r="E227" s="24">
        <f t="shared" si="13"/>
        <v>1217.5509999999995</v>
      </c>
      <c r="F227" s="20">
        <f t="shared" si="14"/>
        <v>0.96957179879991706</v>
      </c>
      <c r="H227" s="69">
        <f>D227/D251</f>
        <v>1.9786926588924092E-3</v>
      </c>
    </row>
    <row r="228" spans="1:9" ht="18.75" customHeight="1" x14ac:dyDescent="0.25">
      <c r="A228" s="171"/>
      <c r="B228" s="16" t="s">
        <v>6</v>
      </c>
      <c r="C228" s="38">
        <v>40013.9</v>
      </c>
      <c r="D228" s="63">
        <v>38796.349000000002</v>
      </c>
      <c r="E228" s="19">
        <f t="shared" si="13"/>
        <v>1217.5509999999995</v>
      </c>
      <c r="F228" s="20">
        <f t="shared" si="14"/>
        <v>0.96957179879991706</v>
      </c>
    </row>
    <row r="229" spans="1:9" ht="56.25" x14ac:dyDescent="0.25">
      <c r="A229" s="171"/>
      <c r="B229" s="16" t="s">
        <v>7</v>
      </c>
      <c r="C229" s="38">
        <f>SUM(C230:C232)</f>
        <v>0</v>
      </c>
      <c r="D229" s="39">
        <f>SUM(D230:D232)</f>
        <v>0</v>
      </c>
      <c r="E229" s="19">
        <f t="shared" si="13"/>
        <v>0</v>
      </c>
      <c r="F229" s="20" t="e">
        <f t="shared" si="14"/>
        <v>#DIV/0!</v>
      </c>
    </row>
    <row r="230" spans="1:9" x14ac:dyDescent="0.25">
      <c r="A230" s="171"/>
      <c r="B230" s="16" t="s">
        <v>8</v>
      </c>
      <c r="C230" s="38"/>
      <c r="D230" s="39"/>
      <c r="E230" s="19">
        <f t="shared" si="13"/>
        <v>0</v>
      </c>
      <c r="F230" s="20" t="e">
        <f t="shared" si="14"/>
        <v>#DIV/0!</v>
      </c>
    </row>
    <row r="231" spans="1:9" x14ac:dyDescent="0.25">
      <c r="A231" s="171"/>
      <c r="B231" s="16" t="s">
        <v>9</v>
      </c>
      <c r="C231" s="38"/>
      <c r="D231" s="39"/>
      <c r="E231" s="19">
        <f t="shared" si="13"/>
        <v>0</v>
      </c>
      <c r="F231" s="20" t="e">
        <f t="shared" si="14"/>
        <v>#DIV/0!</v>
      </c>
    </row>
    <row r="232" spans="1:9" ht="37.5" x14ac:dyDescent="0.25">
      <c r="A232" s="173"/>
      <c r="B232" s="16" t="s">
        <v>10</v>
      </c>
      <c r="C232" s="38"/>
      <c r="D232" s="39"/>
      <c r="E232" s="19">
        <f t="shared" ref="E232:E256" si="17">C232-D232</f>
        <v>0</v>
      </c>
      <c r="F232" s="20" t="e">
        <f t="shared" ref="F232:F256" si="18">D232/C232</f>
        <v>#DIV/0!</v>
      </c>
    </row>
    <row r="233" spans="1:9" ht="18.75" customHeight="1" x14ac:dyDescent="0.25">
      <c r="A233" s="170" t="s">
        <v>95</v>
      </c>
      <c r="B233" s="21" t="s">
        <v>5</v>
      </c>
      <c r="C233" s="22">
        <f>SUM(C234:C235)</f>
        <v>41785.699999999997</v>
      </c>
      <c r="D233" s="23">
        <f>SUM(D234:D235)</f>
        <v>41785.1</v>
      </c>
      <c r="E233" s="24">
        <f t="shared" si="17"/>
        <v>0.59999999999854481</v>
      </c>
      <c r="F233" s="20">
        <f t="shared" si="18"/>
        <v>0.99998564102073195</v>
      </c>
      <c r="H233" s="69">
        <f>D233/D251</f>
        <v>2.1311250350151555E-3</v>
      </c>
    </row>
    <row r="234" spans="1:9" ht="18.75" customHeight="1" x14ac:dyDescent="0.25">
      <c r="A234" s="171"/>
      <c r="B234" s="16" t="s">
        <v>6</v>
      </c>
      <c r="C234" s="38">
        <v>41785.699999999997</v>
      </c>
      <c r="D234" s="39">
        <v>41785.1</v>
      </c>
      <c r="E234" s="19">
        <f t="shared" si="17"/>
        <v>0.59999999999854481</v>
      </c>
      <c r="F234" s="20">
        <f t="shared" si="18"/>
        <v>0.99998564102073195</v>
      </c>
    </row>
    <row r="235" spans="1:9" ht="56.25" x14ac:dyDescent="0.25">
      <c r="A235" s="171"/>
      <c r="B235" s="16" t="s">
        <v>7</v>
      </c>
      <c r="C235" s="38">
        <f>SUM(C236:C238)</f>
        <v>0</v>
      </c>
      <c r="D235" s="39">
        <f>SUM(D236:D238)</f>
        <v>0</v>
      </c>
      <c r="E235" s="19">
        <f t="shared" si="17"/>
        <v>0</v>
      </c>
      <c r="F235" s="20" t="e">
        <f t="shared" si="18"/>
        <v>#DIV/0!</v>
      </c>
    </row>
    <row r="236" spans="1:9" x14ac:dyDescent="0.25">
      <c r="A236" s="171"/>
      <c r="B236" s="16" t="s">
        <v>8</v>
      </c>
      <c r="C236" s="38"/>
      <c r="D236" s="39"/>
      <c r="E236" s="19">
        <f t="shared" si="17"/>
        <v>0</v>
      </c>
      <c r="F236" s="20" t="e">
        <f t="shared" si="18"/>
        <v>#DIV/0!</v>
      </c>
    </row>
    <row r="237" spans="1:9" x14ac:dyDescent="0.25">
      <c r="A237" s="171"/>
      <c r="B237" s="16" t="s">
        <v>9</v>
      </c>
      <c r="C237" s="38"/>
      <c r="D237" s="39"/>
      <c r="E237" s="19">
        <f t="shared" si="17"/>
        <v>0</v>
      </c>
      <c r="F237" s="20" t="e">
        <f t="shared" si="18"/>
        <v>#DIV/0!</v>
      </c>
    </row>
    <row r="238" spans="1:9" ht="37.5" x14ac:dyDescent="0.25">
      <c r="A238" s="171"/>
      <c r="B238" s="40" t="s">
        <v>10</v>
      </c>
      <c r="C238" s="41"/>
      <c r="D238" s="42"/>
      <c r="E238" s="43">
        <f t="shared" si="17"/>
        <v>0</v>
      </c>
      <c r="F238" s="20" t="e">
        <f t="shared" si="18"/>
        <v>#DIV/0!</v>
      </c>
    </row>
    <row r="239" spans="1:9" x14ac:dyDescent="0.25">
      <c r="A239" s="170" t="s">
        <v>96</v>
      </c>
      <c r="B239" s="21" t="s">
        <v>5</v>
      </c>
      <c r="C239" s="22">
        <f>C240+C241</f>
        <v>178695.24000000002</v>
      </c>
      <c r="D239" s="22">
        <f>D240+D241</f>
        <v>151616.12</v>
      </c>
      <c r="E239" s="24">
        <f t="shared" ref="E239:E244" si="19">C239-D239</f>
        <v>27079.120000000024</v>
      </c>
      <c r="F239" s="20">
        <f t="shared" ref="F239:F244" si="20">D239/C239</f>
        <v>0.84846199596586891</v>
      </c>
      <c r="H239" s="69">
        <f>D239/D251</f>
        <v>7.7327303044353616E-3</v>
      </c>
      <c r="I239" s="73">
        <f>D239-D244</f>
        <v>3710.5899999999965</v>
      </c>
    </row>
    <row r="240" spans="1:9" ht="37.5" x14ac:dyDescent="0.25">
      <c r="A240" s="171"/>
      <c r="B240" s="16" t="s">
        <v>6</v>
      </c>
      <c r="C240" s="38">
        <v>3628.2</v>
      </c>
      <c r="D240" s="39">
        <v>3611.72</v>
      </c>
      <c r="E240" s="19">
        <f t="shared" si="19"/>
        <v>16.480000000000018</v>
      </c>
      <c r="F240" s="20">
        <f t="shared" si="20"/>
        <v>0.99545780276721241</v>
      </c>
    </row>
    <row r="241" spans="1:13" ht="56.25" x14ac:dyDescent="0.25">
      <c r="A241" s="171"/>
      <c r="B241" s="16" t="s">
        <v>7</v>
      </c>
      <c r="C241" s="38">
        <f>SUM(C242:C244)</f>
        <v>175067.04</v>
      </c>
      <c r="D241" s="38">
        <f>SUM(D242:D244)</f>
        <v>148004.4</v>
      </c>
      <c r="E241" s="19">
        <f t="shared" si="19"/>
        <v>27062.640000000014</v>
      </c>
      <c r="F241" s="20">
        <f t="shared" si="20"/>
        <v>0.84541556194701173</v>
      </c>
    </row>
    <row r="242" spans="1:13" x14ac:dyDescent="0.25">
      <c r="A242" s="171"/>
      <c r="B242" s="16" t="s">
        <v>8</v>
      </c>
      <c r="C242" s="38"/>
      <c r="D242" s="39"/>
      <c r="E242" s="19">
        <f t="shared" si="19"/>
        <v>0</v>
      </c>
      <c r="F242" s="20" t="e">
        <f t="shared" si="20"/>
        <v>#DIV/0!</v>
      </c>
    </row>
    <row r="243" spans="1:13" x14ac:dyDescent="0.25">
      <c r="A243" s="171"/>
      <c r="B243" s="16" t="s">
        <v>9</v>
      </c>
      <c r="C243" s="38">
        <v>99</v>
      </c>
      <c r="D243" s="39">
        <v>98.87</v>
      </c>
      <c r="E243" s="19">
        <f t="shared" si="19"/>
        <v>0.12999999999999545</v>
      </c>
      <c r="F243" s="20">
        <f t="shared" si="20"/>
        <v>0.99868686868686873</v>
      </c>
    </row>
    <row r="244" spans="1:13" ht="37.5" x14ac:dyDescent="0.25">
      <c r="A244" s="171"/>
      <c r="B244" s="40" t="s">
        <v>10</v>
      </c>
      <c r="C244" s="41">
        <v>174968.04</v>
      </c>
      <c r="D244" s="42">
        <v>147905.53</v>
      </c>
      <c r="E244" s="43">
        <f t="shared" si="19"/>
        <v>27062.510000000009</v>
      </c>
      <c r="F244" s="20">
        <f t="shared" si="20"/>
        <v>0.84532883834099071</v>
      </c>
    </row>
    <row r="245" spans="1:13" x14ac:dyDescent="0.25">
      <c r="A245" s="170" t="s">
        <v>97</v>
      </c>
      <c r="B245" s="21" t="s">
        <v>5</v>
      </c>
      <c r="C245" s="22">
        <f>SUM(C246:C247)</f>
        <v>412558.17000000004</v>
      </c>
      <c r="D245" s="22">
        <f>D246+D247</f>
        <v>412429.14</v>
      </c>
      <c r="E245" s="24">
        <f t="shared" ref="E245:E250" si="21">C245-D245</f>
        <v>129.03000000002794</v>
      </c>
      <c r="F245" s="20">
        <f t="shared" ref="F245:F250" si="22">D245/C245</f>
        <v>0.99968724410426768</v>
      </c>
      <c r="H245" s="69">
        <f>D245/D251</f>
        <v>2.1034724469338847E-2</v>
      </c>
      <c r="I245" s="73">
        <f>D245-D250</f>
        <v>398422.19</v>
      </c>
    </row>
    <row r="246" spans="1:13" ht="37.5" x14ac:dyDescent="0.25">
      <c r="A246" s="171"/>
      <c r="B246" s="16" t="s">
        <v>6</v>
      </c>
      <c r="C246" s="38">
        <v>2947.59</v>
      </c>
      <c r="D246" s="39">
        <v>2818.56</v>
      </c>
      <c r="E246" s="19">
        <f t="shared" si="21"/>
        <v>129.0300000000002</v>
      </c>
      <c r="F246" s="20">
        <f t="shared" si="22"/>
        <v>0.95622525520849233</v>
      </c>
    </row>
    <row r="247" spans="1:13" ht="56.25" x14ac:dyDescent="0.25">
      <c r="A247" s="171"/>
      <c r="B247" s="16" t="s">
        <v>7</v>
      </c>
      <c r="C247" s="38">
        <f>SUM(C248:C250)</f>
        <v>409610.58</v>
      </c>
      <c r="D247" s="38">
        <f>SUM(D248:D250)</f>
        <v>409610.58</v>
      </c>
      <c r="E247" s="19">
        <f t="shared" si="21"/>
        <v>0</v>
      </c>
      <c r="F247" s="20">
        <f t="shared" si="22"/>
        <v>1</v>
      </c>
    </row>
    <row r="248" spans="1:13" x14ac:dyDescent="0.25">
      <c r="A248" s="171"/>
      <c r="B248" s="16" t="s">
        <v>8</v>
      </c>
      <c r="C248" s="38">
        <v>288790.65000000002</v>
      </c>
      <c r="D248" s="39">
        <v>288790.65000000002</v>
      </c>
      <c r="E248" s="19">
        <f t="shared" si="21"/>
        <v>0</v>
      </c>
      <c r="F248" s="20">
        <f t="shared" si="22"/>
        <v>1</v>
      </c>
    </row>
    <row r="249" spans="1:13" x14ac:dyDescent="0.25">
      <c r="A249" s="171"/>
      <c r="B249" s="16" t="s">
        <v>9</v>
      </c>
      <c r="C249" s="38">
        <v>106812.98</v>
      </c>
      <c r="D249" s="39">
        <v>106812.98</v>
      </c>
      <c r="E249" s="19">
        <f t="shared" si="21"/>
        <v>0</v>
      </c>
      <c r="F249" s="20">
        <f t="shared" si="22"/>
        <v>1</v>
      </c>
    </row>
    <row r="250" spans="1:13" ht="37.5" x14ac:dyDescent="0.25">
      <c r="A250" s="171"/>
      <c r="B250" s="40" t="s">
        <v>10</v>
      </c>
      <c r="C250" s="41">
        <v>14006.95</v>
      </c>
      <c r="D250" s="42">
        <v>14006.95</v>
      </c>
      <c r="E250" s="43">
        <f t="shared" si="21"/>
        <v>0</v>
      </c>
      <c r="F250" s="20">
        <f t="shared" si="22"/>
        <v>1</v>
      </c>
    </row>
    <row r="251" spans="1:13" ht="19.5" customHeight="1" x14ac:dyDescent="0.25">
      <c r="A251" s="187" t="s">
        <v>30</v>
      </c>
      <c r="B251" s="21" t="s">
        <v>5</v>
      </c>
      <c r="C251" s="22">
        <f>C252+C253</f>
        <v>19897233.68</v>
      </c>
      <c r="D251" s="22">
        <f>D252+D253</f>
        <v>19607061.675620005</v>
      </c>
      <c r="E251" s="67">
        <f t="shared" si="17"/>
        <v>290172.00437999517</v>
      </c>
      <c r="F251" s="56">
        <f t="shared" si="18"/>
        <v>0.9854164649696171</v>
      </c>
      <c r="G251" s="47">
        <f t="shared" ref="G251:H256" si="23">C5+C35+C65+C83+C89+C95+C119+C137+C143+C149+C155+C161+C167+C173+C197+C221+C227+C233+C239+C245</f>
        <v>19897233.679999996</v>
      </c>
      <c r="H251" s="47">
        <f t="shared" si="23"/>
        <v>19607061.675620005</v>
      </c>
      <c r="J251" s="73">
        <f>D251-D250-D244-D178-D148-D142</f>
        <v>19385526.545620002</v>
      </c>
    </row>
    <row r="252" spans="1:13" ht="38.25" thickBot="1" x14ac:dyDescent="0.3">
      <c r="A252" s="187"/>
      <c r="B252" s="65" t="s">
        <v>6</v>
      </c>
      <c r="C252" s="49">
        <f>C6+C36+C66+C84+C90+C96+C120+C138+C144+C150+C156+C162+C168+C174+C198+C222+C228+C234+C240+C246</f>
        <v>10328010.209999999</v>
      </c>
      <c r="D252" s="49">
        <f>D6+D36+D66+D84+D90+D96+D120+D138+D144+D150+D156+D162+D168+D174+D198+D222+D228+D234+D240+D246</f>
        <v>10117958.04562</v>
      </c>
      <c r="E252" s="50">
        <f t="shared" si="17"/>
        <v>210052.16437999904</v>
      </c>
      <c r="F252" s="56">
        <f t="shared" si="18"/>
        <v>0.97966189419752725</v>
      </c>
      <c r="G252" s="47">
        <f t="shared" si="23"/>
        <v>10328010.209999999</v>
      </c>
      <c r="H252" s="47">
        <f t="shared" si="23"/>
        <v>10117958.04562</v>
      </c>
      <c r="J252" s="73">
        <f>H251-H256</f>
        <v>19385526.545620006</v>
      </c>
    </row>
    <row r="253" spans="1:13" ht="57" customHeight="1" thickBot="1" x14ac:dyDescent="0.3">
      <c r="A253" s="187"/>
      <c r="B253" s="66" t="s">
        <v>7</v>
      </c>
      <c r="C253" s="51">
        <f>SUM(C254:C256)</f>
        <v>9569223.4700000025</v>
      </c>
      <c r="D253" s="51">
        <f>SUM(D254:D256)</f>
        <v>9489103.6300000027</v>
      </c>
      <c r="E253" s="46">
        <f t="shared" si="17"/>
        <v>80119.839999999851</v>
      </c>
      <c r="F253" s="56">
        <f t="shared" si="18"/>
        <v>0.9916273415234601</v>
      </c>
      <c r="G253" s="47">
        <f t="shared" si="23"/>
        <v>9569223.4699999988</v>
      </c>
      <c r="H253" s="47">
        <f t="shared" si="23"/>
        <v>9489103.6300000008</v>
      </c>
    </row>
    <row r="254" spans="1:13" ht="19.5" thickBot="1" x14ac:dyDescent="0.3">
      <c r="A254" s="187"/>
      <c r="B254" s="65" t="s">
        <v>8</v>
      </c>
      <c r="C254" s="49">
        <f>C8+C38++C68+C86+C92+C98+C122+C140+C146+C152+C158+C164+C170+C176+C200+C224+C230+C236+C242+C248</f>
        <v>2291756.9500000002</v>
      </c>
      <c r="D254" s="49">
        <f>D8+D38++D68+D86+D92+D98+D122+D140+D146+D152+D158+D164+D170+D176+D200+D224+D230+D236+D242+D248</f>
        <v>2283190.75</v>
      </c>
      <c r="E254" s="50">
        <f t="shared" si="17"/>
        <v>8566.2000000001863</v>
      </c>
      <c r="F254" s="56">
        <f t="shared" si="18"/>
        <v>0.9962621690751281</v>
      </c>
      <c r="G254" s="47">
        <f t="shared" si="23"/>
        <v>2291756.9500000002</v>
      </c>
      <c r="H254" s="47">
        <f t="shared" si="23"/>
        <v>2283190.75</v>
      </c>
    </row>
    <row r="255" spans="1:13" ht="19.5" thickBot="1" x14ac:dyDescent="0.3">
      <c r="A255" s="187"/>
      <c r="B255" s="66" t="s">
        <v>9</v>
      </c>
      <c r="C255" s="51">
        <f>C9+C39+C69+C87+C93+C99+C123+C141+C147+C153+C159+C165+C171+C177+C201+C225+C231++C237+C243+C249</f>
        <v>7028935.8800000008</v>
      </c>
      <c r="D255" s="51">
        <f>D9+D39+D69+D87+D93+D99+D123+D141+D147+D153+D159+D165+D171+D177+D201+D225+D231++D237+D243+D249</f>
        <v>6984377.7500000019</v>
      </c>
      <c r="E255" s="46">
        <f t="shared" si="17"/>
        <v>44558.129999998957</v>
      </c>
      <c r="F255" s="56">
        <f t="shared" si="18"/>
        <v>0.99366075736630577</v>
      </c>
      <c r="G255" s="47">
        <f t="shared" si="23"/>
        <v>7028935.8800000008</v>
      </c>
      <c r="H255" s="47">
        <f t="shared" si="23"/>
        <v>6984377.7500000019</v>
      </c>
    </row>
    <row r="256" spans="1:13" ht="57" thickBot="1" x14ac:dyDescent="0.3">
      <c r="A256" s="187"/>
      <c r="B256" s="64" t="s">
        <v>10</v>
      </c>
      <c r="C256" s="53">
        <f>C10+C40+C70+C88+C94+C100+C124+C142+C148+C154+C160+C166+C172+C178+C202+C226+C232++C238+C244+C250</f>
        <v>248530.64</v>
      </c>
      <c r="D256" s="53">
        <f>D10+D40+D70+D88+D94+D100+D124+D142+D148+D154+D160+D166+D172+D178+D202+D226+D232++D238+D244+D250</f>
        <v>221535.13</v>
      </c>
      <c r="E256" s="54">
        <f t="shared" si="17"/>
        <v>26995.510000000009</v>
      </c>
      <c r="F256" s="56">
        <f t="shared" si="18"/>
        <v>0.89137954982130163</v>
      </c>
      <c r="G256" s="47">
        <f t="shared" si="23"/>
        <v>248530.64</v>
      </c>
      <c r="H256" s="47">
        <f t="shared" si="23"/>
        <v>221535.13</v>
      </c>
      <c r="K256" s="22">
        <f>K257+K258</f>
        <v>10749.761290000002</v>
      </c>
      <c r="L256" s="22">
        <f>L257+L258</f>
        <v>0</v>
      </c>
      <c r="M256" s="67">
        <f t="shared" ref="M256:M261" si="24">K256-L256</f>
        <v>10749.761290000002</v>
      </c>
    </row>
    <row r="257" spans="1:13" ht="19.5" thickBot="1" x14ac:dyDescent="0.3">
      <c r="A257" s="9"/>
      <c r="B257" s="9"/>
      <c r="C257" s="55"/>
      <c r="D257" s="55"/>
      <c r="E257" s="10">
        <f>E5+E35+E65+E83+E89+E95+E119+E137+E143+E149+E155+E161+E167+E173+E197+E221+E227+E233</f>
        <v>262963.8543799991</v>
      </c>
      <c r="F257" s="56"/>
      <c r="K257" s="49">
        <f>K11+K41+K71+K89+K95+K101+K125+K143+K149+K155+K161+K167+K173+K179+K203+K227+K233+K239+K245+K251</f>
        <v>10749.761290000002</v>
      </c>
      <c r="L257" s="49">
        <f>L11+L41+L71+L89+L95+L101+L125+L143+L149+L155+L161+L167+L173+L179+L203+L227+L233+L239+L245+L251</f>
        <v>0</v>
      </c>
      <c r="M257" s="50">
        <f t="shared" si="24"/>
        <v>10749.761290000002</v>
      </c>
    </row>
    <row r="258" spans="1:13" ht="19.5" thickBot="1" x14ac:dyDescent="0.3">
      <c r="A258" s="9"/>
      <c r="B258" s="9"/>
      <c r="C258" s="55"/>
      <c r="D258" s="55"/>
      <c r="E258" s="11"/>
      <c r="F258" s="56"/>
      <c r="K258" s="51">
        <f>SUM(K259:K261)</f>
        <v>0</v>
      </c>
      <c r="L258" s="51">
        <f>SUM(L259:L261)</f>
        <v>0</v>
      </c>
      <c r="M258" s="46">
        <f t="shared" si="24"/>
        <v>0</v>
      </c>
    </row>
    <row r="259" spans="1:13" ht="19.5" thickBot="1" x14ac:dyDescent="0.3">
      <c r="A259" s="9"/>
      <c r="B259" s="9"/>
      <c r="C259" s="55"/>
      <c r="D259" s="55"/>
      <c r="E259" s="11"/>
      <c r="F259" s="56"/>
      <c r="K259" s="49">
        <f>K13+K43++K73+K91+K97+K103+K127+K145+K151+K157+K163+K169+K175+K181+K205+K229+K235+K241+K247+K253</f>
        <v>0</v>
      </c>
      <c r="L259" s="49">
        <f>L13+L43++L73+L91+L97+L103+L127+L145+L151+L157+L163+L169+L175+L181+L205+L229+L235+L241+L247+L253</f>
        <v>0</v>
      </c>
      <c r="M259" s="50">
        <f t="shared" si="24"/>
        <v>0</v>
      </c>
    </row>
    <row r="260" spans="1:13" ht="19.5" thickBot="1" x14ac:dyDescent="0.3">
      <c r="A260" s="9"/>
      <c r="B260" s="9"/>
      <c r="C260" s="55"/>
      <c r="D260" s="55"/>
      <c r="E260" s="11"/>
      <c r="F260" s="56"/>
      <c r="K260" s="51">
        <f>K14+K44+K74+K92+K98+K104+K128+K146+K152+K158+K164+K170+K176+K182+K206+K230+K236++K242+K248+K254</f>
        <v>0</v>
      </c>
      <c r="L260" s="51">
        <f>L14+L44+L74+L92+L98+L104+L128+L146+L152+L158+L164+L170+L176+L182+L206+L230+L236++L242+L248+L254</f>
        <v>0</v>
      </c>
      <c r="M260" s="46">
        <f t="shared" si="24"/>
        <v>0</v>
      </c>
    </row>
    <row r="261" spans="1:13" ht="19.5" thickBot="1" x14ac:dyDescent="0.3">
      <c r="A261" s="9"/>
      <c r="B261" s="9"/>
      <c r="C261" s="55"/>
      <c r="D261" s="55"/>
      <c r="E261" s="11"/>
      <c r="F261" s="56"/>
      <c r="K261" s="53">
        <f>K15+K45+K75+K93+K99+K105+K129+K147+K153+K159+K165+K171+K177+K183+K207+K231+K237++K243+K249+K255</f>
        <v>0</v>
      </c>
      <c r="L261" s="53">
        <f>L15+L45+L75+L93+L99+L105+L129+L147+L153+L159+L165+L171+L177+L183+L207+L231+L237++L243+L249+L255</f>
        <v>0</v>
      </c>
      <c r="M261" s="54">
        <f t="shared" si="24"/>
        <v>0</v>
      </c>
    </row>
    <row r="262" spans="1:13" x14ac:dyDescent="0.25">
      <c r="A262" s="9"/>
      <c r="B262" s="9"/>
      <c r="C262" s="55"/>
      <c r="D262" s="55"/>
      <c r="E262" s="11"/>
      <c r="F262" s="56"/>
    </row>
    <row r="263" spans="1:13" x14ac:dyDescent="0.25">
      <c r="A263" s="9"/>
      <c r="B263" s="9"/>
      <c r="C263" s="10"/>
      <c r="D263" s="10"/>
      <c r="E263" s="11"/>
      <c r="F263" s="56"/>
    </row>
    <row r="264" spans="1:13" s="9" customFormat="1" x14ac:dyDescent="0.25">
      <c r="C264" s="10"/>
      <c r="D264" s="10"/>
      <c r="E264" s="11"/>
      <c r="F264" s="56"/>
    </row>
    <row r="265" spans="1:13" s="9" customFormat="1" x14ac:dyDescent="0.25">
      <c r="C265" s="10">
        <f>C252+C254+C255</f>
        <v>19648703.039999999</v>
      </c>
      <c r="D265" s="10">
        <f>D252+D254+D255</f>
        <v>19385526.545620002</v>
      </c>
      <c r="E265" s="11"/>
      <c r="F265" s="56">
        <f>D265/C265</f>
        <v>0.98660591012830545</v>
      </c>
    </row>
    <row r="266" spans="1:13" s="9" customFormat="1" x14ac:dyDescent="0.25">
      <c r="C266" s="10"/>
      <c r="D266" s="10"/>
      <c r="E266" s="11"/>
      <c r="F266" s="11"/>
    </row>
    <row r="267" spans="1:13" s="9" customFormat="1" x14ac:dyDescent="0.25">
      <c r="C267" s="10"/>
      <c r="D267" s="10"/>
      <c r="E267" s="11"/>
      <c r="F267" s="11"/>
    </row>
    <row r="268" spans="1:13" s="9" customFormat="1" x14ac:dyDescent="0.25">
      <c r="C268" s="10"/>
      <c r="D268" s="10"/>
      <c r="E268" s="11"/>
      <c r="F268" s="11"/>
    </row>
    <row r="269" spans="1:13" s="9" customFormat="1" x14ac:dyDescent="0.25">
      <c r="C269" s="10"/>
      <c r="D269" s="10"/>
      <c r="E269" s="11"/>
      <c r="F269" s="11"/>
    </row>
    <row r="270" spans="1:13" s="9" customFormat="1" x14ac:dyDescent="0.25">
      <c r="C270" s="10"/>
      <c r="D270" s="10"/>
      <c r="E270" s="11"/>
      <c r="F270" s="94">
        <f>D265/D251</f>
        <v>0.98870125806379927</v>
      </c>
    </row>
    <row r="271" spans="1:13" s="9" customFormat="1" x14ac:dyDescent="0.25">
      <c r="E271" s="12"/>
      <c r="F271" s="12"/>
    </row>
    <row r="272" spans="1:13" s="9" customFormat="1" x14ac:dyDescent="0.25">
      <c r="E272" s="12"/>
      <c r="F272" s="12"/>
    </row>
    <row r="273" spans="5:6" s="9" customFormat="1" x14ac:dyDescent="0.25">
      <c r="E273" s="12"/>
      <c r="F273" s="12"/>
    </row>
    <row r="274" spans="5:6" s="9" customFormat="1" x14ac:dyDescent="0.25">
      <c r="E274" s="12"/>
      <c r="F274" s="12"/>
    </row>
    <row r="275" spans="5:6" s="9" customFormat="1" x14ac:dyDescent="0.25">
      <c r="E275" s="12"/>
      <c r="F275" s="12"/>
    </row>
    <row r="276" spans="5:6" s="9" customFormat="1" x14ac:dyDescent="0.25">
      <c r="E276" s="12"/>
      <c r="F276" s="12"/>
    </row>
    <row r="277" spans="5:6" s="9" customFormat="1" x14ac:dyDescent="0.25">
      <c r="E277" s="12"/>
      <c r="F277" s="12"/>
    </row>
    <row r="278" spans="5:6" s="9" customFormat="1" x14ac:dyDescent="0.25">
      <c r="E278" s="12"/>
      <c r="F278" s="12"/>
    </row>
    <row r="279" spans="5:6" s="9" customFormat="1" x14ac:dyDescent="0.25">
      <c r="E279" s="12"/>
      <c r="F279" s="12"/>
    </row>
    <row r="280" spans="5:6" s="9" customFormat="1" x14ac:dyDescent="0.25">
      <c r="E280" s="12"/>
      <c r="F280" s="12"/>
    </row>
    <row r="281" spans="5:6" s="9" customFormat="1" x14ac:dyDescent="0.25">
      <c r="E281" s="12"/>
      <c r="F281" s="12"/>
    </row>
    <row r="282" spans="5:6" s="9" customFormat="1" x14ac:dyDescent="0.25">
      <c r="E282" s="12"/>
      <c r="F282" s="12"/>
    </row>
    <row r="283" spans="5:6" s="9" customFormat="1" x14ac:dyDescent="0.25">
      <c r="E283" s="12"/>
      <c r="F283" s="12"/>
    </row>
    <row r="284" spans="5:6" s="9" customFormat="1" x14ac:dyDescent="0.25">
      <c r="E284" s="12"/>
      <c r="F284" s="12"/>
    </row>
    <row r="285" spans="5:6" s="9" customFormat="1" x14ac:dyDescent="0.25">
      <c r="E285" s="12"/>
      <c r="F285" s="12"/>
    </row>
    <row r="286" spans="5:6" s="9" customFormat="1" x14ac:dyDescent="0.25">
      <c r="E286" s="12"/>
      <c r="F286" s="12"/>
    </row>
    <row r="287" spans="5:6" s="9" customFormat="1" x14ac:dyDescent="0.25">
      <c r="E287" s="12"/>
      <c r="F287" s="12"/>
    </row>
    <row r="288" spans="5:6" s="9" customFormat="1" x14ac:dyDescent="0.25">
      <c r="E288" s="12"/>
      <c r="F288" s="12"/>
    </row>
    <row r="289" spans="5:6" s="9" customFormat="1" x14ac:dyDescent="0.25">
      <c r="E289" s="12"/>
      <c r="F289" s="12"/>
    </row>
    <row r="290" spans="5:6" s="9" customFormat="1" x14ac:dyDescent="0.25">
      <c r="E290" s="12"/>
      <c r="F290" s="12"/>
    </row>
    <row r="291" spans="5:6" s="9" customFormat="1" x14ac:dyDescent="0.25">
      <c r="E291" s="12"/>
      <c r="F291" s="12"/>
    </row>
    <row r="292" spans="5:6" s="9" customFormat="1" x14ac:dyDescent="0.25">
      <c r="E292" s="12"/>
      <c r="F292" s="12"/>
    </row>
    <row r="293" spans="5:6" s="9" customFormat="1" x14ac:dyDescent="0.25">
      <c r="E293" s="12"/>
      <c r="F293" s="12"/>
    </row>
    <row r="294" spans="5:6" s="9" customFormat="1" x14ac:dyDescent="0.25">
      <c r="E294" s="12"/>
      <c r="F294" s="12"/>
    </row>
    <row r="295" spans="5:6" s="9" customFormat="1" x14ac:dyDescent="0.25">
      <c r="E295" s="12"/>
      <c r="F295" s="12"/>
    </row>
    <row r="296" spans="5:6" s="9" customFormat="1" x14ac:dyDescent="0.25">
      <c r="E296" s="12"/>
      <c r="F296" s="12"/>
    </row>
    <row r="297" spans="5:6" s="9" customFormat="1" x14ac:dyDescent="0.25">
      <c r="E297" s="12"/>
      <c r="F297" s="12"/>
    </row>
    <row r="298" spans="5:6" s="9" customFormat="1" x14ac:dyDescent="0.25">
      <c r="E298" s="12"/>
      <c r="F298" s="12"/>
    </row>
    <row r="299" spans="5:6" s="9" customFormat="1" x14ac:dyDescent="0.25">
      <c r="E299" s="12"/>
      <c r="F299" s="12"/>
    </row>
    <row r="300" spans="5:6" s="9" customFormat="1" x14ac:dyDescent="0.25">
      <c r="E300" s="12"/>
      <c r="F300" s="12"/>
    </row>
    <row r="301" spans="5:6" s="9" customFormat="1" x14ac:dyDescent="0.25">
      <c r="E301" s="12"/>
      <c r="F301" s="12"/>
    </row>
    <row r="302" spans="5:6" s="9" customFormat="1" x14ac:dyDescent="0.25">
      <c r="E302" s="12"/>
      <c r="F302" s="12"/>
    </row>
    <row r="303" spans="5:6" s="9" customFormat="1" x14ac:dyDescent="0.25">
      <c r="E303" s="12"/>
      <c r="F303" s="12"/>
    </row>
    <row r="304" spans="5:6" s="9" customFormat="1" x14ac:dyDescent="0.25">
      <c r="E304" s="12"/>
      <c r="F304" s="12"/>
    </row>
    <row r="305" spans="5:6" s="9" customFormat="1" x14ac:dyDescent="0.25">
      <c r="E305" s="12"/>
      <c r="F305" s="12"/>
    </row>
    <row r="306" spans="5:6" s="9" customFormat="1" x14ac:dyDescent="0.25">
      <c r="E306" s="12"/>
      <c r="F306" s="12"/>
    </row>
    <row r="307" spans="5:6" s="9" customFormat="1" x14ac:dyDescent="0.25">
      <c r="E307" s="12"/>
      <c r="F307" s="12"/>
    </row>
    <row r="308" spans="5:6" s="9" customFormat="1" x14ac:dyDescent="0.25">
      <c r="E308" s="12"/>
      <c r="F308" s="12"/>
    </row>
    <row r="309" spans="5:6" s="9" customFormat="1" x14ac:dyDescent="0.25">
      <c r="E309" s="12"/>
      <c r="F309" s="12"/>
    </row>
    <row r="310" spans="5:6" s="9" customFormat="1" x14ac:dyDescent="0.25">
      <c r="E310" s="12"/>
      <c r="F310" s="12"/>
    </row>
    <row r="311" spans="5:6" s="9" customFormat="1" x14ac:dyDescent="0.25">
      <c r="E311" s="12"/>
      <c r="F311" s="12"/>
    </row>
    <row r="312" spans="5:6" s="9" customFormat="1" x14ac:dyDescent="0.25">
      <c r="E312" s="12"/>
      <c r="F312" s="12"/>
    </row>
    <row r="313" spans="5:6" s="9" customFormat="1" x14ac:dyDescent="0.25">
      <c r="E313" s="12"/>
      <c r="F313" s="12"/>
    </row>
    <row r="314" spans="5:6" s="9" customFormat="1" x14ac:dyDescent="0.25">
      <c r="E314" s="12"/>
      <c r="F314" s="12"/>
    </row>
    <row r="315" spans="5:6" s="9" customFormat="1" x14ac:dyDescent="0.25">
      <c r="E315" s="12"/>
      <c r="F315" s="12"/>
    </row>
    <row r="316" spans="5:6" s="9" customFormat="1" x14ac:dyDescent="0.25">
      <c r="E316" s="12"/>
      <c r="F316" s="12"/>
    </row>
    <row r="317" spans="5:6" s="9" customFormat="1" x14ac:dyDescent="0.25">
      <c r="E317" s="12"/>
      <c r="F317" s="12"/>
    </row>
    <row r="318" spans="5:6" s="9" customFormat="1" x14ac:dyDescent="0.25">
      <c r="E318" s="12"/>
      <c r="F318" s="12"/>
    </row>
    <row r="319" spans="5:6" s="9" customFormat="1" x14ac:dyDescent="0.25">
      <c r="E319" s="12"/>
      <c r="F319" s="12"/>
    </row>
    <row r="320" spans="5:6" s="9" customFormat="1" x14ac:dyDescent="0.25">
      <c r="E320" s="12"/>
      <c r="F320" s="12"/>
    </row>
    <row r="321" spans="5:6" s="9" customFormat="1" x14ac:dyDescent="0.25">
      <c r="E321" s="12"/>
      <c r="F321" s="12"/>
    </row>
    <row r="322" spans="5:6" s="9" customFormat="1" x14ac:dyDescent="0.25">
      <c r="E322" s="12"/>
      <c r="F322" s="12"/>
    </row>
    <row r="323" spans="5:6" s="9" customFormat="1" x14ac:dyDescent="0.25">
      <c r="E323" s="12"/>
      <c r="F323" s="12"/>
    </row>
    <row r="324" spans="5:6" s="9" customFormat="1" x14ac:dyDescent="0.25">
      <c r="E324" s="12"/>
      <c r="F324" s="12"/>
    </row>
    <row r="325" spans="5:6" s="9" customFormat="1" x14ac:dyDescent="0.25">
      <c r="E325" s="12"/>
      <c r="F325" s="12"/>
    </row>
    <row r="326" spans="5:6" s="9" customFormat="1" x14ac:dyDescent="0.25">
      <c r="E326" s="12"/>
      <c r="F326" s="12"/>
    </row>
    <row r="327" spans="5:6" s="9" customFormat="1" x14ac:dyDescent="0.25">
      <c r="E327" s="12"/>
      <c r="F327" s="12"/>
    </row>
    <row r="328" spans="5:6" s="9" customFormat="1" x14ac:dyDescent="0.25">
      <c r="E328" s="12"/>
      <c r="F328" s="12"/>
    </row>
    <row r="329" spans="5:6" s="9" customFormat="1" x14ac:dyDescent="0.25">
      <c r="E329" s="12"/>
      <c r="F329" s="12"/>
    </row>
    <row r="330" spans="5:6" s="9" customFormat="1" x14ac:dyDescent="0.25">
      <c r="E330" s="12"/>
      <c r="F330" s="12"/>
    </row>
    <row r="331" spans="5:6" s="9" customFormat="1" x14ac:dyDescent="0.25">
      <c r="E331" s="12"/>
      <c r="F331" s="12"/>
    </row>
    <row r="332" spans="5:6" s="9" customFormat="1" x14ac:dyDescent="0.25">
      <c r="E332" s="12"/>
      <c r="F332" s="12"/>
    </row>
    <row r="333" spans="5:6" s="9" customFormat="1" x14ac:dyDescent="0.25">
      <c r="E333" s="12"/>
      <c r="F333" s="12"/>
    </row>
    <row r="334" spans="5:6" s="9" customFormat="1" x14ac:dyDescent="0.25">
      <c r="E334" s="12"/>
      <c r="F334" s="12"/>
    </row>
    <row r="335" spans="5:6" s="9" customFormat="1" x14ac:dyDescent="0.25">
      <c r="E335" s="12"/>
      <c r="F335" s="12"/>
    </row>
    <row r="336" spans="5:6" s="9" customFormat="1" x14ac:dyDescent="0.25">
      <c r="E336" s="12"/>
      <c r="F336" s="12"/>
    </row>
    <row r="337" spans="5:6" s="9" customFormat="1" x14ac:dyDescent="0.25">
      <c r="E337" s="12"/>
      <c r="F337" s="12"/>
    </row>
    <row r="338" spans="5:6" s="9" customFormat="1" x14ac:dyDescent="0.25">
      <c r="E338" s="12"/>
      <c r="F338" s="12"/>
    </row>
    <row r="339" spans="5:6" s="9" customFormat="1" x14ac:dyDescent="0.25">
      <c r="E339" s="12"/>
      <c r="F339" s="12"/>
    </row>
    <row r="340" spans="5:6" s="9" customFormat="1" x14ac:dyDescent="0.25">
      <c r="E340" s="12"/>
      <c r="F340" s="12"/>
    </row>
    <row r="341" spans="5:6" s="9" customFormat="1" x14ac:dyDescent="0.25">
      <c r="E341" s="12"/>
      <c r="F341" s="12"/>
    </row>
    <row r="342" spans="5:6" s="9" customFormat="1" x14ac:dyDescent="0.25">
      <c r="E342" s="12"/>
      <c r="F342" s="12"/>
    </row>
    <row r="343" spans="5:6" s="9" customFormat="1" x14ac:dyDescent="0.25">
      <c r="E343" s="12"/>
      <c r="F343" s="12"/>
    </row>
    <row r="344" spans="5:6" s="9" customFormat="1" x14ac:dyDescent="0.25">
      <c r="E344" s="12"/>
      <c r="F344" s="12"/>
    </row>
    <row r="345" spans="5:6" s="9" customFormat="1" x14ac:dyDescent="0.25">
      <c r="E345" s="12"/>
      <c r="F345" s="12"/>
    </row>
    <row r="346" spans="5:6" s="9" customFormat="1" x14ac:dyDescent="0.25">
      <c r="E346" s="12"/>
      <c r="F346" s="12"/>
    </row>
    <row r="347" spans="5:6" s="9" customFormat="1" x14ac:dyDescent="0.25">
      <c r="E347" s="12"/>
      <c r="F347" s="12"/>
    </row>
    <row r="348" spans="5:6" s="9" customFormat="1" x14ac:dyDescent="0.25">
      <c r="E348" s="12"/>
      <c r="F348" s="12"/>
    </row>
    <row r="349" spans="5:6" s="9" customFormat="1" x14ac:dyDescent="0.25">
      <c r="E349" s="12"/>
      <c r="F349" s="12"/>
    </row>
    <row r="350" spans="5:6" s="9" customFormat="1" x14ac:dyDescent="0.25">
      <c r="E350" s="12"/>
      <c r="F350" s="12"/>
    </row>
    <row r="351" spans="5:6" s="9" customFormat="1" x14ac:dyDescent="0.25">
      <c r="E351" s="12"/>
      <c r="F351" s="12"/>
    </row>
    <row r="352" spans="5:6" s="9" customFormat="1" x14ac:dyDescent="0.25">
      <c r="E352" s="12"/>
      <c r="F352" s="12"/>
    </row>
    <row r="353" spans="5:6" s="9" customFormat="1" x14ac:dyDescent="0.25">
      <c r="E353" s="12"/>
      <c r="F353" s="12"/>
    </row>
    <row r="354" spans="5:6" s="9" customFormat="1" x14ac:dyDescent="0.25">
      <c r="E354" s="12"/>
      <c r="F354" s="12"/>
    </row>
    <row r="355" spans="5:6" s="9" customFormat="1" x14ac:dyDescent="0.25">
      <c r="E355" s="12"/>
      <c r="F355" s="12"/>
    </row>
    <row r="356" spans="5:6" s="9" customFormat="1" x14ac:dyDescent="0.25">
      <c r="E356" s="12"/>
      <c r="F356" s="12"/>
    </row>
    <row r="357" spans="5:6" s="9" customFormat="1" x14ac:dyDescent="0.25">
      <c r="E357" s="12"/>
      <c r="F357" s="12"/>
    </row>
    <row r="358" spans="5:6" s="9" customFormat="1" x14ac:dyDescent="0.25">
      <c r="E358" s="12"/>
      <c r="F358" s="12"/>
    </row>
    <row r="359" spans="5:6" s="9" customFormat="1" x14ac:dyDescent="0.25">
      <c r="E359" s="12"/>
      <c r="F359" s="12"/>
    </row>
    <row r="360" spans="5:6" s="9" customFormat="1" x14ac:dyDescent="0.25">
      <c r="E360" s="12"/>
      <c r="F360" s="12"/>
    </row>
    <row r="361" spans="5:6" s="9" customFormat="1" x14ac:dyDescent="0.25">
      <c r="E361" s="12"/>
      <c r="F361" s="12"/>
    </row>
    <row r="362" spans="5:6" s="9" customFormat="1" x14ac:dyDescent="0.25">
      <c r="E362" s="12"/>
      <c r="F362" s="12"/>
    </row>
    <row r="363" spans="5:6" s="9" customFormat="1" x14ac:dyDescent="0.25">
      <c r="E363" s="12"/>
      <c r="F363" s="12"/>
    </row>
    <row r="364" spans="5:6" s="9" customFormat="1" x14ac:dyDescent="0.25">
      <c r="E364" s="12"/>
      <c r="F364" s="12"/>
    </row>
    <row r="365" spans="5:6" s="9" customFormat="1" x14ac:dyDescent="0.25">
      <c r="E365" s="12"/>
      <c r="F365" s="12"/>
    </row>
    <row r="366" spans="5:6" s="9" customFormat="1" x14ac:dyDescent="0.25">
      <c r="E366" s="12"/>
      <c r="F366" s="12"/>
    </row>
    <row r="367" spans="5:6" s="9" customFormat="1" x14ac:dyDescent="0.25">
      <c r="E367" s="12"/>
      <c r="F367" s="12"/>
    </row>
    <row r="368" spans="5:6" s="9" customFormat="1" x14ac:dyDescent="0.25">
      <c r="E368" s="12"/>
      <c r="F368" s="12"/>
    </row>
    <row r="369" spans="5:6" s="9" customFormat="1" x14ac:dyDescent="0.25">
      <c r="E369" s="12"/>
      <c r="F369" s="12"/>
    </row>
    <row r="370" spans="5:6" s="9" customFormat="1" x14ac:dyDescent="0.25">
      <c r="E370" s="12"/>
      <c r="F370" s="12"/>
    </row>
    <row r="371" spans="5:6" s="9" customFormat="1" x14ac:dyDescent="0.25">
      <c r="E371" s="12"/>
      <c r="F371" s="12"/>
    </row>
    <row r="372" spans="5:6" s="9" customFormat="1" x14ac:dyDescent="0.25">
      <c r="E372" s="12"/>
      <c r="F372" s="12"/>
    </row>
    <row r="373" spans="5:6" s="9" customFormat="1" x14ac:dyDescent="0.25">
      <c r="E373" s="12"/>
      <c r="F373" s="12"/>
    </row>
    <row r="374" spans="5:6" s="9" customFormat="1" x14ac:dyDescent="0.25">
      <c r="E374" s="12"/>
      <c r="F374" s="12"/>
    </row>
    <row r="375" spans="5:6" s="9" customFormat="1" x14ac:dyDescent="0.25">
      <c r="E375" s="12"/>
      <c r="F375" s="12"/>
    </row>
    <row r="376" spans="5:6" s="9" customFormat="1" x14ac:dyDescent="0.25">
      <c r="E376" s="12"/>
      <c r="F376" s="12"/>
    </row>
    <row r="377" spans="5:6" s="9" customFormat="1" x14ac:dyDescent="0.25">
      <c r="E377" s="12"/>
      <c r="F377" s="12"/>
    </row>
    <row r="378" spans="5:6" s="9" customFormat="1" x14ac:dyDescent="0.25">
      <c r="E378" s="12"/>
      <c r="F378" s="12"/>
    </row>
    <row r="379" spans="5:6" s="9" customFormat="1" x14ac:dyDescent="0.25">
      <c r="E379" s="12"/>
      <c r="F379" s="12"/>
    </row>
    <row r="380" spans="5:6" s="9" customFormat="1" x14ac:dyDescent="0.25">
      <c r="E380" s="12"/>
      <c r="F380" s="12"/>
    </row>
    <row r="381" spans="5:6" s="9" customFormat="1" x14ac:dyDescent="0.25">
      <c r="E381" s="12"/>
      <c r="F381" s="12"/>
    </row>
    <row r="382" spans="5:6" s="9" customFormat="1" x14ac:dyDescent="0.25">
      <c r="E382" s="12"/>
      <c r="F382" s="12"/>
    </row>
    <row r="383" spans="5:6" s="9" customFormat="1" x14ac:dyDescent="0.25">
      <c r="E383" s="12"/>
      <c r="F383" s="12"/>
    </row>
    <row r="384" spans="5:6" s="9" customFormat="1" x14ac:dyDescent="0.25">
      <c r="E384" s="12"/>
      <c r="F384" s="12"/>
    </row>
    <row r="385" spans="5:6" s="9" customFormat="1" x14ac:dyDescent="0.25">
      <c r="E385" s="12"/>
      <c r="F385" s="12"/>
    </row>
    <row r="386" spans="5:6" s="9" customFormat="1" x14ac:dyDescent="0.25">
      <c r="E386" s="12"/>
      <c r="F386" s="12"/>
    </row>
    <row r="387" spans="5:6" s="9" customFormat="1" x14ac:dyDescent="0.25">
      <c r="E387" s="12"/>
      <c r="F387" s="12"/>
    </row>
    <row r="388" spans="5:6" s="9" customFormat="1" x14ac:dyDescent="0.25">
      <c r="E388" s="12"/>
      <c r="F388" s="12"/>
    </row>
    <row r="389" spans="5:6" s="9" customFormat="1" x14ac:dyDescent="0.25">
      <c r="E389" s="12"/>
      <c r="F389" s="12"/>
    </row>
    <row r="390" spans="5:6" s="9" customFormat="1" x14ac:dyDescent="0.25">
      <c r="E390" s="12"/>
      <c r="F390" s="12"/>
    </row>
    <row r="391" spans="5:6" s="9" customFormat="1" x14ac:dyDescent="0.25">
      <c r="E391" s="12"/>
      <c r="F391" s="12"/>
    </row>
    <row r="392" spans="5:6" s="9" customFormat="1" x14ac:dyDescent="0.25">
      <c r="E392" s="12"/>
      <c r="F392" s="12"/>
    </row>
    <row r="393" spans="5:6" s="9" customFormat="1" x14ac:dyDescent="0.25">
      <c r="E393" s="12"/>
      <c r="F393" s="12"/>
    </row>
    <row r="394" spans="5:6" s="9" customFormat="1" x14ac:dyDescent="0.25">
      <c r="E394" s="12"/>
      <c r="F394" s="12"/>
    </row>
    <row r="395" spans="5:6" s="9" customFormat="1" x14ac:dyDescent="0.25">
      <c r="E395" s="12"/>
      <c r="F395" s="12"/>
    </row>
    <row r="396" spans="5:6" s="9" customFormat="1" x14ac:dyDescent="0.25">
      <c r="E396" s="12"/>
      <c r="F396" s="12"/>
    </row>
    <row r="397" spans="5:6" s="9" customFormat="1" x14ac:dyDescent="0.25">
      <c r="E397" s="12"/>
      <c r="F397" s="12"/>
    </row>
    <row r="398" spans="5:6" s="9" customFormat="1" x14ac:dyDescent="0.25">
      <c r="E398" s="12"/>
      <c r="F398" s="12"/>
    </row>
    <row r="399" spans="5:6" s="9" customFormat="1" x14ac:dyDescent="0.25">
      <c r="E399" s="12"/>
      <c r="F399" s="12"/>
    </row>
    <row r="400" spans="5:6" s="9" customFormat="1" x14ac:dyDescent="0.25">
      <c r="E400" s="12"/>
      <c r="F400" s="12"/>
    </row>
    <row r="401" spans="5:6" s="9" customFormat="1" x14ac:dyDescent="0.25">
      <c r="E401" s="12"/>
      <c r="F401" s="12"/>
    </row>
    <row r="402" spans="5:6" s="9" customFormat="1" x14ac:dyDescent="0.25">
      <c r="E402" s="12"/>
      <c r="F402" s="12"/>
    </row>
    <row r="403" spans="5:6" s="9" customFormat="1" x14ac:dyDescent="0.25">
      <c r="E403" s="12"/>
      <c r="F403" s="12"/>
    </row>
    <row r="404" spans="5:6" s="9" customFormat="1" x14ac:dyDescent="0.25">
      <c r="E404" s="12"/>
      <c r="F404" s="12"/>
    </row>
    <row r="405" spans="5:6" s="9" customFormat="1" x14ac:dyDescent="0.25">
      <c r="E405" s="12"/>
      <c r="F405" s="12"/>
    </row>
    <row r="406" spans="5:6" s="9" customFormat="1" x14ac:dyDescent="0.25">
      <c r="E406" s="12"/>
      <c r="F406" s="12"/>
    </row>
    <row r="407" spans="5:6" s="9" customFormat="1" x14ac:dyDescent="0.25">
      <c r="E407" s="12"/>
      <c r="F407" s="12"/>
    </row>
    <row r="408" spans="5:6" s="9" customFormat="1" x14ac:dyDescent="0.25">
      <c r="E408" s="12"/>
      <c r="F408" s="12"/>
    </row>
    <row r="409" spans="5:6" s="9" customFormat="1" x14ac:dyDescent="0.25">
      <c r="E409" s="12"/>
      <c r="F409" s="12"/>
    </row>
    <row r="410" spans="5:6" s="9" customFormat="1" x14ac:dyDescent="0.25">
      <c r="E410" s="12"/>
      <c r="F410" s="12"/>
    </row>
    <row r="411" spans="5:6" s="9" customFormat="1" x14ac:dyDescent="0.25">
      <c r="E411" s="12"/>
      <c r="F411" s="12"/>
    </row>
    <row r="412" spans="5:6" s="9" customFormat="1" x14ac:dyDescent="0.25">
      <c r="E412" s="12"/>
      <c r="F412" s="12"/>
    </row>
    <row r="413" spans="5:6" s="9" customFormat="1" x14ac:dyDescent="0.25">
      <c r="E413" s="12"/>
      <c r="F413" s="12"/>
    </row>
    <row r="414" spans="5:6" s="9" customFormat="1" x14ac:dyDescent="0.25">
      <c r="E414" s="12"/>
      <c r="F414" s="12"/>
    </row>
    <row r="415" spans="5:6" s="9" customFormat="1" x14ac:dyDescent="0.25">
      <c r="E415" s="12"/>
      <c r="F415" s="12"/>
    </row>
    <row r="416" spans="5:6" s="9" customFormat="1" x14ac:dyDescent="0.25">
      <c r="E416" s="12"/>
      <c r="F416" s="12"/>
    </row>
    <row r="417" spans="5:6" s="9" customFormat="1" x14ac:dyDescent="0.25">
      <c r="E417" s="12"/>
      <c r="F417" s="12"/>
    </row>
    <row r="418" spans="5:6" s="9" customFormat="1" x14ac:dyDescent="0.25">
      <c r="E418" s="12"/>
      <c r="F418" s="12"/>
    </row>
    <row r="419" spans="5:6" s="9" customFormat="1" x14ac:dyDescent="0.25">
      <c r="E419" s="12"/>
      <c r="F419" s="12"/>
    </row>
    <row r="420" spans="5:6" s="9" customFormat="1" x14ac:dyDescent="0.25">
      <c r="E420" s="12"/>
      <c r="F420" s="12"/>
    </row>
    <row r="421" spans="5:6" s="9" customFormat="1" x14ac:dyDescent="0.25">
      <c r="E421" s="12"/>
      <c r="F421" s="12"/>
    </row>
    <row r="422" spans="5:6" s="9" customFormat="1" x14ac:dyDescent="0.25">
      <c r="E422" s="12"/>
      <c r="F422" s="12"/>
    </row>
    <row r="423" spans="5:6" s="9" customFormat="1" x14ac:dyDescent="0.25">
      <c r="E423" s="12"/>
      <c r="F423" s="12"/>
    </row>
    <row r="424" spans="5:6" s="9" customFormat="1" x14ac:dyDescent="0.25">
      <c r="E424" s="12"/>
      <c r="F424" s="12"/>
    </row>
    <row r="425" spans="5:6" s="9" customFormat="1" x14ac:dyDescent="0.25">
      <c r="E425" s="12"/>
      <c r="F425" s="12"/>
    </row>
    <row r="426" spans="5:6" s="9" customFormat="1" x14ac:dyDescent="0.25">
      <c r="E426" s="12"/>
      <c r="F426" s="12"/>
    </row>
    <row r="427" spans="5:6" s="9" customFormat="1" x14ac:dyDescent="0.25">
      <c r="E427" s="12"/>
      <c r="F427" s="12"/>
    </row>
    <row r="428" spans="5:6" s="9" customFormat="1" x14ac:dyDescent="0.25">
      <c r="E428" s="12"/>
      <c r="F428" s="12"/>
    </row>
    <row r="429" spans="5:6" s="9" customFormat="1" x14ac:dyDescent="0.25">
      <c r="E429" s="12"/>
      <c r="F429" s="12"/>
    </row>
    <row r="430" spans="5:6" s="9" customFormat="1" x14ac:dyDescent="0.25">
      <c r="E430" s="12"/>
      <c r="F430" s="12"/>
    </row>
    <row r="431" spans="5:6" s="9" customFormat="1" x14ac:dyDescent="0.25">
      <c r="E431" s="12"/>
      <c r="F431" s="12"/>
    </row>
    <row r="432" spans="5:6" s="9" customFormat="1" x14ac:dyDescent="0.25">
      <c r="E432" s="12"/>
      <c r="F432" s="12"/>
    </row>
    <row r="433" spans="5:6" s="9" customFormat="1" x14ac:dyDescent="0.25">
      <c r="E433" s="12"/>
      <c r="F433" s="12"/>
    </row>
    <row r="434" spans="5:6" s="9" customFormat="1" x14ac:dyDescent="0.25">
      <c r="E434" s="12"/>
      <c r="F434" s="12"/>
    </row>
    <row r="435" spans="5:6" s="9" customFormat="1" x14ac:dyDescent="0.25">
      <c r="E435" s="12"/>
      <c r="F435" s="12"/>
    </row>
    <row r="436" spans="5:6" s="9" customFormat="1" x14ac:dyDescent="0.25">
      <c r="E436" s="12"/>
      <c r="F436" s="12"/>
    </row>
    <row r="437" spans="5:6" s="9" customFormat="1" x14ac:dyDescent="0.25">
      <c r="E437" s="12"/>
      <c r="F437" s="12"/>
    </row>
    <row r="438" spans="5:6" s="9" customFormat="1" x14ac:dyDescent="0.25">
      <c r="E438" s="12"/>
      <c r="F438" s="12"/>
    </row>
    <row r="439" spans="5:6" s="9" customFormat="1" x14ac:dyDescent="0.25">
      <c r="E439" s="12"/>
      <c r="F439" s="12"/>
    </row>
    <row r="440" spans="5:6" s="9" customFormat="1" x14ac:dyDescent="0.25">
      <c r="E440" s="12"/>
      <c r="F440" s="12"/>
    </row>
    <row r="441" spans="5:6" s="9" customFormat="1" x14ac:dyDescent="0.25">
      <c r="E441" s="12"/>
      <c r="F441" s="12"/>
    </row>
    <row r="442" spans="5:6" s="9" customFormat="1" x14ac:dyDescent="0.25">
      <c r="E442" s="12"/>
      <c r="F442" s="12"/>
    </row>
    <row r="443" spans="5:6" s="9" customFormat="1" x14ac:dyDescent="0.25">
      <c r="E443" s="12"/>
      <c r="F443" s="12"/>
    </row>
    <row r="444" spans="5:6" s="9" customFormat="1" x14ac:dyDescent="0.25">
      <c r="E444" s="12"/>
      <c r="F444" s="12"/>
    </row>
    <row r="445" spans="5:6" s="9" customFormat="1" x14ac:dyDescent="0.25">
      <c r="E445" s="12"/>
      <c r="F445" s="12"/>
    </row>
    <row r="446" spans="5:6" s="9" customFormat="1" x14ac:dyDescent="0.25">
      <c r="E446" s="12"/>
      <c r="F446" s="12"/>
    </row>
    <row r="447" spans="5:6" s="9" customFormat="1" x14ac:dyDescent="0.25">
      <c r="E447" s="12"/>
      <c r="F447" s="12"/>
    </row>
    <row r="448" spans="5:6" s="9" customFormat="1" x14ac:dyDescent="0.25">
      <c r="E448" s="12"/>
      <c r="F448" s="12"/>
    </row>
    <row r="449" spans="5:6" s="9" customFormat="1" x14ac:dyDescent="0.25">
      <c r="E449" s="12"/>
      <c r="F449" s="12"/>
    </row>
    <row r="450" spans="5:6" s="9" customFormat="1" x14ac:dyDescent="0.25">
      <c r="E450" s="12"/>
      <c r="F450" s="12"/>
    </row>
    <row r="451" spans="5:6" s="9" customFormat="1" x14ac:dyDescent="0.25">
      <c r="E451" s="12"/>
      <c r="F451" s="12"/>
    </row>
    <row r="452" spans="5:6" s="9" customFormat="1" x14ac:dyDescent="0.25">
      <c r="E452" s="12"/>
      <c r="F452" s="12"/>
    </row>
    <row r="453" spans="5:6" s="9" customFormat="1" x14ac:dyDescent="0.25">
      <c r="E453" s="12"/>
      <c r="F453" s="12"/>
    </row>
    <row r="454" spans="5:6" s="9" customFormat="1" x14ac:dyDescent="0.25">
      <c r="E454" s="12"/>
      <c r="F454" s="12"/>
    </row>
    <row r="455" spans="5:6" s="9" customFormat="1" x14ac:dyDescent="0.25">
      <c r="E455" s="12"/>
      <c r="F455" s="12"/>
    </row>
    <row r="456" spans="5:6" s="9" customFormat="1" x14ac:dyDescent="0.25">
      <c r="E456" s="12"/>
      <c r="F456" s="12"/>
    </row>
    <row r="457" spans="5:6" s="9" customFormat="1" x14ac:dyDescent="0.25">
      <c r="E457" s="12"/>
      <c r="F457" s="12"/>
    </row>
    <row r="458" spans="5:6" s="9" customFormat="1" x14ac:dyDescent="0.25">
      <c r="E458" s="12"/>
      <c r="F458" s="12"/>
    </row>
    <row r="459" spans="5:6" s="9" customFormat="1" x14ac:dyDescent="0.25">
      <c r="E459" s="12"/>
      <c r="F459" s="12"/>
    </row>
    <row r="460" spans="5:6" s="9" customFormat="1" x14ac:dyDescent="0.25">
      <c r="E460" s="12"/>
      <c r="F460" s="12"/>
    </row>
    <row r="461" spans="5:6" s="9" customFormat="1" x14ac:dyDescent="0.25">
      <c r="E461" s="12"/>
      <c r="F461" s="12"/>
    </row>
    <row r="462" spans="5:6" s="9" customFormat="1" x14ac:dyDescent="0.25">
      <c r="E462" s="12"/>
      <c r="F462" s="12"/>
    </row>
    <row r="463" spans="5:6" s="9" customFormat="1" x14ac:dyDescent="0.25">
      <c r="E463" s="12"/>
      <c r="F463" s="12"/>
    </row>
    <row r="464" spans="5:6" s="9" customFormat="1" x14ac:dyDescent="0.25">
      <c r="E464" s="12"/>
      <c r="F464" s="12"/>
    </row>
    <row r="465" spans="5:6" s="9" customFormat="1" x14ac:dyDescent="0.25">
      <c r="E465" s="12"/>
      <c r="F465" s="12"/>
    </row>
    <row r="466" spans="5:6" s="9" customFormat="1" x14ac:dyDescent="0.25">
      <c r="E466" s="12"/>
      <c r="F466" s="12"/>
    </row>
    <row r="467" spans="5:6" s="9" customFormat="1" x14ac:dyDescent="0.25">
      <c r="E467" s="12"/>
      <c r="F467" s="12"/>
    </row>
    <row r="468" spans="5:6" s="9" customFormat="1" x14ac:dyDescent="0.25">
      <c r="E468" s="12"/>
      <c r="F468" s="12"/>
    </row>
    <row r="469" spans="5:6" s="9" customFormat="1" x14ac:dyDescent="0.25">
      <c r="E469" s="12"/>
      <c r="F469" s="12"/>
    </row>
    <row r="470" spans="5:6" s="9" customFormat="1" x14ac:dyDescent="0.25">
      <c r="E470" s="12"/>
      <c r="F470" s="12"/>
    </row>
    <row r="471" spans="5:6" s="9" customFormat="1" x14ac:dyDescent="0.25">
      <c r="E471" s="12"/>
      <c r="F471" s="12"/>
    </row>
    <row r="472" spans="5:6" s="9" customFormat="1" x14ac:dyDescent="0.25">
      <c r="E472" s="12"/>
      <c r="F472" s="12"/>
    </row>
    <row r="473" spans="5:6" s="9" customFormat="1" x14ac:dyDescent="0.25">
      <c r="E473" s="12"/>
      <c r="F473" s="12"/>
    </row>
    <row r="474" spans="5:6" s="9" customFormat="1" x14ac:dyDescent="0.25">
      <c r="E474" s="12"/>
      <c r="F474" s="12"/>
    </row>
    <row r="475" spans="5:6" s="9" customFormat="1" x14ac:dyDescent="0.25">
      <c r="E475" s="12"/>
      <c r="F475" s="12"/>
    </row>
    <row r="476" spans="5:6" s="9" customFormat="1" x14ac:dyDescent="0.25">
      <c r="E476" s="12"/>
      <c r="F476" s="12"/>
    </row>
    <row r="477" spans="5:6" s="9" customFormat="1" x14ac:dyDescent="0.25">
      <c r="E477" s="12"/>
      <c r="F477" s="12"/>
    </row>
    <row r="478" spans="5:6" s="9" customFormat="1" x14ac:dyDescent="0.25">
      <c r="E478" s="12"/>
      <c r="F478" s="12"/>
    </row>
    <row r="479" spans="5:6" s="9" customFormat="1" x14ac:dyDescent="0.25">
      <c r="E479" s="12"/>
      <c r="F479" s="12"/>
    </row>
    <row r="480" spans="5:6" s="9" customFormat="1" x14ac:dyDescent="0.25">
      <c r="E480" s="12"/>
      <c r="F480" s="12"/>
    </row>
    <row r="481" spans="5:6" s="9" customFormat="1" x14ac:dyDescent="0.25">
      <c r="E481" s="12"/>
      <c r="F481" s="12"/>
    </row>
    <row r="482" spans="5:6" s="9" customFormat="1" x14ac:dyDescent="0.25">
      <c r="E482" s="12"/>
      <c r="F482" s="12"/>
    </row>
    <row r="483" spans="5:6" s="9" customFormat="1" x14ac:dyDescent="0.25">
      <c r="E483" s="12"/>
      <c r="F483" s="12"/>
    </row>
    <row r="484" spans="5:6" s="9" customFormat="1" x14ac:dyDescent="0.25">
      <c r="E484" s="12"/>
      <c r="F484" s="12"/>
    </row>
    <row r="485" spans="5:6" s="9" customFormat="1" x14ac:dyDescent="0.25">
      <c r="E485" s="12"/>
      <c r="F485" s="12"/>
    </row>
    <row r="486" spans="5:6" s="9" customFormat="1" x14ac:dyDescent="0.25">
      <c r="E486" s="12"/>
      <c r="F486" s="12"/>
    </row>
  </sheetData>
  <mergeCells count="48">
    <mergeCell ref="F2:F3"/>
    <mergeCell ref="A1:E1"/>
    <mergeCell ref="A2:A3"/>
    <mergeCell ref="B2:B3"/>
    <mergeCell ref="C2:D2"/>
    <mergeCell ref="E2:E3"/>
    <mergeCell ref="A41:A46"/>
    <mergeCell ref="A47:A52"/>
    <mergeCell ref="A53:A58"/>
    <mergeCell ref="A59:A64"/>
    <mergeCell ref="A5:A10"/>
    <mergeCell ref="A11:A16"/>
    <mergeCell ref="A17:A22"/>
    <mergeCell ref="A23:A28"/>
    <mergeCell ref="A29:A34"/>
    <mergeCell ref="A35:A40"/>
    <mergeCell ref="A119:A124"/>
    <mergeCell ref="A65:A70"/>
    <mergeCell ref="A71:A76"/>
    <mergeCell ref="A77:A82"/>
    <mergeCell ref="A83:A88"/>
    <mergeCell ref="A89:A94"/>
    <mergeCell ref="A95:A100"/>
    <mergeCell ref="A101:A106"/>
    <mergeCell ref="A107:A112"/>
    <mergeCell ref="A113:A118"/>
    <mergeCell ref="A125:A130"/>
    <mergeCell ref="A131:A136"/>
    <mergeCell ref="A137:A142"/>
    <mergeCell ref="A143:A148"/>
    <mergeCell ref="A149:A154"/>
    <mergeCell ref="A215:A220"/>
    <mergeCell ref="A155:A160"/>
    <mergeCell ref="A161:A166"/>
    <mergeCell ref="A167:A172"/>
    <mergeCell ref="A173:A178"/>
    <mergeCell ref="A179:A184"/>
    <mergeCell ref="A185:A190"/>
    <mergeCell ref="A191:A196"/>
    <mergeCell ref="A197:A202"/>
    <mergeCell ref="A203:A208"/>
    <mergeCell ref="A209:A214"/>
    <mergeCell ref="A221:A226"/>
    <mergeCell ref="A227:A232"/>
    <mergeCell ref="A233:A238"/>
    <mergeCell ref="A251:A256"/>
    <mergeCell ref="A239:A244"/>
    <mergeCell ref="A245:A250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79" orientation="portrait" r:id="rId1"/>
  <rowBreaks count="7" manualBreakCount="7">
    <brk id="28" max="5" man="1"/>
    <brk id="64" max="5" man="1"/>
    <brk id="94" max="5" man="1"/>
    <brk id="124" max="5" man="1"/>
    <brk id="172" max="5" man="1"/>
    <brk id="196" max="5" man="1"/>
    <brk id="2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7"/>
  <sheetViews>
    <sheetView view="pageBreakPreview" zoomScale="80" zoomScaleSheetLayoutView="80" workbookViewId="0">
      <pane ySplit="4" topLeftCell="A233" activePane="bottomLeft" state="frozen"/>
      <selection pane="bottomLeft" activeCell="D270" sqref="D270"/>
    </sheetView>
  </sheetViews>
  <sheetFormatPr defaultRowHeight="18.75" x14ac:dyDescent="0.25"/>
  <cols>
    <col min="1" max="1" width="40.42578125" style="100" customWidth="1"/>
    <col min="2" max="2" width="29.7109375" style="100" customWidth="1"/>
    <col min="3" max="3" width="16.140625" style="100" customWidth="1"/>
    <col min="4" max="4" width="23.42578125" style="100" customWidth="1"/>
    <col min="5" max="5" width="17.28515625" style="101" customWidth="1"/>
    <col min="6" max="6" width="18" style="101" customWidth="1"/>
    <col min="7" max="7" width="16.28515625" style="100" customWidth="1"/>
    <col min="8" max="8" width="16.5703125" style="100" customWidth="1"/>
    <col min="9" max="9" width="11.85546875" style="100" bestFit="1" customWidth="1"/>
    <col min="10" max="10" width="15.28515625" style="100" bestFit="1" customWidth="1"/>
    <col min="11" max="11" width="11.85546875" style="100" bestFit="1" customWidth="1"/>
    <col min="12" max="12" width="9.28515625" style="100" bestFit="1" customWidth="1"/>
    <col min="13" max="13" width="11.28515625" style="100" bestFit="1" customWidth="1"/>
    <col min="14" max="16384" width="9.140625" style="100"/>
  </cols>
  <sheetData>
    <row r="1" spans="1:8" x14ac:dyDescent="0.25">
      <c r="D1" s="194" t="s">
        <v>105</v>
      </c>
      <c r="E1" s="194"/>
    </row>
    <row r="2" spans="1:8" s="102" customFormat="1" ht="51.75" customHeight="1" x14ac:dyDescent="0.25">
      <c r="A2" s="195" t="s">
        <v>104</v>
      </c>
      <c r="B2" s="195"/>
      <c r="C2" s="195"/>
      <c r="D2" s="195"/>
      <c r="E2" s="195"/>
      <c r="F2" s="99"/>
    </row>
    <row r="3" spans="1:8" ht="38.25" customHeight="1" x14ac:dyDescent="0.25">
      <c r="A3" s="180" t="s">
        <v>2</v>
      </c>
      <c r="B3" s="180" t="s">
        <v>3</v>
      </c>
      <c r="C3" s="180" t="s">
        <v>1</v>
      </c>
      <c r="D3" s="180"/>
      <c r="E3" s="185" t="s">
        <v>106</v>
      </c>
      <c r="F3" s="185" t="s">
        <v>40</v>
      </c>
    </row>
    <row r="4" spans="1:8" ht="36.75" customHeight="1" x14ac:dyDescent="0.25">
      <c r="A4" s="180"/>
      <c r="B4" s="180"/>
      <c r="C4" s="97" t="s">
        <v>0</v>
      </c>
      <c r="D4" s="97" t="s">
        <v>4</v>
      </c>
      <c r="E4" s="185"/>
      <c r="F4" s="185"/>
    </row>
    <row r="5" spans="1:8" x14ac:dyDescent="0.25">
      <c r="A5" s="95">
        <v>1</v>
      </c>
      <c r="B5" s="97">
        <v>2</v>
      </c>
      <c r="C5" s="97">
        <v>3</v>
      </c>
      <c r="D5" s="98">
        <v>4</v>
      </c>
      <c r="E5" s="103">
        <v>5</v>
      </c>
      <c r="F5" s="96"/>
    </row>
    <row r="6" spans="1:8" ht="18.75" customHeight="1" x14ac:dyDescent="0.25">
      <c r="A6" s="191" t="s">
        <v>66</v>
      </c>
      <c r="B6" s="84" t="s">
        <v>5</v>
      </c>
      <c r="C6" s="22">
        <f>SUM(C7:C8)</f>
        <v>2921644.4</v>
      </c>
      <c r="D6" s="22">
        <f>SUM(D7:D8)</f>
        <v>2908868.1</v>
      </c>
      <c r="E6" s="22">
        <f>C6-D6</f>
        <v>12776.299999999814</v>
      </c>
      <c r="F6" s="85">
        <f>D6/C6</f>
        <v>0.99562701744264293</v>
      </c>
      <c r="H6" s="104">
        <f>D6/D252*100</f>
        <v>13.029153202206079</v>
      </c>
    </row>
    <row r="7" spans="1:8" ht="18" customHeight="1" x14ac:dyDescent="0.25">
      <c r="A7" s="192"/>
      <c r="B7" s="86" t="s">
        <v>6</v>
      </c>
      <c r="C7" s="25">
        <f>C13+C19+C25+C31</f>
        <v>35160</v>
      </c>
      <c r="D7" s="25">
        <f>D13+D19+D25+D31</f>
        <v>35012.6</v>
      </c>
      <c r="E7" s="25">
        <f t="shared" ref="E7:E70" si="0">C7-D7</f>
        <v>147.40000000000146</v>
      </c>
      <c r="F7" s="87">
        <f t="shared" ref="F7:F70" si="1">D7/C7</f>
        <v>0.99580773606370876</v>
      </c>
      <c r="G7" s="104">
        <f>D7/D6*100</f>
        <v>1.2036503133297793</v>
      </c>
    </row>
    <row r="8" spans="1:8" ht="56.25" x14ac:dyDescent="0.25">
      <c r="A8" s="192"/>
      <c r="B8" s="86" t="s">
        <v>7</v>
      </c>
      <c r="C8" s="25">
        <f>SUM(C9:C11)</f>
        <v>2886484.4</v>
      </c>
      <c r="D8" s="25">
        <f>SUM(D9:D11)</f>
        <v>2873855.5</v>
      </c>
      <c r="E8" s="25">
        <f t="shared" si="0"/>
        <v>12628.899999999907</v>
      </c>
      <c r="F8" s="87">
        <f t="shared" si="1"/>
        <v>0.99562481612580345</v>
      </c>
    </row>
    <row r="9" spans="1:8" x14ac:dyDescent="0.25">
      <c r="A9" s="192"/>
      <c r="B9" s="86" t="s">
        <v>8</v>
      </c>
      <c r="C9" s="25">
        <f t="shared" ref="C9:D11" si="2">C15+C21+C27+C33</f>
        <v>589870.1</v>
      </c>
      <c r="D9" s="25">
        <f t="shared" si="2"/>
        <v>583718.40000000002</v>
      </c>
      <c r="E9" s="25">
        <f t="shared" si="0"/>
        <v>6151.6999999999534</v>
      </c>
      <c r="F9" s="87">
        <f t="shared" si="1"/>
        <v>0.98957109370351204</v>
      </c>
    </row>
    <row r="10" spans="1:8" x14ac:dyDescent="0.25">
      <c r="A10" s="192"/>
      <c r="B10" s="86" t="s">
        <v>9</v>
      </c>
      <c r="C10" s="25">
        <f t="shared" si="2"/>
        <v>2296614.2999999998</v>
      </c>
      <c r="D10" s="25">
        <f t="shared" si="2"/>
        <v>2290137.1</v>
      </c>
      <c r="E10" s="25">
        <f t="shared" si="0"/>
        <v>6477.1999999997206</v>
      </c>
      <c r="F10" s="87">
        <f t="shared" si="1"/>
        <v>0.99717967444511701</v>
      </c>
    </row>
    <row r="11" spans="1:8" ht="37.5" x14ac:dyDescent="0.25">
      <c r="A11" s="193"/>
      <c r="B11" s="86" t="s">
        <v>10</v>
      </c>
      <c r="C11" s="113">
        <f t="shared" si="2"/>
        <v>0</v>
      </c>
      <c r="D11" s="88">
        <f t="shared" si="2"/>
        <v>0</v>
      </c>
      <c r="E11" s="88">
        <f t="shared" si="0"/>
        <v>0</v>
      </c>
      <c r="F11" s="87" t="e">
        <f t="shared" si="1"/>
        <v>#DIV/0!</v>
      </c>
    </row>
    <row r="12" spans="1:8" ht="18.75" customHeight="1" x14ac:dyDescent="0.25">
      <c r="A12" s="174" t="s">
        <v>19</v>
      </c>
      <c r="B12" s="16" t="s">
        <v>5</v>
      </c>
      <c r="C12" s="77">
        <f>SUM(C13:C14)</f>
        <v>2253737.5</v>
      </c>
      <c r="D12" s="77">
        <f>SUM(D13:D14)</f>
        <v>2241371.6</v>
      </c>
      <c r="E12" s="77">
        <f t="shared" si="0"/>
        <v>12365.899999999907</v>
      </c>
      <c r="F12" s="78">
        <f t="shared" si="1"/>
        <v>0.99451315869749701</v>
      </c>
    </row>
    <row r="13" spans="1:8" ht="18" customHeight="1" x14ac:dyDescent="0.25">
      <c r="A13" s="175"/>
      <c r="B13" s="16" t="s">
        <v>6</v>
      </c>
      <c r="C13" s="77"/>
      <c r="D13" s="77"/>
      <c r="E13" s="77"/>
      <c r="F13" s="78" t="e">
        <f t="shared" si="1"/>
        <v>#DIV/0!</v>
      </c>
    </row>
    <row r="14" spans="1:8" ht="56.25" x14ac:dyDescent="0.25">
      <c r="A14" s="175"/>
      <c r="B14" s="16" t="s">
        <v>7</v>
      </c>
      <c r="C14" s="77">
        <f>SUM(C15:C17)</f>
        <v>2253737.5</v>
      </c>
      <c r="D14" s="77">
        <f>SUM(D15:D17)</f>
        <v>2241371.6</v>
      </c>
      <c r="E14" s="77">
        <f t="shared" si="0"/>
        <v>12365.899999999907</v>
      </c>
      <c r="F14" s="78">
        <f t="shared" si="1"/>
        <v>0.99451315869749701</v>
      </c>
      <c r="G14" s="105"/>
    </row>
    <row r="15" spans="1:8" x14ac:dyDescent="0.25">
      <c r="A15" s="175"/>
      <c r="B15" s="16" t="s">
        <v>8</v>
      </c>
      <c r="C15" s="77">
        <v>589870.1</v>
      </c>
      <c r="D15" s="77">
        <v>583718.40000000002</v>
      </c>
      <c r="E15" s="77">
        <f t="shared" si="0"/>
        <v>6151.6999999999534</v>
      </c>
      <c r="F15" s="78">
        <f t="shared" si="1"/>
        <v>0.98957109370351204</v>
      </c>
    </row>
    <row r="16" spans="1:8" x14ac:dyDescent="0.25">
      <c r="A16" s="175"/>
      <c r="B16" s="16" t="s">
        <v>9</v>
      </c>
      <c r="C16" s="77">
        <v>1663867.4</v>
      </c>
      <c r="D16" s="77">
        <v>1657653.2</v>
      </c>
      <c r="E16" s="77">
        <f t="shared" si="0"/>
        <v>6214.1999999999534</v>
      </c>
      <c r="F16" s="78">
        <f t="shared" si="1"/>
        <v>0.99626520719139045</v>
      </c>
    </row>
    <row r="17" spans="1:6" ht="37.5" x14ac:dyDescent="0.25">
      <c r="A17" s="176"/>
      <c r="B17" s="16" t="s">
        <v>10</v>
      </c>
      <c r="C17" s="77"/>
      <c r="D17" s="77"/>
      <c r="E17" s="79">
        <f t="shared" si="0"/>
        <v>0</v>
      </c>
      <c r="F17" s="78" t="e">
        <f t="shared" si="1"/>
        <v>#DIV/0!</v>
      </c>
    </row>
    <row r="18" spans="1:6" ht="18.75" customHeight="1" x14ac:dyDescent="0.25">
      <c r="A18" s="174" t="s">
        <v>20</v>
      </c>
      <c r="B18" s="16" t="s">
        <v>5</v>
      </c>
      <c r="C18" s="77">
        <f>SUM(C19:C20)</f>
        <v>531050.80000000005</v>
      </c>
      <c r="D18" s="77">
        <f>SUM(D19:D20)</f>
        <v>530797.69999999995</v>
      </c>
      <c r="E18" s="77">
        <f t="shared" si="0"/>
        <v>253.10000000009313</v>
      </c>
      <c r="F18" s="78">
        <f t="shared" si="1"/>
        <v>0.99952339776156995</v>
      </c>
    </row>
    <row r="19" spans="1:6" ht="16.5" customHeight="1" x14ac:dyDescent="0.25">
      <c r="A19" s="175"/>
      <c r="B19" s="16" t="s">
        <v>6</v>
      </c>
      <c r="C19" s="77">
        <v>817.8</v>
      </c>
      <c r="D19" s="77">
        <v>810.5</v>
      </c>
      <c r="E19" s="77">
        <f t="shared" si="0"/>
        <v>7.2999999999999545</v>
      </c>
      <c r="F19" s="78">
        <f t="shared" si="1"/>
        <v>0.99107361213010525</v>
      </c>
    </row>
    <row r="20" spans="1:6" ht="56.25" x14ac:dyDescent="0.25">
      <c r="A20" s="175"/>
      <c r="B20" s="16" t="s">
        <v>7</v>
      </c>
      <c r="C20" s="77">
        <f>SUM(C21:C23)</f>
        <v>530233</v>
      </c>
      <c r="D20" s="77">
        <f>SUM(D21:D23)</f>
        <v>529987.19999999995</v>
      </c>
      <c r="E20" s="77">
        <f t="shared" si="0"/>
        <v>245.80000000004657</v>
      </c>
      <c r="F20" s="78">
        <f t="shared" si="1"/>
        <v>0.99953643021086946</v>
      </c>
    </row>
    <row r="21" spans="1:6" x14ac:dyDescent="0.25">
      <c r="A21" s="175"/>
      <c r="B21" s="16" t="s">
        <v>8</v>
      </c>
      <c r="C21" s="77"/>
      <c r="D21" s="77"/>
      <c r="E21" s="77"/>
      <c r="F21" s="78" t="e">
        <f t="shared" si="1"/>
        <v>#DIV/0!</v>
      </c>
    </row>
    <row r="22" spans="1:6" x14ac:dyDescent="0.25">
      <c r="A22" s="175"/>
      <c r="B22" s="16" t="s">
        <v>9</v>
      </c>
      <c r="C22" s="77">
        <v>530233</v>
      </c>
      <c r="D22" s="77">
        <v>529987.19999999995</v>
      </c>
      <c r="E22" s="77">
        <f t="shared" si="0"/>
        <v>245.80000000004657</v>
      </c>
      <c r="F22" s="78">
        <f t="shared" si="1"/>
        <v>0.99953643021086946</v>
      </c>
    </row>
    <row r="23" spans="1:6" ht="37.5" x14ac:dyDescent="0.25">
      <c r="A23" s="176"/>
      <c r="B23" s="16" t="s">
        <v>10</v>
      </c>
      <c r="C23" s="77"/>
      <c r="D23" s="77"/>
      <c r="E23" s="79">
        <f t="shared" si="0"/>
        <v>0</v>
      </c>
      <c r="F23" s="78" t="e">
        <f t="shared" si="1"/>
        <v>#DIV/0!</v>
      </c>
    </row>
    <row r="24" spans="1:6" ht="18" customHeight="1" x14ac:dyDescent="0.25">
      <c r="A24" s="174" t="s">
        <v>21</v>
      </c>
      <c r="B24" s="16" t="s">
        <v>5</v>
      </c>
      <c r="C24" s="77">
        <f>SUM(C25:C26)</f>
        <v>34342.199999999997</v>
      </c>
      <c r="D24" s="77">
        <f>SUM(D25:D26)</f>
        <v>34202.1</v>
      </c>
      <c r="E24" s="77">
        <f t="shared" si="0"/>
        <v>140.09999999999854</v>
      </c>
      <c r="F24" s="78">
        <f t="shared" si="1"/>
        <v>0.99592047102398806</v>
      </c>
    </row>
    <row r="25" spans="1:6" ht="17.25" customHeight="1" x14ac:dyDescent="0.25">
      <c r="A25" s="175"/>
      <c r="B25" s="16" t="s">
        <v>6</v>
      </c>
      <c r="C25" s="77">
        <v>34342.199999999997</v>
      </c>
      <c r="D25" s="77">
        <v>34202.1</v>
      </c>
      <c r="E25" s="77">
        <f t="shared" si="0"/>
        <v>140.09999999999854</v>
      </c>
      <c r="F25" s="78">
        <f t="shared" si="1"/>
        <v>0.99592047102398806</v>
      </c>
    </row>
    <row r="26" spans="1:6" ht="56.25" x14ac:dyDescent="0.25">
      <c r="A26" s="175"/>
      <c r="B26" s="16" t="s">
        <v>7</v>
      </c>
      <c r="C26" s="79">
        <f>SUM(C27:C29)</f>
        <v>0</v>
      </c>
      <c r="D26" s="79">
        <f>SUM(D27:D29)</f>
        <v>0</v>
      </c>
      <c r="E26" s="79">
        <f t="shared" si="0"/>
        <v>0</v>
      </c>
      <c r="F26" s="78" t="e">
        <f t="shared" si="1"/>
        <v>#DIV/0!</v>
      </c>
    </row>
    <row r="27" spans="1:6" ht="16.5" customHeight="1" x14ac:dyDescent="0.25">
      <c r="A27" s="175"/>
      <c r="B27" s="16" t="s">
        <v>8</v>
      </c>
      <c r="C27" s="79"/>
      <c r="D27" s="79"/>
      <c r="E27" s="79">
        <f t="shared" si="0"/>
        <v>0</v>
      </c>
      <c r="F27" s="78" t="e">
        <f t="shared" si="1"/>
        <v>#DIV/0!</v>
      </c>
    </row>
    <row r="28" spans="1:6" ht="18" customHeight="1" x14ac:dyDescent="0.25">
      <c r="A28" s="175"/>
      <c r="B28" s="16" t="s">
        <v>9</v>
      </c>
      <c r="C28" s="79"/>
      <c r="D28" s="79"/>
      <c r="E28" s="79">
        <f t="shared" si="0"/>
        <v>0</v>
      </c>
      <c r="F28" s="78" t="e">
        <f t="shared" si="1"/>
        <v>#DIV/0!</v>
      </c>
    </row>
    <row r="29" spans="1:6" ht="37.5" x14ac:dyDescent="0.25">
      <c r="A29" s="176"/>
      <c r="B29" s="16" t="s">
        <v>10</v>
      </c>
      <c r="C29" s="79"/>
      <c r="D29" s="79"/>
      <c r="E29" s="79">
        <f t="shared" si="0"/>
        <v>0</v>
      </c>
      <c r="F29" s="78" t="e">
        <f t="shared" si="1"/>
        <v>#DIV/0!</v>
      </c>
    </row>
    <row r="30" spans="1:6" ht="18.75" customHeight="1" x14ac:dyDescent="0.25">
      <c r="A30" s="174" t="s">
        <v>22</v>
      </c>
      <c r="B30" s="16" t="s">
        <v>5</v>
      </c>
      <c r="C30" s="77">
        <f>SUM(C31:C32)</f>
        <v>102513.9</v>
      </c>
      <c r="D30" s="77">
        <f>SUM(D31:D32)</f>
        <v>102496.7</v>
      </c>
      <c r="E30" s="77">
        <f t="shared" si="0"/>
        <v>17.19999999999709</v>
      </c>
      <c r="F30" s="78">
        <f t="shared" si="1"/>
        <v>0.99983221787484433</v>
      </c>
    </row>
    <row r="31" spans="1:6" ht="18" customHeight="1" x14ac:dyDescent="0.25">
      <c r="A31" s="175"/>
      <c r="B31" s="16" t="s">
        <v>6</v>
      </c>
      <c r="C31" s="77"/>
      <c r="D31" s="77"/>
      <c r="E31" s="79">
        <f t="shared" si="0"/>
        <v>0</v>
      </c>
      <c r="F31" s="78" t="e">
        <f t="shared" si="1"/>
        <v>#DIV/0!</v>
      </c>
    </row>
    <row r="32" spans="1:6" ht="56.25" x14ac:dyDescent="0.25">
      <c r="A32" s="175"/>
      <c r="B32" s="16" t="s">
        <v>7</v>
      </c>
      <c r="C32" s="77">
        <f>SUM(C33:C35)</f>
        <v>102513.9</v>
      </c>
      <c r="D32" s="77">
        <f>SUM(D33:D35)</f>
        <v>102496.7</v>
      </c>
      <c r="E32" s="77">
        <f t="shared" si="0"/>
        <v>17.19999999999709</v>
      </c>
      <c r="F32" s="78">
        <f t="shared" si="1"/>
        <v>0.99983221787484433</v>
      </c>
    </row>
    <row r="33" spans="1:8" ht="18" customHeight="1" x14ac:dyDescent="0.25">
      <c r="A33" s="175"/>
      <c r="B33" s="16" t="s">
        <v>8</v>
      </c>
      <c r="C33" s="77"/>
      <c r="D33" s="77"/>
      <c r="E33" s="77">
        <f t="shared" si="0"/>
        <v>0</v>
      </c>
      <c r="F33" s="78" t="e">
        <f t="shared" si="1"/>
        <v>#DIV/0!</v>
      </c>
    </row>
    <row r="34" spans="1:8" x14ac:dyDescent="0.25">
      <c r="A34" s="175"/>
      <c r="B34" s="16" t="s">
        <v>9</v>
      </c>
      <c r="C34" s="77">
        <v>102513.9</v>
      </c>
      <c r="D34" s="77">
        <v>102496.7</v>
      </c>
      <c r="E34" s="77">
        <f t="shared" si="0"/>
        <v>17.19999999999709</v>
      </c>
      <c r="F34" s="78">
        <f t="shared" si="1"/>
        <v>0.99983221787484433</v>
      </c>
    </row>
    <row r="35" spans="1:8" ht="35.25" customHeight="1" x14ac:dyDescent="0.25">
      <c r="A35" s="176"/>
      <c r="B35" s="16" t="s">
        <v>10</v>
      </c>
      <c r="C35" s="77"/>
      <c r="D35" s="77"/>
      <c r="E35" s="79">
        <f t="shared" si="0"/>
        <v>0</v>
      </c>
      <c r="F35" s="78" t="e">
        <f t="shared" si="1"/>
        <v>#DIV/0!</v>
      </c>
    </row>
    <row r="36" spans="1:8" ht="18" customHeight="1" x14ac:dyDescent="0.25">
      <c r="A36" s="191" t="s">
        <v>65</v>
      </c>
      <c r="B36" s="84" t="s">
        <v>5</v>
      </c>
      <c r="C36" s="22">
        <f>SUM(C37:C38)</f>
        <v>7487604.7000000002</v>
      </c>
      <c r="D36" s="22">
        <f>SUM(D37:D38)</f>
        <v>7473016.0999999996</v>
      </c>
      <c r="E36" s="22">
        <f t="shared" si="0"/>
        <v>14588.600000000559</v>
      </c>
      <c r="F36" s="87">
        <f t="shared" si="1"/>
        <v>0.99805163325462409</v>
      </c>
      <c r="H36" s="106">
        <f>D36/D252</f>
        <v>0.33472494558777888</v>
      </c>
    </row>
    <row r="37" spans="1:8" ht="18" customHeight="1" x14ac:dyDescent="0.25">
      <c r="A37" s="192"/>
      <c r="B37" s="86" t="s">
        <v>6</v>
      </c>
      <c r="C37" s="25">
        <f>C43+C49+C55</f>
        <v>2844321.5999999996</v>
      </c>
      <c r="D37" s="25">
        <f>D43+D49+D55</f>
        <v>2843428.6999999997</v>
      </c>
      <c r="E37" s="25">
        <f t="shared" si="0"/>
        <v>892.89999999990687</v>
      </c>
      <c r="F37" s="87">
        <f t="shared" si="1"/>
        <v>0.99968607628616968</v>
      </c>
      <c r="G37" s="104">
        <f>D37/D36*100</f>
        <v>38.04927838975216</v>
      </c>
    </row>
    <row r="38" spans="1:8" ht="56.25" x14ac:dyDescent="0.25">
      <c r="A38" s="192"/>
      <c r="B38" s="86" t="s">
        <v>7</v>
      </c>
      <c r="C38" s="25">
        <f>SUM(C39:C41)</f>
        <v>4643283.1000000006</v>
      </c>
      <c r="D38" s="25">
        <f>SUM(D39:D41)</f>
        <v>4629587.3999999994</v>
      </c>
      <c r="E38" s="25">
        <f t="shared" si="0"/>
        <v>13695.700000001118</v>
      </c>
      <c r="F38" s="87">
        <f t="shared" si="1"/>
        <v>0.99705042753046846</v>
      </c>
    </row>
    <row r="39" spans="1:8" ht="18" customHeight="1" x14ac:dyDescent="0.25">
      <c r="A39" s="192"/>
      <c r="B39" s="86" t="s">
        <v>8</v>
      </c>
      <c r="C39" s="25">
        <f t="shared" ref="C39:D41" si="3">C45+C51+C57</f>
        <v>10535.8</v>
      </c>
      <c r="D39" s="25">
        <f t="shared" si="3"/>
        <v>8282</v>
      </c>
      <c r="E39" s="25">
        <f t="shared" si="0"/>
        <v>2253.7999999999993</v>
      </c>
      <c r="F39" s="87">
        <f t="shared" si="1"/>
        <v>0.786081740351943</v>
      </c>
    </row>
    <row r="40" spans="1:8" ht="18" customHeight="1" x14ac:dyDescent="0.25">
      <c r="A40" s="192"/>
      <c r="B40" s="86" t="s">
        <v>9</v>
      </c>
      <c r="C40" s="25">
        <f t="shared" si="3"/>
        <v>4632747.3000000007</v>
      </c>
      <c r="D40" s="25">
        <f t="shared" si="3"/>
        <v>4621305.3999999994</v>
      </c>
      <c r="E40" s="25">
        <f t="shared" si="0"/>
        <v>11441.900000001304</v>
      </c>
      <c r="F40" s="87">
        <f t="shared" si="1"/>
        <v>0.99753021279619514</v>
      </c>
    </row>
    <row r="41" spans="1:8" ht="37.5" x14ac:dyDescent="0.25">
      <c r="A41" s="193"/>
      <c r="B41" s="86" t="s">
        <v>10</v>
      </c>
      <c r="C41" s="88">
        <f t="shared" si="3"/>
        <v>0</v>
      </c>
      <c r="D41" s="88">
        <f t="shared" si="3"/>
        <v>0</v>
      </c>
      <c r="E41" s="88">
        <f t="shared" si="0"/>
        <v>0</v>
      </c>
      <c r="F41" s="87" t="e">
        <f t="shared" si="1"/>
        <v>#DIV/0!</v>
      </c>
    </row>
    <row r="42" spans="1:8" x14ac:dyDescent="0.25">
      <c r="A42" s="174" t="s">
        <v>13</v>
      </c>
      <c r="B42" s="16" t="s">
        <v>5</v>
      </c>
      <c r="C42" s="77">
        <f>SUM(C43:C44)</f>
        <v>7197517.5999999996</v>
      </c>
      <c r="D42" s="77">
        <f>SUM(D43:D44)</f>
        <v>7187442.3999999994</v>
      </c>
      <c r="E42" s="77">
        <f t="shared" si="0"/>
        <v>10075.200000000186</v>
      </c>
      <c r="F42" s="78">
        <f t="shared" si="1"/>
        <v>0.99860018404123108</v>
      </c>
    </row>
    <row r="43" spans="1:8" ht="16.5" customHeight="1" x14ac:dyDescent="0.25">
      <c r="A43" s="175"/>
      <c r="B43" s="16" t="s">
        <v>6</v>
      </c>
      <c r="C43" s="77">
        <v>2805080.9</v>
      </c>
      <c r="D43" s="77">
        <v>2804237.3</v>
      </c>
      <c r="E43" s="77">
        <f t="shared" si="0"/>
        <v>843.60000000009313</v>
      </c>
      <c r="F43" s="78">
        <f t="shared" si="1"/>
        <v>0.99969926001064713</v>
      </c>
    </row>
    <row r="44" spans="1:8" ht="56.25" x14ac:dyDescent="0.25">
      <c r="A44" s="175"/>
      <c r="B44" s="16" t="s">
        <v>7</v>
      </c>
      <c r="C44" s="77">
        <f>SUM(C45:C47)</f>
        <v>4392436.7</v>
      </c>
      <c r="D44" s="77">
        <f>SUM(D45:D47)</f>
        <v>4383205.0999999996</v>
      </c>
      <c r="E44" s="77">
        <f t="shared" si="0"/>
        <v>9231.6000000005588</v>
      </c>
      <c r="F44" s="78">
        <f t="shared" si="1"/>
        <v>0.99789829640572836</v>
      </c>
    </row>
    <row r="45" spans="1:8" x14ac:dyDescent="0.25">
      <c r="A45" s="175"/>
      <c r="B45" s="16" t="s">
        <v>8</v>
      </c>
      <c r="C45" s="77">
        <v>655.8</v>
      </c>
      <c r="D45" s="77">
        <v>655.8</v>
      </c>
      <c r="E45" s="77">
        <f t="shared" si="0"/>
        <v>0</v>
      </c>
      <c r="F45" s="78">
        <f t="shared" si="1"/>
        <v>1</v>
      </c>
    </row>
    <row r="46" spans="1:8" x14ac:dyDescent="0.25">
      <c r="A46" s="175"/>
      <c r="B46" s="16" t="s">
        <v>9</v>
      </c>
      <c r="C46" s="77">
        <v>4391780.9000000004</v>
      </c>
      <c r="D46" s="77">
        <v>4382549.3</v>
      </c>
      <c r="E46" s="77">
        <f t="shared" si="0"/>
        <v>9231.6000000005588</v>
      </c>
      <c r="F46" s="78">
        <f t="shared" si="1"/>
        <v>0.99789798257012308</v>
      </c>
    </row>
    <row r="47" spans="1:8" ht="37.5" x14ac:dyDescent="0.25">
      <c r="A47" s="176"/>
      <c r="B47" s="16" t="s">
        <v>10</v>
      </c>
      <c r="C47" s="77"/>
      <c r="D47" s="77"/>
      <c r="E47" s="79">
        <f t="shared" si="0"/>
        <v>0</v>
      </c>
      <c r="F47" s="78" t="e">
        <f t="shared" si="1"/>
        <v>#DIV/0!</v>
      </c>
    </row>
    <row r="48" spans="1:8" x14ac:dyDescent="0.25">
      <c r="A48" s="174" t="s">
        <v>14</v>
      </c>
      <c r="B48" s="16" t="s">
        <v>5</v>
      </c>
      <c r="C48" s="77">
        <f>SUM(C49:C50)</f>
        <v>239066.19999999998</v>
      </c>
      <c r="D48" s="77">
        <f>SUM(D49:D50)</f>
        <v>234599.30000000002</v>
      </c>
      <c r="E48" s="77">
        <f t="shared" si="0"/>
        <v>4466.8999999999651</v>
      </c>
      <c r="F48" s="78">
        <f t="shared" si="1"/>
        <v>0.98131521729127758</v>
      </c>
    </row>
    <row r="49" spans="1:8" ht="18" customHeight="1" x14ac:dyDescent="0.25">
      <c r="A49" s="175"/>
      <c r="B49" s="16" t="s">
        <v>6</v>
      </c>
      <c r="C49" s="77">
        <v>10704.8</v>
      </c>
      <c r="D49" s="77">
        <v>10702</v>
      </c>
      <c r="E49" s="77">
        <f t="shared" si="0"/>
        <v>2.7999999999992724</v>
      </c>
      <c r="F49" s="78">
        <f t="shared" si="1"/>
        <v>0.99973843509453708</v>
      </c>
    </row>
    <row r="50" spans="1:8" ht="56.25" x14ac:dyDescent="0.25">
      <c r="A50" s="175"/>
      <c r="B50" s="16" t="s">
        <v>7</v>
      </c>
      <c r="C50" s="77">
        <f>SUM(C51:C53)</f>
        <v>228361.4</v>
      </c>
      <c r="D50" s="77">
        <f>SUM(D51:D53)</f>
        <v>223897.30000000002</v>
      </c>
      <c r="E50" s="77">
        <f t="shared" si="0"/>
        <v>4464.0999999999767</v>
      </c>
      <c r="F50" s="78">
        <f t="shared" si="1"/>
        <v>0.98045159996391695</v>
      </c>
    </row>
    <row r="51" spans="1:8" x14ac:dyDescent="0.25">
      <c r="A51" s="175"/>
      <c r="B51" s="16" t="s">
        <v>8</v>
      </c>
      <c r="C51" s="77">
        <v>9880</v>
      </c>
      <c r="D51" s="77">
        <v>7626.2</v>
      </c>
      <c r="E51" s="77">
        <f t="shared" si="0"/>
        <v>2253.8000000000002</v>
      </c>
      <c r="F51" s="78">
        <f t="shared" si="1"/>
        <v>0.77188259109311741</v>
      </c>
    </row>
    <row r="52" spans="1:8" x14ac:dyDescent="0.25">
      <c r="A52" s="175"/>
      <c r="B52" s="16" t="s">
        <v>9</v>
      </c>
      <c r="C52" s="77">
        <v>218481.4</v>
      </c>
      <c r="D52" s="77">
        <v>216271.1</v>
      </c>
      <c r="E52" s="77">
        <f t="shared" si="0"/>
        <v>2210.2999999999884</v>
      </c>
      <c r="F52" s="78">
        <f t="shared" si="1"/>
        <v>0.98988334933774691</v>
      </c>
    </row>
    <row r="53" spans="1:8" ht="37.5" x14ac:dyDescent="0.25">
      <c r="A53" s="176"/>
      <c r="B53" s="16" t="s">
        <v>10</v>
      </c>
      <c r="C53" s="77"/>
      <c r="D53" s="77"/>
      <c r="E53" s="79">
        <f t="shared" si="0"/>
        <v>0</v>
      </c>
      <c r="F53" s="78" t="e">
        <f t="shared" si="1"/>
        <v>#DIV/0!</v>
      </c>
    </row>
    <row r="54" spans="1:8" x14ac:dyDescent="0.25">
      <c r="A54" s="174" t="s">
        <v>15</v>
      </c>
      <c r="B54" s="16" t="s">
        <v>5</v>
      </c>
      <c r="C54" s="77">
        <f>SUM(C55:C56)</f>
        <v>51020.9</v>
      </c>
      <c r="D54" s="77">
        <f>SUM(D55:D56)</f>
        <v>50974.400000000001</v>
      </c>
      <c r="E54" s="77">
        <f t="shared" si="0"/>
        <v>46.5</v>
      </c>
      <c r="F54" s="78">
        <f t="shared" si="1"/>
        <v>0.99908860878581129</v>
      </c>
    </row>
    <row r="55" spans="1:8" ht="16.5" customHeight="1" x14ac:dyDescent="0.25">
      <c r="A55" s="175"/>
      <c r="B55" s="16" t="s">
        <v>6</v>
      </c>
      <c r="C55" s="77">
        <v>28535.9</v>
      </c>
      <c r="D55" s="77">
        <v>28489.4</v>
      </c>
      <c r="E55" s="77">
        <f t="shared" si="0"/>
        <v>46.5</v>
      </c>
      <c r="F55" s="78">
        <f t="shared" si="1"/>
        <v>0.99837047368402609</v>
      </c>
    </row>
    <row r="56" spans="1:8" ht="56.25" x14ac:dyDescent="0.25">
      <c r="A56" s="175"/>
      <c r="B56" s="16" t="s">
        <v>7</v>
      </c>
      <c r="C56" s="77">
        <f>SUM(C57:C59)</f>
        <v>22485</v>
      </c>
      <c r="D56" s="77">
        <f>SUM(D57:D59)</f>
        <v>22485</v>
      </c>
      <c r="E56" s="79">
        <f t="shared" si="0"/>
        <v>0</v>
      </c>
      <c r="F56" s="78">
        <f t="shared" si="1"/>
        <v>1</v>
      </c>
    </row>
    <row r="57" spans="1:8" ht="18.75" customHeight="1" x14ac:dyDescent="0.25">
      <c r="A57" s="175"/>
      <c r="B57" s="16" t="s">
        <v>8</v>
      </c>
      <c r="C57" s="77"/>
      <c r="D57" s="77"/>
      <c r="E57" s="79">
        <f t="shared" si="0"/>
        <v>0</v>
      </c>
      <c r="F57" s="78" t="e">
        <f t="shared" si="1"/>
        <v>#DIV/0!</v>
      </c>
    </row>
    <row r="58" spans="1:8" ht="18.75" customHeight="1" x14ac:dyDescent="0.25">
      <c r="A58" s="175"/>
      <c r="B58" s="16" t="s">
        <v>9</v>
      </c>
      <c r="C58" s="77">
        <v>22485</v>
      </c>
      <c r="D58" s="77">
        <v>22485</v>
      </c>
      <c r="E58" s="79">
        <f t="shared" si="0"/>
        <v>0</v>
      </c>
      <c r="F58" s="78">
        <f t="shared" si="1"/>
        <v>1</v>
      </c>
    </row>
    <row r="59" spans="1:8" ht="37.5" x14ac:dyDescent="0.25">
      <c r="A59" s="176"/>
      <c r="B59" s="16" t="s">
        <v>10</v>
      </c>
      <c r="C59" s="77"/>
      <c r="D59" s="77"/>
      <c r="E59" s="79">
        <f t="shared" si="0"/>
        <v>0</v>
      </c>
      <c r="F59" s="78" t="e">
        <f t="shared" si="1"/>
        <v>#DIV/0!</v>
      </c>
    </row>
    <row r="60" spans="1:8" x14ac:dyDescent="0.25">
      <c r="A60" s="191" t="s">
        <v>68</v>
      </c>
      <c r="B60" s="84" t="s">
        <v>5</v>
      </c>
      <c r="C60" s="22">
        <f>SUM(C61:C62)</f>
        <v>701702.2</v>
      </c>
      <c r="D60" s="22">
        <f>SUM(D61:D62)</f>
        <v>701301.1</v>
      </c>
      <c r="E60" s="22">
        <f t="shared" si="0"/>
        <v>401.09999999997672</v>
      </c>
      <c r="F60" s="87">
        <f t="shared" si="1"/>
        <v>0.99942838999222183</v>
      </c>
      <c r="H60" s="106">
        <f>D60/D252</f>
        <v>3.1412079058433913E-2</v>
      </c>
    </row>
    <row r="61" spans="1:8" ht="18.75" customHeight="1" x14ac:dyDescent="0.25">
      <c r="A61" s="192"/>
      <c r="B61" s="86" t="s">
        <v>6</v>
      </c>
      <c r="C61" s="25">
        <f>C67+C73</f>
        <v>678769.7</v>
      </c>
      <c r="D61" s="25">
        <f>D67+D73</f>
        <v>678625.9</v>
      </c>
      <c r="E61" s="25">
        <f t="shared" si="0"/>
        <v>143.79999999993015</v>
      </c>
      <c r="F61" s="87">
        <f t="shared" si="1"/>
        <v>0.9997881461120024</v>
      </c>
    </row>
    <row r="62" spans="1:8" ht="56.25" x14ac:dyDescent="0.25">
      <c r="A62" s="192"/>
      <c r="B62" s="86" t="s">
        <v>7</v>
      </c>
      <c r="C62" s="25">
        <f>SUM(C63:C65)</f>
        <v>22932.5</v>
      </c>
      <c r="D62" s="25">
        <f>SUM(D63:D65)</f>
        <v>22675.199999999997</v>
      </c>
      <c r="E62" s="25">
        <f t="shared" si="0"/>
        <v>257.30000000000291</v>
      </c>
      <c r="F62" s="87">
        <f t="shared" si="1"/>
        <v>0.98878011555652445</v>
      </c>
    </row>
    <row r="63" spans="1:8" ht="18.75" customHeight="1" x14ac:dyDescent="0.25">
      <c r="A63" s="192"/>
      <c r="B63" s="86" t="s">
        <v>8</v>
      </c>
      <c r="C63" s="25">
        <f t="shared" ref="C63:D65" si="4">C69+C75</f>
        <v>2405.3000000000002</v>
      </c>
      <c r="D63" s="25">
        <f t="shared" si="4"/>
        <v>2405.3000000000002</v>
      </c>
      <c r="E63" s="88">
        <f t="shared" si="0"/>
        <v>0</v>
      </c>
      <c r="F63" s="87">
        <f t="shared" si="1"/>
        <v>1</v>
      </c>
    </row>
    <row r="64" spans="1:8" ht="18.75" customHeight="1" x14ac:dyDescent="0.25">
      <c r="A64" s="192"/>
      <c r="B64" s="86" t="s">
        <v>9</v>
      </c>
      <c r="C64" s="25">
        <f t="shared" si="4"/>
        <v>20527.2</v>
      </c>
      <c r="D64" s="25">
        <f t="shared" si="4"/>
        <v>20269.899999999998</v>
      </c>
      <c r="E64" s="25">
        <f t="shared" si="0"/>
        <v>257.30000000000291</v>
      </c>
      <c r="F64" s="87">
        <f t="shared" si="1"/>
        <v>0.98746541174636571</v>
      </c>
    </row>
    <row r="65" spans="1:8" ht="37.5" x14ac:dyDescent="0.25">
      <c r="A65" s="193"/>
      <c r="B65" s="86" t="s">
        <v>10</v>
      </c>
      <c r="C65" s="88">
        <f t="shared" si="4"/>
        <v>0</v>
      </c>
      <c r="D65" s="88">
        <f t="shared" si="4"/>
        <v>0</v>
      </c>
      <c r="E65" s="88">
        <f t="shared" si="0"/>
        <v>0</v>
      </c>
      <c r="F65" s="87" t="e">
        <f t="shared" si="1"/>
        <v>#DIV/0!</v>
      </c>
    </row>
    <row r="66" spans="1:8" x14ac:dyDescent="0.25">
      <c r="A66" s="174" t="s">
        <v>69</v>
      </c>
      <c r="B66" s="16" t="s">
        <v>5</v>
      </c>
      <c r="C66" s="77">
        <f>SUM(C67:C68)</f>
        <v>683423.2</v>
      </c>
      <c r="D66" s="77">
        <f>SUM(D67:D68)</f>
        <v>683279.3</v>
      </c>
      <c r="E66" s="77">
        <f t="shared" si="0"/>
        <v>143.89999999990687</v>
      </c>
      <c r="F66" s="78">
        <f t="shared" si="1"/>
        <v>0.99978944232504852</v>
      </c>
    </row>
    <row r="67" spans="1:8" ht="18.75" customHeight="1" x14ac:dyDescent="0.25">
      <c r="A67" s="175"/>
      <c r="B67" s="16" t="s">
        <v>6</v>
      </c>
      <c r="C67" s="77">
        <v>678769.7</v>
      </c>
      <c r="D67" s="77">
        <v>678625.9</v>
      </c>
      <c r="E67" s="77">
        <f t="shared" si="0"/>
        <v>143.79999999993015</v>
      </c>
      <c r="F67" s="78">
        <f t="shared" si="1"/>
        <v>0.9997881461120024</v>
      </c>
    </row>
    <row r="68" spans="1:8" ht="56.25" x14ac:dyDescent="0.25">
      <c r="A68" s="175"/>
      <c r="B68" s="16" t="s">
        <v>7</v>
      </c>
      <c r="C68" s="77">
        <f>SUM(C69:C71)</f>
        <v>4653.5</v>
      </c>
      <c r="D68" s="77">
        <f>SUM(D69:D71)</f>
        <v>4653.3999999999996</v>
      </c>
      <c r="E68" s="77">
        <f t="shared" si="0"/>
        <v>0.1000000000003638</v>
      </c>
      <c r="F68" s="78">
        <f t="shared" si="1"/>
        <v>0.99997851079832378</v>
      </c>
    </row>
    <row r="69" spans="1:8" x14ac:dyDescent="0.25">
      <c r="A69" s="175"/>
      <c r="B69" s="16" t="s">
        <v>8</v>
      </c>
      <c r="C69" s="77">
        <v>2405.3000000000002</v>
      </c>
      <c r="D69" s="77">
        <v>2405.3000000000002</v>
      </c>
      <c r="E69" s="79">
        <f t="shared" si="0"/>
        <v>0</v>
      </c>
      <c r="F69" s="78">
        <f t="shared" si="1"/>
        <v>1</v>
      </c>
    </row>
    <row r="70" spans="1:8" x14ac:dyDescent="0.25">
      <c r="A70" s="175"/>
      <c r="B70" s="16" t="s">
        <v>9</v>
      </c>
      <c r="C70" s="77">
        <v>2248.1999999999998</v>
      </c>
      <c r="D70" s="77">
        <v>2248.1</v>
      </c>
      <c r="E70" s="77">
        <f t="shared" si="0"/>
        <v>9.9999999999909051E-2</v>
      </c>
      <c r="F70" s="78">
        <f t="shared" si="1"/>
        <v>0.99995551997153287</v>
      </c>
    </row>
    <row r="71" spans="1:8" ht="37.5" x14ac:dyDescent="0.25">
      <c r="A71" s="176"/>
      <c r="B71" s="16" t="s">
        <v>10</v>
      </c>
      <c r="C71" s="77"/>
      <c r="D71" s="77"/>
      <c r="E71" s="79">
        <f t="shared" ref="E71:E134" si="5">C71-D71</f>
        <v>0</v>
      </c>
      <c r="F71" s="78" t="e">
        <f t="shared" ref="F71:F134" si="6">D71/C71</f>
        <v>#DIV/0!</v>
      </c>
    </row>
    <row r="72" spans="1:8" ht="18.75" customHeight="1" x14ac:dyDescent="0.25">
      <c r="A72" s="174" t="s">
        <v>70</v>
      </c>
      <c r="B72" s="16" t="s">
        <v>5</v>
      </c>
      <c r="C72" s="77">
        <f>SUM(C73:C74)</f>
        <v>18279</v>
      </c>
      <c r="D72" s="77">
        <f>SUM(D73:D74)</f>
        <v>18021.8</v>
      </c>
      <c r="E72" s="77">
        <f t="shared" si="5"/>
        <v>257.20000000000073</v>
      </c>
      <c r="F72" s="78">
        <f t="shared" si="6"/>
        <v>0.98592920838120246</v>
      </c>
    </row>
    <row r="73" spans="1:8" ht="18.75" customHeight="1" x14ac:dyDescent="0.25">
      <c r="A73" s="175"/>
      <c r="B73" s="16" t="s">
        <v>6</v>
      </c>
      <c r="C73" s="77"/>
      <c r="D73" s="77"/>
      <c r="E73" s="79">
        <f t="shared" si="5"/>
        <v>0</v>
      </c>
      <c r="F73" s="78" t="e">
        <f t="shared" si="6"/>
        <v>#DIV/0!</v>
      </c>
    </row>
    <row r="74" spans="1:8" ht="56.25" x14ac:dyDescent="0.25">
      <c r="A74" s="175"/>
      <c r="B74" s="16" t="s">
        <v>7</v>
      </c>
      <c r="C74" s="77">
        <f>SUM(C75:C77)</f>
        <v>18279</v>
      </c>
      <c r="D74" s="77">
        <f>SUM(D75:D77)</f>
        <v>18021.8</v>
      </c>
      <c r="E74" s="77">
        <f t="shared" si="5"/>
        <v>257.20000000000073</v>
      </c>
      <c r="F74" s="78">
        <f t="shared" si="6"/>
        <v>0.98592920838120246</v>
      </c>
    </row>
    <row r="75" spans="1:8" x14ac:dyDescent="0.25">
      <c r="A75" s="175"/>
      <c r="B75" s="16" t="s">
        <v>8</v>
      </c>
      <c r="C75" s="77"/>
      <c r="D75" s="77"/>
      <c r="E75" s="79">
        <f t="shared" si="5"/>
        <v>0</v>
      </c>
      <c r="F75" s="78" t="e">
        <f t="shared" si="6"/>
        <v>#DIV/0!</v>
      </c>
    </row>
    <row r="76" spans="1:8" ht="18.75" customHeight="1" x14ac:dyDescent="0.25">
      <c r="A76" s="175"/>
      <c r="B76" s="16" t="s">
        <v>9</v>
      </c>
      <c r="C76" s="77">
        <v>18279</v>
      </c>
      <c r="D76" s="77">
        <v>18021.8</v>
      </c>
      <c r="E76" s="77">
        <f t="shared" si="5"/>
        <v>257.20000000000073</v>
      </c>
      <c r="F76" s="78">
        <f t="shared" si="6"/>
        <v>0.98592920838120246</v>
      </c>
    </row>
    <row r="77" spans="1:8" ht="37.5" x14ac:dyDescent="0.25">
      <c r="A77" s="176"/>
      <c r="B77" s="16" t="s">
        <v>10</v>
      </c>
      <c r="C77" s="77"/>
      <c r="D77" s="77"/>
      <c r="E77" s="79">
        <f t="shared" si="5"/>
        <v>0</v>
      </c>
      <c r="F77" s="78" t="e">
        <f t="shared" si="6"/>
        <v>#DIV/0!</v>
      </c>
    </row>
    <row r="78" spans="1:8" x14ac:dyDescent="0.25">
      <c r="A78" s="191" t="s">
        <v>71</v>
      </c>
      <c r="B78" s="84" t="s">
        <v>5</v>
      </c>
      <c r="C78" s="22">
        <f>SUM(C79:C80)</f>
        <v>588877.5</v>
      </c>
      <c r="D78" s="22">
        <f>SUM(D79:D80)</f>
        <v>587437.1</v>
      </c>
      <c r="E78" s="22">
        <f t="shared" si="5"/>
        <v>1440.4000000000233</v>
      </c>
      <c r="F78" s="87">
        <f t="shared" si="6"/>
        <v>0.99755399043094695</v>
      </c>
      <c r="H78" s="106">
        <f>D78/D252</f>
        <v>2.6311980156678988E-2</v>
      </c>
    </row>
    <row r="79" spans="1:8" ht="18.75" customHeight="1" x14ac:dyDescent="0.25">
      <c r="A79" s="192"/>
      <c r="B79" s="86" t="s">
        <v>6</v>
      </c>
      <c r="C79" s="25">
        <v>577983.9</v>
      </c>
      <c r="D79" s="25">
        <v>577701.69999999995</v>
      </c>
      <c r="E79" s="25">
        <f t="shared" si="5"/>
        <v>282.20000000006985</v>
      </c>
      <c r="F79" s="87">
        <f t="shared" si="6"/>
        <v>0.99951175110586976</v>
      </c>
    </row>
    <row r="80" spans="1:8" ht="56.25" x14ac:dyDescent="0.25">
      <c r="A80" s="192"/>
      <c r="B80" s="86" t="s">
        <v>7</v>
      </c>
      <c r="C80" s="25">
        <f>SUM(C81:C83)</f>
        <v>10893.6</v>
      </c>
      <c r="D80" s="25">
        <f>SUM(D81:D83)</f>
        <v>9735.4</v>
      </c>
      <c r="E80" s="25">
        <f t="shared" si="5"/>
        <v>1158.2000000000007</v>
      </c>
      <c r="F80" s="87">
        <f t="shared" si="6"/>
        <v>0.89368069325108312</v>
      </c>
    </row>
    <row r="81" spans="1:8" ht="18.75" customHeight="1" x14ac:dyDescent="0.25">
      <c r="A81" s="192"/>
      <c r="B81" s="86" t="s">
        <v>8</v>
      </c>
      <c r="C81" s="25">
        <v>9041.6</v>
      </c>
      <c r="D81" s="25">
        <v>8080.3</v>
      </c>
      <c r="E81" s="25">
        <f t="shared" si="5"/>
        <v>961.30000000000018</v>
      </c>
      <c r="F81" s="87">
        <f t="shared" si="6"/>
        <v>0.89368032206689085</v>
      </c>
    </row>
    <row r="82" spans="1:8" ht="18.75" customHeight="1" x14ac:dyDescent="0.25">
      <c r="A82" s="192"/>
      <c r="B82" s="86" t="s">
        <v>9</v>
      </c>
      <c r="C82" s="25">
        <v>1852</v>
      </c>
      <c r="D82" s="25">
        <v>1655.1</v>
      </c>
      <c r="E82" s="25">
        <f t="shared" si="5"/>
        <v>196.90000000000009</v>
      </c>
      <c r="F82" s="87">
        <f t="shared" si="6"/>
        <v>0.89368250539956795</v>
      </c>
    </row>
    <row r="83" spans="1:8" ht="37.5" x14ac:dyDescent="0.25">
      <c r="A83" s="193"/>
      <c r="B83" s="86" t="s">
        <v>10</v>
      </c>
      <c r="C83" s="25"/>
      <c r="D83" s="25"/>
      <c r="E83" s="88">
        <f t="shared" si="5"/>
        <v>0</v>
      </c>
      <c r="F83" s="87" t="e">
        <f t="shared" si="6"/>
        <v>#DIV/0!</v>
      </c>
    </row>
    <row r="84" spans="1:8" x14ac:dyDescent="0.25">
      <c r="A84" s="191" t="s">
        <v>72</v>
      </c>
      <c r="B84" s="84" t="s">
        <v>5</v>
      </c>
      <c r="C84" s="22">
        <f>SUM(C85:C86)</f>
        <v>8216.3000000000011</v>
      </c>
      <c r="D84" s="22">
        <f>SUM(D85:D86)</f>
        <v>8216</v>
      </c>
      <c r="E84" s="22">
        <f t="shared" si="5"/>
        <v>0.30000000000109139</v>
      </c>
      <c r="F84" s="87">
        <f t="shared" si="6"/>
        <v>0.99996348721443951</v>
      </c>
      <c r="H84" s="107">
        <f>D84/D252</f>
        <v>3.6800404497311216E-4</v>
      </c>
    </row>
    <row r="85" spans="1:8" ht="18.75" customHeight="1" x14ac:dyDescent="0.25">
      <c r="A85" s="192"/>
      <c r="B85" s="86" t="s">
        <v>6</v>
      </c>
      <c r="C85" s="25">
        <v>7525.6</v>
      </c>
      <c r="D85" s="25">
        <v>7525.3</v>
      </c>
      <c r="E85" s="25">
        <f t="shared" si="5"/>
        <v>0.3000000000001819</v>
      </c>
      <c r="F85" s="87">
        <f t="shared" si="6"/>
        <v>0.9999601360688849</v>
      </c>
      <c r="G85" s="100">
        <f>D85/D84*100</f>
        <v>91.593232716650448</v>
      </c>
    </row>
    <row r="86" spans="1:8" ht="56.25" x14ac:dyDescent="0.25">
      <c r="A86" s="192"/>
      <c r="B86" s="86" t="s">
        <v>7</v>
      </c>
      <c r="C86" s="25">
        <f>SUM(C87:C89)</f>
        <v>690.7</v>
      </c>
      <c r="D86" s="25">
        <f>SUM(D87:D89)</f>
        <v>690.7</v>
      </c>
      <c r="E86" s="88">
        <f t="shared" si="5"/>
        <v>0</v>
      </c>
      <c r="F86" s="87">
        <f t="shared" si="6"/>
        <v>1</v>
      </c>
    </row>
    <row r="87" spans="1:8" ht="18.75" customHeight="1" x14ac:dyDescent="0.25">
      <c r="A87" s="192"/>
      <c r="B87" s="86" t="s">
        <v>8</v>
      </c>
      <c r="C87" s="25"/>
      <c r="D87" s="25"/>
      <c r="E87" s="88">
        <f t="shared" si="5"/>
        <v>0</v>
      </c>
      <c r="F87" s="87" t="e">
        <f t="shared" si="6"/>
        <v>#DIV/0!</v>
      </c>
    </row>
    <row r="88" spans="1:8" ht="18.75" customHeight="1" x14ac:dyDescent="0.25">
      <c r="A88" s="192"/>
      <c r="B88" s="86" t="s">
        <v>9</v>
      </c>
      <c r="C88" s="25">
        <v>690.7</v>
      </c>
      <c r="D88" s="25">
        <v>690.7</v>
      </c>
      <c r="E88" s="88">
        <f t="shared" si="5"/>
        <v>0</v>
      </c>
      <c r="F88" s="87">
        <f t="shared" si="6"/>
        <v>1</v>
      </c>
    </row>
    <row r="89" spans="1:8" ht="37.5" x14ac:dyDescent="0.25">
      <c r="A89" s="193"/>
      <c r="B89" s="86" t="s">
        <v>10</v>
      </c>
      <c r="C89" s="25"/>
      <c r="D89" s="25"/>
      <c r="E89" s="88">
        <f t="shared" si="5"/>
        <v>0</v>
      </c>
      <c r="F89" s="87" t="e">
        <f t="shared" si="6"/>
        <v>#DIV/0!</v>
      </c>
    </row>
    <row r="90" spans="1:8" x14ac:dyDescent="0.25">
      <c r="A90" s="191" t="s">
        <v>73</v>
      </c>
      <c r="B90" s="84" t="s">
        <v>5</v>
      </c>
      <c r="C90" s="22">
        <f>SUM(C91:C92)</f>
        <v>238360.5</v>
      </c>
      <c r="D90" s="22">
        <f>SUM(D91:D92)</f>
        <v>238243.5</v>
      </c>
      <c r="E90" s="22">
        <f t="shared" si="5"/>
        <v>117</v>
      </c>
      <c r="F90" s="87">
        <f t="shared" si="6"/>
        <v>0.99950914685948389</v>
      </c>
      <c r="H90" s="106">
        <f>D90/D252</f>
        <v>1.0671199085753608E-2</v>
      </c>
    </row>
    <row r="91" spans="1:8" ht="18.75" customHeight="1" x14ac:dyDescent="0.25">
      <c r="A91" s="192"/>
      <c r="B91" s="86" t="s">
        <v>6</v>
      </c>
      <c r="C91" s="25">
        <f>C97+C103+C109</f>
        <v>138360.5</v>
      </c>
      <c r="D91" s="25">
        <f>D97+D103+D109</f>
        <v>138243.5</v>
      </c>
      <c r="E91" s="25">
        <f t="shared" si="5"/>
        <v>117</v>
      </c>
      <c r="F91" s="87">
        <f t="shared" si="6"/>
        <v>0.99915438293443581</v>
      </c>
    </row>
    <row r="92" spans="1:8" ht="56.25" x14ac:dyDescent="0.25">
      <c r="A92" s="192"/>
      <c r="B92" s="86" t="s">
        <v>7</v>
      </c>
      <c r="C92" s="25">
        <f>SUM(C93:C95)</f>
        <v>100000</v>
      </c>
      <c r="D92" s="25">
        <f>SUM(D93:D95)</f>
        <v>100000</v>
      </c>
      <c r="E92" s="88">
        <f t="shared" si="5"/>
        <v>0</v>
      </c>
      <c r="F92" s="87">
        <f t="shared" si="6"/>
        <v>1</v>
      </c>
    </row>
    <row r="93" spans="1:8" ht="18.75" customHeight="1" x14ac:dyDescent="0.25">
      <c r="A93" s="192"/>
      <c r="B93" s="86" t="s">
        <v>8</v>
      </c>
      <c r="C93" s="88">
        <f t="shared" ref="C93:D95" si="7">C99+C105+C111</f>
        <v>0</v>
      </c>
      <c r="D93" s="88">
        <f t="shared" si="7"/>
        <v>0</v>
      </c>
      <c r="E93" s="88">
        <f t="shared" si="5"/>
        <v>0</v>
      </c>
      <c r="F93" s="87" t="e">
        <f t="shared" si="6"/>
        <v>#DIV/0!</v>
      </c>
    </row>
    <row r="94" spans="1:8" ht="18.75" customHeight="1" x14ac:dyDescent="0.25">
      <c r="A94" s="192"/>
      <c r="B94" s="86" t="s">
        <v>9</v>
      </c>
      <c r="C94" s="25">
        <f t="shared" si="7"/>
        <v>100000</v>
      </c>
      <c r="D94" s="25">
        <f t="shared" si="7"/>
        <v>100000</v>
      </c>
      <c r="E94" s="88">
        <f t="shared" si="5"/>
        <v>0</v>
      </c>
      <c r="F94" s="87">
        <f t="shared" si="6"/>
        <v>1</v>
      </c>
    </row>
    <row r="95" spans="1:8" ht="37.5" x14ac:dyDescent="0.25">
      <c r="A95" s="193"/>
      <c r="B95" s="86" t="s">
        <v>10</v>
      </c>
      <c r="C95" s="25">
        <f t="shared" si="7"/>
        <v>0</v>
      </c>
      <c r="D95" s="25">
        <f t="shared" si="7"/>
        <v>0</v>
      </c>
      <c r="E95" s="88">
        <f t="shared" si="5"/>
        <v>0</v>
      </c>
      <c r="F95" s="87" t="e">
        <f t="shared" si="6"/>
        <v>#DIV/0!</v>
      </c>
    </row>
    <row r="96" spans="1:8" x14ac:dyDescent="0.25">
      <c r="A96" s="174" t="s">
        <v>74</v>
      </c>
      <c r="B96" s="16" t="s">
        <v>5</v>
      </c>
      <c r="C96" s="77">
        <f>SUM(C97:C98)</f>
        <v>236927.5</v>
      </c>
      <c r="D96" s="77">
        <f>SUM(D97:D98)</f>
        <v>236810.9</v>
      </c>
      <c r="E96" s="77">
        <f t="shared" si="5"/>
        <v>116.60000000000582</v>
      </c>
      <c r="F96" s="78">
        <f t="shared" si="6"/>
        <v>0.99950786633041755</v>
      </c>
    </row>
    <row r="97" spans="1:6" ht="16.5" customHeight="1" x14ac:dyDescent="0.25">
      <c r="A97" s="175"/>
      <c r="B97" s="16" t="s">
        <v>6</v>
      </c>
      <c r="C97" s="77">
        <v>136927.5</v>
      </c>
      <c r="D97" s="77">
        <v>136810.9</v>
      </c>
      <c r="E97" s="77">
        <f t="shared" si="5"/>
        <v>116.60000000000582</v>
      </c>
      <c r="F97" s="78">
        <f t="shared" si="6"/>
        <v>0.99914845447408296</v>
      </c>
    </row>
    <row r="98" spans="1:6" ht="56.25" x14ac:dyDescent="0.25">
      <c r="A98" s="175"/>
      <c r="B98" s="16" t="s">
        <v>7</v>
      </c>
      <c r="C98" s="77">
        <f>SUM(C99:C101)</f>
        <v>100000</v>
      </c>
      <c r="D98" s="77">
        <f>SUM(D99:D101)</f>
        <v>100000</v>
      </c>
      <c r="E98" s="79">
        <f t="shared" si="5"/>
        <v>0</v>
      </c>
      <c r="F98" s="78">
        <f t="shared" si="6"/>
        <v>1</v>
      </c>
    </row>
    <row r="99" spans="1:6" x14ac:dyDescent="0.25">
      <c r="A99" s="175"/>
      <c r="B99" s="16" t="s">
        <v>8</v>
      </c>
      <c r="C99" s="77"/>
      <c r="D99" s="77"/>
      <c r="E99" s="79">
        <f t="shared" si="5"/>
        <v>0</v>
      </c>
      <c r="F99" s="78" t="e">
        <f t="shared" si="6"/>
        <v>#DIV/0!</v>
      </c>
    </row>
    <row r="100" spans="1:6" x14ac:dyDescent="0.25">
      <c r="A100" s="175"/>
      <c r="B100" s="16" t="s">
        <v>9</v>
      </c>
      <c r="C100" s="77">
        <v>100000</v>
      </c>
      <c r="D100" s="77">
        <v>100000</v>
      </c>
      <c r="E100" s="79">
        <f t="shared" si="5"/>
        <v>0</v>
      </c>
      <c r="F100" s="78">
        <f t="shared" si="6"/>
        <v>1</v>
      </c>
    </row>
    <row r="101" spans="1:6" ht="37.5" x14ac:dyDescent="0.25">
      <c r="A101" s="176"/>
      <c r="B101" s="16" t="s">
        <v>10</v>
      </c>
      <c r="C101" s="77"/>
      <c r="D101" s="77"/>
      <c r="E101" s="79">
        <f t="shared" si="5"/>
        <v>0</v>
      </c>
      <c r="F101" s="78" t="e">
        <f t="shared" si="6"/>
        <v>#DIV/0!</v>
      </c>
    </row>
    <row r="102" spans="1:6" ht="18.75" customHeight="1" x14ac:dyDescent="0.25">
      <c r="A102" s="174" t="s">
        <v>75</v>
      </c>
      <c r="B102" s="16" t="s">
        <v>5</v>
      </c>
      <c r="C102" s="77">
        <f>SUM(C103:C104)</f>
        <v>1433</v>
      </c>
      <c r="D102" s="77">
        <f>SUM(D103:D104)</f>
        <v>1432.6</v>
      </c>
      <c r="E102" s="77">
        <f t="shared" si="5"/>
        <v>0.40000000000009095</v>
      </c>
      <c r="F102" s="78">
        <f t="shared" si="6"/>
        <v>0.99972086531751558</v>
      </c>
    </row>
    <row r="103" spans="1:6" ht="16.5" customHeight="1" x14ac:dyDescent="0.25">
      <c r="A103" s="175"/>
      <c r="B103" s="16" t="s">
        <v>6</v>
      </c>
      <c r="C103" s="77">
        <v>1433</v>
      </c>
      <c r="D103" s="77">
        <v>1432.6</v>
      </c>
      <c r="E103" s="77">
        <f t="shared" si="5"/>
        <v>0.40000000000009095</v>
      </c>
      <c r="F103" s="78">
        <f t="shared" si="6"/>
        <v>0.99972086531751558</v>
      </c>
    </row>
    <row r="104" spans="1:6" ht="56.25" x14ac:dyDescent="0.25">
      <c r="A104" s="175"/>
      <c r="B104" s="16" t="s">
        <v>7</v>
      </c>
      <c r="C104" s="79">
        <f>SUM(C105:C107)</f>
        <v>0</v>
      </c>
      <c r="D104" s="79">
        <f>SUM(D105:D107)</f>
        <v>0</v>
      </c>
      <c r="E104" s="79">
        <f t="shared" si="5"/>
        <v>0</v>
      </c>
      <c r="F104" s="78" t="e">
        <f t="shared" si="6"/>
        <v>#DIV/0!</v>
      </c>
    </row>
    <row r="105" spans="1:6" x14ac:dyDescent="0.25">
      <c r="A105" s="175"/>
      <c r="B105" s="16" t="s">
        <v>8</v>
      </c>
      <c r="C105" s="79"/>
      <c r="D105" s="79"/>
      <c r="E105" s="79">
        <f t="shared" si="5"/>
        <v>0</v>
      </c>
      <c r="F105" s="78" t="e">
        <f t="shared" si="6"/>
        <v>#DIV/0!</v>
      </c>
    </row>
    <row r="106" spans="1:6" x14ac:dyDescent="0.25">
      <c r="A106" s="175"/>
      <c r="B106" s="16" t="s">
        <v>9</v>
      </c>
      <c r="C106" s="79"/>
      <c r="D106" s="79"/>
      <c r="E106" s="79">
        <f t="shared" si="5"/>
        <v>0</v>
      </c>
      <c r="F106" s="78" t="e">
        <f t="shared" si="6"/>
        <v>#DIV/0!</v>
      </c>
    </row>
    <row r="107" spans="1:6" ht="37.5" x14ac:dyDescent="0.25">
      <c r="A107" s="176"/>
      <c r="B107" s="16" t="s">
        <v>10</v>
      </c>
      <c r="C107" s="79"/>
      <c r="D107" s="79"/>
      <c r="E107" s="79">
        <f t="shared" si="5"/>
        <v>0</v>
      </c>
      <c r="F107" s="78" t="e">
        <f t="shared" si="6"/>
        <v>#DIV/0!</v>
      </c>
    </row>
    <row r="108" spans="1:6" ht="18.75" customHeight="1" x14ac:dyDescent="0.25">
      <c r="A108" s="174" t="s">
        <v>76</v>
      </c>
      <c r="B108" s="16" t="s">
        <v>5</v>
      </c>
      <c r="C108" s="79">
        <f>SUM(C109:C110)</f>
        <v>0</v>
      </c>
      <c r="D108" s="79">
        <f>SUM(D109:D110)</f>
        <v>0</v>
      </c>
      <c r="E108" s="79">
        <f t="shared" si="5"/>
        <v>0</v>
      </c>
      <c r="F108" s="78" t="e">
        <f t="shared" si="6"/>
        <v>#DIV/0!</v>
      </c>
    </row>
    <row r="109" spans="1:6" ht="18.75" customHeight="1" x14ac:dyDescent="0.25">
      <c r="A109" s="175"/>
      <c r="B109" s="16" t="s">
        <v>6</v>
      </c>
      <c r="C109" s="79"/>
      <c r="D109" s="79"/>
      <c r="E109" s="79">
        <f t="shared" si="5"/>
        <v>0</v>
      </c>
      <c r="F109" s="78" t="e">
        <f t="shared" si="6"/>
        <v>#DIV/0!</v>
      </c>
    </row>
    <row r="110" spans="1:6" ht="56.25" x14ac:dyDescent="0.25">
      <c r="A110" s="175"/>
      <c r="B110" s="16" t="s">
        <v>7</v>
      </c>
      <c r="C110" s="79">
        <f>SUM(C111:C113)</f>
        <v>0</v>
      </c>
      <c r="D110" s="79">
        <f>SUM(D111:D113)</f>
        <v>0</v>
      </c>
      <c r="E110" s="79">
        <f t="shared" si="5"/>
        <v>0</v>
      </c>
      <c r="F110" s="78" t="e">
        <f t="shared" si="6"/>
        <v>#DIV/0!</v>
      </c>
    </row>
    <row r="111" spans="1:6" ht="18.75" customHeight="1" x14ac:dyDescent="0.25">
      <c r="A111" s="175"/>
      <c r="B111" s="16" t="s">
        <v>8</v>
      </c>
      <c r="C111" s="79"/>
      <c r="D111" s="79"/>
      <c r="E111" s="79">
        <f t="shared" si="5"/>
        <v>0</v>
      </c>
      <c r="F111" s="78" t="e">
        <f t="shared" si="6"/>
        <v>#DIV/0!</v>
      </c>
    </row>
    <row r="112" spans="1:6" ht="18.75" customHeight="1" x14ac:dyDescent="0.25">
      <c r="A112" s="175"/>
      <c r="B112" s="16" t="s">
        <v>9</v>
      </c>
      <c r="C112" s="79"/>
      <c r="D112" s="79"/>
      <c r="E112" s="79">
        <f t="shared" si="5"/>
        <v>0</v>
      </c>
      <c r="F112" s="78" t="e">
        <f t="shared" si="6"/>
        <v>#DIV/0!</v>
      </c>
    </row>
    <row r="113" spans="1:8" ht="37.5" x14ac:dyDescent="0.25">
      <c r="A113" s="176"/>
      <c r="B113" s="16" t="s">
        <v>10</v>
      </c>
      <c r="C113" s="79"/>
      <c r="D113" s="79"/>
      <c r="E113" s="79">
        <f t="shared" si="5"/>
        <v>0</v>
      </c>
      <c r="F113" s="78" t="e">
        <f t="shared" si="6"/>
        <v>#DIV/0!</v>
      </c>
    </row>
    <row r="114" spans="1:8" x14ac:dyDescent="0.25">
      <c r="A114" s="191" t="s">
        <v>77</v>
      </c>
      <c r="B114" s="84" t="s">
        <v>5</v>
      </c>
      <c r="C114" s="22">
        <f>SUM(C115:C116)</f>
        <v>2465649.2000000002</v>
      </c>
      <c r="D114" s="22">
        <f>SUM(D115:D116)</f>
        <v>2177841.7000000002</v>
      </c>
      <c r="E114" s="22">
        <f t="shared" si="5"/>
        <v>287807.5</v>
      </c>
      <c r="F114" s="87">
        <f>D114/C114</f>
        <v>0.88327313552957976</v>
      </c>
      <c r="H114" s="106">
        <f>D114/D252</f>
        <v>9.7548022749649355E-2</v>
      </c>
    </row>
    <row r="115" spans="1:8" ht="18.75" customHeight="1" x14ac:dyDescent="0.25">
      <c r="A115" s="192"/>
      <c r="B115" s="86" t="s">
        <v>6</v>
      </c>
      <c r="C115" s="25">
        <f>C121+C127</f>
        <v>546768.4</v>
      </c>
      <c r="D115" s="25">
        <f>D121+D127</f>
        <v>483306</v>
      </c>
      <c r="E115" s="25">
        <f t="shared" si="5"/>
        <v>63462.400000000023</v>
      </c>
      <c r="F115" s="87">
        <f t="shared" si="6"/>
        <v>0.88393184390319557</v>
      </c>
      <c r="G115" s="100">
        <f>D115/D114*100</f>
        <v>22.191971069338969</v>
      </c>
    </row>
    <row r="116" spans="1:8" ht="56.25" x14ac:dyDescent="0.25">
      <c r="A116" s="192"/>
      <c r="B116" s="86" t="s">
        <v>7</v>
      </c>
      <c r="C116" s="25">
        <f>SUM(C117:C119)</f>
        <v>1918880.8</v>
      </c>
      <c r="D116" s="25">
        <f>SUM(D117:D119)</f>
        <v>1694535.7</v>
      </c>
      <c r="E116" s="25">
        <f t="shared" si="5"/>
        <v>224345.10000000009</v>
      </c>
      <c r="F116" s="87">
        <f t="shared" si="6"/>
        <v>0.88308544230574404</v>
      </c>
    </row>
    <row r="117" spans="1:8" x14ac:dyDescent="0.25">
      <c r="A117" s="192"/>
      <c r="B117" s="86" t="s">
        <v>8</v>
      </c>
      <c r="C117" s="25">
        <f t="shared" ref="C117:D119" si="8">C123+C129</f>
        <v>1235380.3</v>
      </c>
      <c r="D117" s="25">
        <f t="shared" si="8"/>
        <v>1192574.8999999999</v>
      </c>
      <c r="E117" s="25">
        <f t="shared" si="5"/>
        <v>42805.40000000014</v>
      </c>
      <c r="F117" s="87">
        <f t="shared" si="6"/>
        <v>0.96535042690902539</v>
      </c>
    </row>
    <row r="118" spans="1:8" ht="18.75" customHeight="1" x14ac:dyDescent="0.25">
      <c r="A118" s="192"/>
      <c r="B118" s="86" t="s">
        <v>9</v>
      </c>
      <c r="C118" s="25">
        <f t="shared" si="8"/>
        <v>683500.5</v>
      </c>
      <c r="D118" s="25">
        <f t="shared" si="8"/>
        <v>501960.8</v>
      </c>
      <c r="E118" s="25">
        <f t="shared" si="5"/>
        <v>181539.7</v>
      </c>
      <c r="F118" s="87">
        <f t="shared" si="6"/>
        <v>0.73439712187481943</v>
      </c>
    </row>
    <row r="119" spans="1:8" ht="37.5" x14ac:dyDescent="0.25">
      <c r="A119" s="193"/>
      <c r="B119" s="86" t="s">
        <v>10</v>
      </c>
      <c r="C119" s="88">
        <f t="shared" si="8"/>
        <v>0</v>
      </c>
      <c r="D119" s="88">
        <f t="shared" si="8"/>
        <v>0</v>
      </c>
      <c r="E119" s="88">
        <f t="shared" si="5"/>
        <v>0</v>
      </c>
      <c r="F119" s="87" t="e">
        <f t="shared" si="6"/>
        <v>#DIV/0!</v>
      </c>
    </row>
    <row r="120" spans="1:8" x14ac:dyDescent="0.25">
      <c r="A120" s="174" t="s">
        <v>78</v>
      </c>
      <c r="B120" s="16" t="s">
        <v>5</v>
      </c>
      <c r="C120" s="77">
        <f>SUM(C121:C122)</f>
        <v>394423.8</v>
      </c>
      <c r="D120" s="77">
        <f>SUM(D121:D122)</f>
        <v>377182.1</v>
      </c>
      <c r="E120" s="77">
        <f t="shared" si="5"/>
        <v>17241.700000000012</v>
      </c>
      <c r="F120" s="78">
        <f t="shared" si="6"/>
        <v>0.95628636000160228</v>
      </c>
    </row>
    <row r="121" spans="1:8" ht="18" customHeight="1" x14ac:dyDescent="0.3">
      <c r="A121" s="175"/>
      <c r="B121" s="16" t="s">
        <v>6</v>
      </c>
      <c r="C121" s="27">
        <v>239826</v>
      </c>
      <c r="D121" s="27">
        <v>222584.3</v>
      </c>
      <c r="E121" s="77">
        <f t="shared" si="5"/>
        <v>17241.700000000012</v>
      </c>
      <c r="F121" s="78">
        <f t="shared" si="6"/>
        <v>0.92810746124273424</v>
      </c>
    </row>
    <row r="122" spans="1:8" ht="56.25" x14ac:dyDescent="0.25">
      <c r="A122" s="175"/>
      <c r="B122" s="16" t="s">
        <v>7</v>
      </c>
      <c r="C122" s="77">
        <f>SUM(C123:C125)</f>
        <v>154597.79999999999</v>
      </c>
      <c r="D122" s="77">
        <f>SUM(D123:D125)</f>
        <v>154597.79999999999</v>
      </c>
      <c r="E122" s="79">
        <f t="shared" si="5"/>
        <v>0</v>
      </c>
      <c r="F122" s="78">
        <f t="shared" si="6"/>
        <v>1</v>
      </c>
    </row>
    <row r="123" spans="1:8" x14ac:dyDescent="0.25">
      <c r="A123" s="175"/>
      <c r="B123" s="16" t="s">
        <v>8</v>
      </c>
      <c r="C123" s="77"/>
      <c r="D123" s="77"/>
      <c r="E123" s="79">
        <f t="shared" si="5"/>
        <v>0</v>
      </c>
      <c r="F123" s="78" t="e">
        <f t="shared" si="6"/>
        <v>#DIV/0!</v>
      </c>
    </row>
    <row r="124" spans="1:8" x14ac:dyDescent="0.3">
      <c r="A124" s="175"/>
      <c r="B124" s="16" t="s">
        <v>9</v>
      </c>
      <c r="C124" s="27">
        <v>154597.79999999999</v>
      </c>
      <c r="D124" s="27">
        <v>154597.79999999999</v>
      </c>
      <c r="E124" s="79">
        <f t="shared" si="5"/>
        <v>0</v>
      </c>
      <c r="F124" s="78">
        <f t="shared" si="6"/>
        <v>1</v>
      </c>
    </row>
    <row r="125" spans="1:8" ht="37.5" x14ac:dyDescent="0.25">
      <c r="A125" s="176"/>
      <c r="B125" s="16" t="s">
        <v>10</v>
      </c>
      <c r="C125" s="67"/>
      <c r="D125" s="67"/>
      <c r="E125" s="79">
        <f t="shared" si="5"/>
        <v>0</v>
      </c>
      <c r="F125" s="78" t="e">
        <f t="shared" si="6"/>
        <v>#DIV/0!</v>
      </c>
    </row>
    <row r="126" spans="1:8" ht="18.75" customHeight="1" x14ac:dyDescent="0.25">
      <c r="A126" s="174" t="s">
        <v>79</v>
      </c>
      <c r="B126" s="16" t="s">
        <v>5</v>
      </c>
      <c r="C126" s="77">
        <f>SUM(C127:C128)</f>
        <v>2071225.4</v>
      </c>
      <c r="D126" s="77">
        <f>SUM(D127:D128)</f>
        <v>1800659.5999999999</v>
      </c>
      <c r="E126" s="77">
        <f t="shared" si="5"/>
        <v>270565.80000000005</v>
      </c>
      <c r="F126" s="78">
        <f t="shared" si="6"/>
        <v>0.86936921495844921</v>
      </c>
    </row>
    <row r="127" spans="1:8" ht="18.75" customHeight="1" x14ac:dyDescent="0.3">
      <c r="A127" s="175"/>
      <c r="B127" s="16" t="s">
        <v>6</v>
      </c>
      <c r="C127" s="27">
        <v>306942.40000000002</v>
      </c>
      <c r="D127" s="27">
        <v>260721.7</v>
      </c>
      <c r="E127" s="77">
        <f t="shared" si="5"/>
        <v>46220.700000000012</v>
      </c>
      <c r="F127" s="78">
        <f t="shared" si="6"/>
        <v>0.84941572099520946</v>
      </c>
    </row>
    <row r="128" spans="1:8" ht="56.25" x14ac:dyDescent="0.25">
      <c r="A128" s="175"/>
      <c r="B128" s="16" t="s">
        <v>7</v>
      </c>
      <c r="C128" s="77">
        <f>SUM(C129:C131)</f>
        <v>1764283</v>
      </c>
      <c r="D128" s="77">
        <f>SUM(D129:D131)</f>
        <v>1539937.9</v>
      </c>
      <c r="E128" s="77">
        <f t="shared" si="5"/>
        <v>224345.10000000009</v>
      </c>
      <c r="F128" s="78">
        <f t="shared" si="6"/>
        <v>0.87284063837831005</v>
      </c>
    </row>
    <row r="129" spans="1:11" ht="18.75" customHeight="1" x14ac:dyDescent="0.3">
      <c r="A129" s="175"/>
      <c r="B129" s="16" t="s">
        <v>8</v>
      </c>
      <c r="C129" s="27">
        <v>1235380.3</v>
      </c>
      <c r="D129" s="27">
        <v>1192574.8999999999</v>
      </c>
      <c r="E129" s="77">
        <f t="shared" si="5"/>
        <v>42805.40000000014</v>
      </c>
      <c r="F129" s="78">
        <f t="shared" si="6"/>
        <v>0.96535042690902539</v>
      </c>
    </row>
    <row r="130" spans="1:11" ht="18.75" customHeight="1" x14ac:dyDescent="0.3">
      <c r="A130" s="175"/>
      <c r="B130" s="16" t="s">
        <v>9</v>
      </c>
      <c r="C130" s="27">
        <v>528902.69999999995</v>
      </c>
      <c r="D130" s="27">
        <v>347363</v>
      </c>
      <c r="E130" s="77">
        <f t="shared" si="5"/>
        <v>181539.69999999995</v>
      </c>
      <c r="F130" s="78">
        <f t="shared" si="6"/>
        <v>0.65676163120362219</v>
      </c>
    </row>
    <row r="131" spans="1:11" ht="37.5" x14ac:dyDescent="0.3">
      <c r="A131" s="176"/>
      <c r="B131" s="16" t="s">
        <v>10</v>
      </c>
      <c r="C131" s="27"/>
      <c r="D131" s="27"/>
      <c r="E131" s="79">
        <f t="shared" si="5"/>
        <v>0</v>
      </c>
      <c r="F131" s="78" t="e">
        <f t="shared" si="6"/>
        <v>#DIV/0!</v>
      </c>
    </row>
    <row r="132" spans="1:11" x14ac:dyDescent="0.25">
      <c r="A132" s="191" t="s">
        <v>80</v>
      </c>
      <c r="B132" s="84" t="s">
        <v>5</v>
      </c>
      <c r="C132" s="22">
        <f>SUM(C133:C134)</f>
        <v>282602.60000000003</v>
      </c>
      <c r="D132" s="22">
        <f>SUM(D133:D134)</f>
        <v>281564.09999999998</v>
      </c>
      <c r="E132" s="22">
        <f t="shared" si="5"/>
        <v>1038.5000000000582</v>
      </c>
      <c r="F132" s="87">
        <f t="shared" si="6"/>
        <v>0.99632522843031146</v>
      </c>
      <c r="H132" s="106">
        <f>D132/D252</f>
        <v>1.2611578349466144E-2</v>
      </c>
      <c r="K132" s="47">
        <f>D132-D137</f>
        <v>192493.09999999998</v>
      </c>
    </row>
    <row r="133" spans="1:11" ht="18.75" customHeight="1" x14ac:dyDescent="0.25">
      <c r="A133" s="192"/>
      <c r="B133" s="86" t="s">
        <v>6</v>
      </c>
      <c r="C133" s="25">
        <v>20803.900000000001</v>
      </c>
      <c r="D133" s="25">
        <v>20594.7</v>
      </c>
      <c r="E133" s="25">
        <f t="shared" si="5"/>
        <v>209.20000000000073</v>
      </c>
      <c r="F133" s="87">
        <f t="shared" si="6"/>
        <v>0.98994419315609095</v>
      </c>
    </row>
    <row r="134" spans="1:11" ht="56.25" x14ac:dyDescent="0.25">
      <c r="A134" s="192"/>
      <c r="B134" s="86" t="s">
        <v>7</v>
      </c>
      <c r="C134" s="25">
        <f>SUM(C135:C137)</f>
        <v>261798.7</v>
      </c>
      <c r="D134" s="25">
        <f>SUM(D135:D137)</f>
        <v>260969.4</v>
      </c>
      <c r="E134" s="25">
        <f t="shared" si="5"/>
        <v>829.30000000001746</v>
      </c>
      <c r="F134" s="87">
        <f t="shared" si="6"/>
        <v>0.99683229901447179</v>
      </c>
    </row>
    <row r="135" spans="1:11" ht="18.75" customHeight="1" x14ac:dyDescent="0.25">
      <c r="A135" s="192"/>
      <c r="B135" s="86" t="s">
        <v>8</v>
      </c>
      <c r="C135" s="25">
        <v>91180.7</v>
      </c>
      <c r="D135" s="25">
        <v>90382.7</v>
      </c>
      <c r="E135" s="25">
        <f t="shared" ref="E135:E198" si="9">C135-D135</f>
        <v>798</v>
      </c>
      <c r="F135" s="87">
        <f t="shared" ref="F135:F198" si="10">D135/C135</f>
        <v>0.9912481479084938</v>
      </c>
    </row>
    <row r="136" spans="1:11" ht="18.75" customHeight="1" x14ac:dyDescent="0.25">
      <c r="A136" s="192"/>
      <c r="B136" s="86" t="s">
        <v>9</v>
      </c>
      <c r="C136" s="25">
        <v>81547</v>
      </c>
      <c r="D136" s="25">
        <v>81515.7</v>
      </c>
      <c r="E136" s="25">
        <f t="shared" si="9"/>
        <v>31.30000000000291</v>
      </c>
      <c r="F136" s="87">
        <f t="shared" si="10"/>
        <v>0.99961617226875299</v>
      </c>
    </row>
    <row r="137" spans="1:11" ht="36.75" customHeight="1" x14ac:dyDescent="0.25">
      <c r="A137" s="193"/>
      <c r="B137" s="86" t="s">
        <v>10</v>
      </c>
      <c r="C137" s="25">
        <v>89071</v>
      </c>
      <c r="D137" s="25">
        <v>89071</v>
      </c>
      <c r="E137" s="88">
        <f t="shared" si="9"/>
        <v>0</v>
      </c>
      <c r="F137" s="87">
        <f t="shared" si="10"/>
        <v>1</v>
      </c>
    </row>
    <row r="138" spans="1:11" x14ac:dyDescent="0.25">
      <c r="A138" s="191" t="s">
        <v>98</v>
      </c>
      <c r="B138" s="89" t="s">
        <v>5</v>
      </c>
      <c r="C138" s="22">
        <f>SUM(C139:C140)</f>
        <v>17958.2</v>
      </c>
      <c r="D138" s="22">
        <f>SUM(D139:D140)</f>
        <v>20354.099999999999</v>
      </c>
      <c r="E138" s="22">
        <f t="shared" si="9"/>
        <v>-2395.8999999999978</v>
      </c>
      <c r="F138" s="87">
        <f t="shared" si="10"/>
        <v>1.1334153757058056</v>
      </c>
      <c r="H138" s="106">
        <f>D138/D252</f>
        <v>9.1168343863038239E-4</v>
      </c>
      <c r="K138" s="47">
        <f>D138-D143</f>
        <v>14458.099999999999</v>
      </c>
    </row>
    <row r="139" spans="1:11" ht="18.75" customHeight="1" x14ac:dyDescent="0.3">
      <c r="A139" s="192"/>
      <c r="B139" s="90" t="s">
        <v>6</v>
      </c>
      <c r="C139" s="35">
        <v>14458.2</v>
      </c>
      <c r="D139" s="25">
        <v>14458.1</v>
      </c>
      <c r="E139" s="25">
        <f t="shared" si="9"/>
        <v>0.1000000000003638</v>
      </c>
      <c r="F139" s="87">
        <f t="shared" si="10"/>
        <v>0.99999308350970384</v>
      </c>
    </row>
    <row r="140" spans="1:11" ht="54" customHeight="1" x14ac:dyDescent="0.25">
      <c r="A140" s="192"/>
      <c r="B140" s="90" t="s">
        <v>7</v>
      </c>
      <c r="C140" s="25">
        <f>SUM(C141:C143)</f>
        <v>3500</v>
      </c>
      <c r="D140" s="25">
        <f>SUM(D141:D143)</f>
        <v>5896</v>
      </c>
      <c r="E140" s="25">
        <f t="shared" si="9"/>
        <v>-2396</v>
      </c>
      <c r="F140" s="87">
        <f t="shared" si="10"/>
        <v>1.6845714285714286</v>
      </c>
    </row>
    <row r="141" spans="1:11" ht="18.75" customHeight="1" x14ac:dyDescent="0.25">
      <c r="A141" s="192"/>
      <c r="B141" s="90" t="s">
        <v>8</v>
      </c>
      <c r="C141" s="25"/>
      <c r="D141" s="25"/>
      <c r="E141" s="88">
        <f t="shared" si="9"/>
        <v>0</v>
      </c>
      <c r="F141" s="87" t="e">
        <f t="shared" si="10"/>
        <v>#DIV/0!</v>
      </c>
    </row>
    <row r="142" spans="1:11" ht="18.75" customHeight="1" x14ac:dyDescent="0.25">
      <c r="A142" s="192"/>
      <c r="B142" s="90" t="s">
        <v>9</v>
      </c>
      <c r="C142" s="25"/>
      <c r="D142" s="25"/>
      <c r="E142" s="88">
        <f t="shared" si="9"/>
        <v>0</v>
      </c>
      <c r="F142" s="87" t="e">
        <f t="shared" si="10"/>
        <v>#DIV/0!</v>
      </c>
    </row>
    <row r="143" spans="1:11" ht="37.5" x14ac:dyDescent="0.25">
      <c r="A143" s="193"/>
      <c r="B143" s="90" t="s">
        <v>10</v>
      </c>
      <c r="C143" s="25">
        <v>3500</v>
      </c>
      <c r="D143" s="25">
        <v>5896</v>
      </c>
      <c r="E143" s="25">
        <f t="shared" si="9"/>
        <v>-2396</v>
      </c>
      <c r="F143" s="87">
        <f t="shared" si="10"/>
        <v>1.6845714285714286</v>
      </c>
    </row>
    <row r="144" spans="1:11" x14ac:dyDescent="0.25">
      <c r="A144" s="191" t="s">
        <v>81</v>
      </c>
      <c r="B144" s="84" t="s">
        <v>5</v>
      </c>
      <c r="C144" s="22">
        <f>SUM(C145:C146)</f>
        <v>2792675.4000000004</v>
      </c>
      <c r="D144" s="22">
        <f>SUM(D145:D146)</f>
        <v>2792308.9000000004</v>
      </c>
      <c r="E144" s="22">
        <f t="shared" si="9"/>
        <v>366.5</v>
      </c>
      <c r="F144" s="87">
        <f t="shared" si="10"/>
        <v>0.99986876383843248</v>
      </c>
      <c r="H144" s="106">
        <f>D144/D252</f>
        <v>0.12507071202707176</v>
      </c>
    </row>
    <row r="145" spans="1:8" ht="18.75" customHeight="1" x14ac:dyDescent="0.25">
      <c r="A145" s="192"/>
      <c r="B145" s="86" t="s">
        <v>6</v>
      </c>
      <c r="C145" s="25">
        <v>1854501.1</v>
      </c>
      <c r="D145" s="25">
        <v>1854134.6</v>
      </c>
      <c r="E145" s="25">
        <f t="shared" si="9"/>
        <v>366.5</v>
      </c>
      <c r="F145" s="87">
        <f t="shared" si="10"/>
        <v>0.99980237272439476</v>
      </c>
      <c r="G145" s="100">
        <f>D145/D144*100</f>
        <v>66.401485881451009</v>
      </c>
    </row>
    <row r="146" spans="1:8" ht="56.25" x14ac:dyDescent="0.25">
      <c r="A146" s="192"/>
      <c r="B146" s="86" t="s">
        <v>7</v>
      </c>
      <c r="C146" s="25">
        <f>SUM(C147:C149)</f>
        <v>938174.3</v>
      </c>
      <c r="D146" s="25">
        <f>SUM(D147:D149)</f>
        <v>938174.3</v>
      </c>
      <c r="E146" s="88">
        <f t="shared" si="9"/>
        <v>0</v>
      </c>
      <c r="F146" s="87">
        <f t="shared" si="10"/>
        <v>1</v>
      </c>
    </row>
    <row r="147" spans="1:8" x14ac:dyDescent="0.25">
      <c r="A147" s="192"/>
      <c r="B147" s="86" t="s">
        <v>8</v>
      </c>
      <c r="C147" s="25">
        <v>625449.5</v>
      </c>
      <c r="D147" s="25">
        <v>625449.5</v>
      </c>
      <c r="E147" s="88">
        <f t="shared" si="9"/>
        <v>0</v>
      </c>
      <c r="F147" s="87">
        <f t="shared" si="10"/>
        <v>1</v>
      </c>
    </row>
    <row r="148" spans="1:8" x14ac:dyDescent="0.25">
      <c r="A148" s="192"/>
      <c r="B148" s="86" t="s">
        <v>9</v>
      </c>
      <c r="C148" s="25">
        <v>312724.8</v>
      </c>
      <c r="D148" s="25">
        <v>312724.8</v>
      </c>
      <c r="E148" s="88">
        <f t="shared" si="9"/>
        <v>0</v>
      </c>
      <c r="F148" s="87">
        <f t="shared" si="10"/>
        <v>1</v>
      </c>
    </row>
    <row r="149" spans="1:8" ht="37.5" x14ac:dyDescent="0.25">
      <c r="A149" s="193"/>
      <c r="B149" s="86" t="s">
        <v>10</v>
      </c>
      <c r="C149" s="25"/>
      <c r="D149" s="25"/>
      <c r="E149" s="88">
        <f t="shared" si="9"/>
        <v>0</v>
      </c>
      <c r="F149" s="87" t="e">
        <f t="shared" si="10"/>
        <v>#DIV/0!</v>
      </c>
    </row>
    <row r="150" spans="1:8" x14ac:dyDescent="0.25">
      <c r="A150" s="191" t="s">
        <v>82</v>
      </c>
      <c r="B150" s="84" t="s">
        <v>5</v>
      </c>
      <c r="C150" s="22">
        <f>SUM(C151:C152)</f>
        <v>842356</v>
      </c>
      <c r="D150" s="22">
        <f>SUM(D151:D152)</f>
        <v>841527.9</v>
      </c>
      <c r="E150" s="22">
        <f t="shared" si="9"/>
        <v>828.09999999997672</v>
      </c>
      <c r="F150" s="87">
        <f t="shared" si="10"/>
        <v>0.9990169239608907</v>
      </c>
      <c r="H150" s="106">
        <f>D150/D252</f>
        <v>3.7692997950064346E-2</v>
      </c>
    </row>
    <row r="151" spans="1:8" ht="16.5" customHeight="1" x14ac:dyDescent="0.25">
      <c r="A151" s="192"/>
      <c r="B151" s="86" t="s">
        <v>6</v>
      </c>
      <c r="C151" s="38">
        <v>731693</v>
      </c>
      <c r="D151" s="38">
        <v>730864.9</v>
      </c>
      <c r="E151" s="25">
        <f t="shared" si="9"/>
        <v>828.09999999997672</v>
      </c>
      <c r="F151" s="87">
        <f t="shared" si="10"/>
        <v>0.99886824118858597</v>
      </c>
    </row>
    <row r="152" spans="1:8" ht="55.5" customHeight="1" x14ac:dyDescent="0.25">
      <c r="A152" s="192"/>
      <c r="B152" s="86" t="s">
        <v>7</v>
      </c>
      <c r="C152" s="38">
        <f>SUM(C153:C155)</f>
        <v>110663</v>
      </c>
      <c r="D152" s="38">
        <f>SUM(D153:D155)</f>
        <v>110663</v>
      </c>
      <c r="E152" s="88">
        <f t="shared" si="9"/>
        <v>0</v>
      </c>
      <c r="F152" s="87">
        <f t="shared" si="10"/>
        <v>1</v>
      </c>
    </row>
    <row r="153" spans="1:8" x14ac:dyDescent="0.25">
      <c r="A153" s="192"/>
      <c r="B153" s="86" t="s">
        <v>8</v>
      </c>
      <c r="C153" s="38"/>
      <c r="D153" s="38"/>
      <c r="E153" s="88">
        <f t="shared" si="9"/>
        <v>0</v>
      </c>
      <c r="F153" s="87" t="e">
        <f t="shared" si="10"/>
        <v>#DIV/0!</v>
      </c>
    </row>
    <row r="154" spans="1:8" x14ac:dyDescent="0.25">
      <c r="A154" s="192"/>
      <c r="B154" s="86" t="s">
        <v>9</v>
      </c>
      <c r="C154" s="38">
        <v>110663</v>
      </c>
      <c r="D154" s="38">
        <v>110663</v>
      </c>
      <c r="E154" s="88">
        <f t="shared" si="9"/>
        <v>0</v>
      </c>
      <c r="F154" s="87">
        <f t="shared" si="10"/>
        <v>1</v>
      </c>
    </row>
    <row r="155" spans="1:8" ht="37.5" x14ac:dyDescent="0.25">
      <c r="A155" s="193"/>
      <c r="B155" s="86" t="s">
        <v>10</v>
      </c>
      <c r="C155" s="38"/>
      <c r="D155" s="38"/>
      <c r="E155" s="88">
        <f t="shared" si="9"/>
        <v>0</v>
      </c>
      <c r="F155" s="87" t="e">
        <f t="shared" si="10"/>
        <v>#DIV/0!</v>
      </c>
    </row>
    <row r="156" spans="1:8" x14ac:dyDescent="0.25">
      <c r="A156" s="191" t="s">
        <v>83</v>
      </c>
      <c r="B156" s="84" t="s">
        <v>5</v>
      </c>
      <c r="C156" s="22">
        <f>SUM(C157:C158)</f>
        <v>915.4</v>
      </c>
      <c r="D156" s="22">
        <f>SUM(D157:D158)</f>
        <v>915.4</v>
      </c>
      <c r="E156" s="22">
        <f t="shared" si="9"/>
        <v>0</v>
      </c>
      <c r="F156" s="87">
        <v>1</v>
      </c>
      <c r="H156" s="108">
        <f>D156/D252</f>
        <v>4.100181387151739E-5</v>
      </c>
    </row>
    <row r="157" spans="1:8" ht="15.75" customHeight="1" x14ac:dyDescent="0.25">
      <c r="A157" s="192"/>
      <c r="B157" s="86" t="s">
        <v>6</v>
      </c>
      <c r="C157" s="38">
        <v>915.4</v>
      </c>
      <c r="D157" s="38">
        <v>915.4</v>
      </c>
      <c r="E157" s="25">
        <f t="shared" si="9"/>
        <v>0</v>
      </c>
      <c r="F157" s="87">
        <f t="shared" si="10"/>
        <v>1</v>
      </c>
    </row>
    <row r="158" spans="1:8" ht="56.25" x14ac:dyDescent="0.25">
      <c r="A158" s="192"/>
      <c r="B158" s="86" t="s">
        <v>7</v>
      </c>
      <c r="C158" s="91">
        <f>SUM(C159:C161)</f>
        <v>0</v>
      </c>
      <c r="D158" s="91">
        <f>SUM(D159:D161)</f>
        <v>0</v>
      </c>
      <c r="E158" s="88">
        <f t="shared" si="9"/>
        <v>0</v>
      </c>
      <c r="F158" s="87" t="e">
        <f t="shared" si="10"/>
        <v>#DIV/0!</v>
      </c>
    </row>
    <row r="159" spans="1:8" x14ac:dyDescent="0.25">
      <c r="A159" s="192"/>
      <c r="B159" s="86" t="s">
        <v>8</v>
      </c>
      <c r="C159" s="91"/>
      <c r="D159" s="91"/>
      <c r="E159" s="88">
        <f t="shared" si="9"/>
        <v>0</v>
      </c>
      <c r="F159" s="87" t="e">
        <f t="shared" si="10"/>
        <v>#DIV/0!</v>
      </c>
    </row>
    <row r="160" spans="1:8" x14ac:dyDescent="0.25">
      <c r="A160" s="192"/>
      <c r="B160" s="86" t="s">
        <v>9</v>
      </c>
      <c r="C160" s="91"/>
      <c r="D160" s="91"/>
      <c r="E160" s="88">
        <f t="shared" si="9"/>
        <v>0</v>
      </c>
      <c r="F160" s="87" t="e">
        <f t="shared" si="10"/>
        <v>#DIV/0!</v>
      </c>
    </row>
    <row r="161" spans="1:10" ht="37.5" x14ac:dyDescent="0.25">
      <c r="A161" s="193"/>
      <c r="B161" s="86" t="s">
        <v>10</v>
      </c>
      <c r="C161" s="91"/>
      <c r="D161" s="91"/>
      <c r="E161" s="88">
        <f t="shared" si="9"/>
        <v>0</v>
      </c>
      <c r="F161" s="87" t="e">
        <f t="shared" si="10"/>
        <v>#DIV/0!</v>
      </c>
    </row>
    <row r="162" spans="1:10" x14ac:dyDescent="0.25">
      <c r="A162" s="191" t="s">
        <v>84</v>
      </c>
      <c r="B162" s="84" t="s">
        <v>5</v>
      </c>
      <c r="C162" s="22">
        <f>SUM(C163:C164)</f>
        <v>226000</v>
      </c>
      <c r="D162" s="22">
        <f>SUM(D163:D164)</f>
        <v>219793.1</v>
      </c>
      <c r="E162" s="22">
        <f t="shared" si="9"/>
        <v>6206.8999999999942</v>
      </c>
      <c r="F162" s="87">
        <f t="shared" si="10"/>
        <v>0.97253584070796462</v>
      </c>
      <c r="H162" s="106">
        <f>D162/D252</f>
        <v>9.844784549315937E-3</v>
      </c>
    </row>
    <row r="163" spans="1:10" ht="18.75" customHeight="1" x14ac:dyDescent="0.25">
      <c r="A163" s="192"/>
      <c r="B163" s="86" t="s">
        <v>6</v>
      </c>
      <c r="C163" s="38">
        <v>226000</v>
      </c>
      <c r="D163" s="38">
        <v>219793.1</v>
      </c>
      <c r="E163" s="25">
        <f t="shared" si="9"/>
        <v>6206.8999999999942</v>
      </c>
      <c r="F163" s="87">
        <f t="shared" si="10"/>
        <v>0.97253584070796462</v>
      </c>
    </row>
    <row r="164" spans="1:10" ht="56.25" x14ac:dyDescent="0.25">
      <c r="A164" s="192"/>
      <c r="B164" s="86" t="s">
        <v>7</v>
      </c>
      <c r="C164" s="91">
        <f>SUM(C165:C167)</f>
        <v>0</v>
      </c>
      <c r="D164" s="91">
        <f>SUM(D165:D167)</f>
        <v>0</v>
      </c>
      <c r="E164" s="88">
        <f t="shared" si="9"/>
        <v>0</v>
      </c>
      <c r="F164" s="87" t="e">
        <f t="shared" si="10"/>
        <v>#DIV/0!</v>
      </c>
    </row>
    <row r="165" spans="1:10" x14ac:dyDescent="0.25">
      <c r="A165" s="192"/>
      <c r="B165" s="86" t="s">
        <v>8</v>
      </c>
      <c r="C165" s="91"/>
      <c r="D165" s="91"/>
      <c r="E165" s="88">
        <f t="shared" si="9"/>
        <v>0</v>
      </c>
      <c r="F165" s="87" t="e">
        <f t="shared" si="10"/>
        <v>#DIV/0!</v>
      </c>
    </row>
    <row r="166" spans="1:10" x14ac:dyDescent="0.25">
      <c r="A166" s="192"/>
      <c r="B166" s="86" t="s">
        <v>9</v>
      </c>
      <c r="C166" s="91"/>
      <c r="D166" s="91"/>
      <c r="E166" s="88">
        <f t="shared" si="9"/>
        <v>0</v>
      </c>
      <c r="F166" s="87" t="e">
        <f t="shared" si="10"/>
        <v>#DIV/0!</v>
      </c>
    </row>
    <row r="167" spans="1:10" ht="37.5" x14ac:dyDescent="0.25">
      <c r="A167" s="193"/>
      <c r="B167" s="86" t="s">
        <v>10</v>
      </c>
      <c r="C167" s="91"/>
      <c r="D167" s="91"/>
      <c r="E167" s="88">
        <f t="shared" si="9"/>
        <v>0</v>
      </c>
      <c r="F167" s="87" t="e">
        <f t="shared" si="10"/>
        <v>#DIV/0!</v>
      </c>
    </row>
    <row r="168" spans="1:10" x14ac:dyDescent="0.25">
      <c r="A168" s="191" t="s">
        <v>85</v>
      </c>
      <c r="B168" s="84" t="s">
        <v>5</v>
      </c>
      <c r="C168" s="22">
        <f>SUM(C169:C170)</f>
        <v>3205387.2</v>
      </c>
      <c r="D168" s="22">
        <f>SUM(D169:D170)</f>
        <v>3204556.56</v>
      </c>
      <c r="E168" s="22">
        <f t="shared" si="9"/>
        <v>830.64000000013039</v>
      </c>
      <c r="F168" s="87">
        <f>D168/C168</f>
        <v>0.99974086126006867</v>
      </c>
      <c r="H168" s="109">
        <f>D168/D252</f>
        <v>0.14353575662428453</v>
      </c>
    </row>
    <row r="169" spans="1:10" ht="17.25" customHeight="1" x14ac:dyDescent="0.25">
      <c r="A169" s="192"/>
      <c r="B169" s="86" t="s">
        <v>6</v>
      </c>
      <c r="C169" s="38">
        <f>C175+C181+C187</f>
        <v>3205387.2</v>
      </c>
      <c r="D169" s="38">
        <f>D175+D181+D187</f>
        <v>3204556.56</v>
      </c>
      <c r="E169" s="25">
        <f t="shared" si="9"/>
        <v>830.64000000013039</v>
      </c>
      <c r="F169" s="87">
        <f t="shared" si="10"/>
        <v>0.99974086126006867</v>
      </c>
      <c r="G169" s="104">
        <f>D169/D168*100</f>
        <v>100</v>
      </c>
      <c r="J169" s="47">
        <f>D168-D173</f>
        <v>3204556.56</v>
      </c>
    </row>
    <row r="170" spans="1:10" ht="56.25" x14ac:dyDescent="0.25">
      <c r="A170" s="192"/>
      <c r="B170" s="86" t="s">
        <v>7</v>
      </c>
      <c r="C170" s="91">
        <f>SUM(C171:C173)</f>
        <v>0</v>
      </c>
      <c r="D170" s="91">
        <f>SUM(D171:D173)</f>
        <v>0</v>
      </c>
      <c r="E170" s="88">
        <f t="shared" si="9"/>
        <v>0</v>
      </c>
      <c r="F170" s="87" t="e">
        <f t="shared" si="10"/>
        <v>#DIV/0!</v>
      </c>
    </row>
    <row r="171" spans="1:10" x14ac:dyDescent="0.25">
      <c r="A171" s="192"/>
      <c r="B171" s="86" t="s">
        <v>8</v>
      </c>
      <c r="C171" s="91">
        <f t="shared" ref="C171:D173" si="11">C177+C183+C189</f>
        <v>0</v>
      </c>
      <c r="D171" s="91">
        <f t="shared" si="11"/>
        <v>0</v>
      </c>
      <c r="E171" s="88">
        <f t="shared" si="9"/>
        <v>0</v>
      </c>
      <c r="F171" s="87" t="e">
        <f t="shared" si="10"/>
        <v>#DIV/0!</v>
      </c>
    </row>
    <row r="172" spans="1:10" x14ac:dyDescent="0.25">
      <c r="A172" s="192"/>
      <c r="B172" s="86" t="s">
        <v>9</v>
      </c>
      <c r="C172" s="91">
        <f t="shared" si="11"/>
        <v>0</v>
      </c>
      <c r="D172" s="91">
        <f t="shared" si="11"/>
        <v>0</v>
      </c>
      <c r="E172" s="88">
        <f t="shared" si="9"/>
        <v>0</v>
      </c>
      <c r="F172" s="87" t="e">
        <f t="shared" si="10"/>
        <v>#DIV/0!</v>
      </c>
    </row>
    <row r="173" spans="1:10" ht="37.5" x14ac:dyDescent="0.25">
      <c r="A173" s="193"/>
      <c r="B173" s="86" t="s">
        <v>10</v>
      </c>
      <c r="C173" s="91">
        <f t="shared" si="11"/>
        <v>0</v>
      </c>
      <c r="D173" s="91">
        <f t="shared" si="11"/>
        <v>0</v>
      </c>
      <c r="E173" s="88">
        <f t="shared" si="9"/>
        <v>0</v>
      </c>
      <c r="F173" s="87" t="e">
        <f t="shared" si="10"/>
        <v>#DIV/0!</v>
      </c>
    </row>
    <row r="174" spans="1:10" x14ac:dyDescent="0.25">
      <c r="A174" s="174" t="s">
        <v>86</v>
      </c>
      <c r="B174" s="16" t="s">
        <v>5</v>
      </c>
      <c r="C174" s="77">
        <f>SUM(C175:C176)</f>
        <v>1553</v>
      </c>
      <c r="D174" s="77">
        <f>SUM(D175:D176)</f>
        <v>1552.89</v>
      </c>
      <c r="E174" s="77">
        <f t="shared" si="9"/>
        <v>0.10999999999989996</v>
      </c>
      <c r="F174" s="78">
        <f t="shared" si="10"/>
        <v>0.99992916934964593</v>
      </c>
    </row>
    <row r="175" spans="1:10" ht="18.75" customHeight="1" x14ac:dyDescent="0.25">
      <c r="A175" s="175"/>
      <c r="B175" s="16" t="s">
        <v>6</v>
      </c>
      <c r="C175" s="80">
        <v>1553</v>
      </c>
      <c r="D175" s="80">
        <v>1552.89</v>
      </c>
      <c r="E175" s="77">
        <f t="shared" si="9"/>
        <v>0.10999999999989996</v>
      </c>
      <c r="F175" s="78">
        <f t="shared" si="10"/>
        <v>0.99992916934964593</v>
      </c>
    </row>
    <row r="176" spans="1:10" ht="56.25" x14ac:dyDescent="0.25">
      <c r="A176" s="175"/>
      <c r="B176" s="16" t="s">
        <v>7</v>
      </c>
      <c r="C176" s="81">
        <v>0</v>
      </c>
      <c r="D176" s="81">
        <f>SUM(D177:D179)</f>
        <v>0</v>
      </c>
      <c r="E176" s="79">
        <f t="shared" si="9"/>
        <v>0</v>
      </c>
      <c r="F176" s="78" t="e">
        <f t="shared" si="10"/>
        <v>#DIV/0!</v>
      </c>
    </row>
    <row r="177" spans="1:8" x14ac:dyDescent="0.25">
      <c r="A177" s="175"/>
      <c r="B177" s="16" t="s">
        <v>8</v>
      </c>
      <c r="C177" s="81"/>
      <c r="D177" s="81"/>
      <c r="E177" s="79">
        <f t="shared" si="9"/>
        <v>0</v>
      </c>
      <c r="F177" s="78" t="e">
        <f t="shared" si="10"/>
        <v>#DIV/0!</v>
      </c>
    </row>
    <row r="178" spans="1:8" x14ac:dyDescent="0.25">
      <c r="A178" s="175"/>
      <c r="B178" s="16" t="s">
        <v>9</v>
      </c>
      <c r="C178" s="81"/>
      <c r="D178" s="81"/>
      <c r="E178" s="79">
        <f t="shared" si="9"/>
        <v>0</v>
      </c>
      <c r="F178" s="78" t="e">
        <f t="shared" si="10"/>
        <v>#DIV/0!</v>
      </c>
    </row>
    <row r="179" spans="1:8" ht="37.5" x14ac:dyDescent="0.25">
      <c r="A179" s="176"/>
      <c r="B179" s="16" t="s">
        <v>10</v>
      </c>
      <c r="C179" s="81"/>
      <c r="D179" s="81"/>
      <c r="E179" s="79">
        <f t="shared" si="9"/>
        <v>0</v>
      </c>
      <c r="F179" s="78" t="e">
        <f t="shared" si="10"/>
        <v>#DIV/0!</v>
      </c>
    </row>
    <row r="180" spans="1:8" x14ac:dyDescent="0.25">
      <c r="A180" s="174" t="s">
        <v>87</v>
      </c>
      <c r="B180" s="16" t="s">
        <v>5</v>
      </c>
      <c r="C180" s="77">
        <f>SUM(C181:C182)</f>
        <v>150222.1</v>
      </c>
      <c r="D180" s="77">
        <f>SUM(D181:D182)</f>
        <v>150189.92000000001</v>
      </c>
      <c r="E180" s="77">
        <f t="shared" si="9"/>
        <v>32.179999999993015</v>
      </c>
      <c r="F180" s="78">
        <f t="shared" si="10"/>
        <v>0.99978578384938044</v>
      </c>
    </row>
    <row r="181" spans="1:8" ht="16.5" customHeight="1" x14ac:dyDescent="0.25">
      <c r="A181" s="175"/>
      <c r="B181" s="16" t="s">
        <v>6</v>
      </c>
      <c r="C181" s="80">
        <v>150222.1</v>
      </c>
      <c r="D181" s="80">
        <v>150189.92000000001</v>
      </c>
      <c r="E181" s="77">
        <f t="shared" si="9"/>
        <v>32.179999999993015</v>
      </c>
      <c r="F181" s="78">
        <f t="shared" si="10"/>
        <v>0.99978578384938044</v>
      </c>
    </row>
    <row r="182" spans="1:8" ht="56.25" x14ac:dyDescent="0.25">
      <c r="A182" s="175"/>
      <c r="B182" s="16" t="s">
        <v>7</v>
      </c>
      <c r="C182" s="81">
        <f>SUM(C183:C185)</f>
        <v>0</v>
      </c>
      <c r="D182" s="81">
        <f>SUM(D183:D185)</f>
        <v>0</v>
      </c>
      <c r="E182" s="79">
        <f t="shared" si="9"/>
        <v>0</v>
      </c>
      <c r="F182" s="78" t="e">
        <f t="shared" si="10"/>
        <v>#DIV/0!</v>
      </c>
    </row>
    <row r="183" spans="1:8" x14ac:dyDescent="0.25">
      <c r="A183" s="175"/>
      <c r="B183" s="16" t="s">
        <v>8</v>
      </c>
      <c r="C183" s="81"/>
      <c r="D183" s="81"/>
      <c r="E183" s="79">
        <f t="shared" si="9"/>
        <v>0</v>
      </c>
      <c r="F183" s="78" t="e">
        <f t="shared" si="10"/>
        <v>#DIV/0!</v>
      </c>
    </row>
    <row r="184" spans="1:8" x14ac:dyDescent="0.25">
      <c r="A184" s="175"/>
      <c r="B184" s="16" t="s">
        <v>9</v>
      </c>
      <c r="C184" s="81"/>
      <c r="D184" s="81"/>
      <c r="E184" s="79">
        <f t="shared" si="9"/>
        <v>0</v>
      </c>
      <c r="F184" s="78" t="e">
        <f t="shared" si="10"/>
        <v>#DIV/0!</v>
      </c>
    </row>
    <row r="185" spans="1:8" ht="37.5" x14ac:dyDescent="0.25">
      <c r="A185" s="176"/>
      <c r="B185" s="16" t="s">
        <v>10</v>
      </c>
      <c r="C185" s="81"/>
      <c r="D185" s="81"/>
      <c r="E185" s="79">
        <f t="shared" si="9"/>
        <v>0</v>
      </c>
      <c r="F185" s="78" t="e">
        <f t="shared" si="10"/>
        <v>#DIV/0!</v>
      </c>
    </row>
    <row r="186" spans="1:8" x14ac:dyDescent="0.25">
      <c r="A186" s="174" t="s">
        <v>103</v>
      </c>
      <c r="B186" s="16" t="s">
        <v>5</v>
      </c>
      <c r="C186" s="77">
        <f>SUM(C187:C188)</f>
        <v>3053612.1</v>
      </c>
      <c r="D186" s="77">
        <f>SUM(D187:D188)</f>
        <v>3052813.75</v>
      </c>
      <c r="E186" s="77">
        <f t="shared" si="9"/>
        <v>798.35000000009313</v>
      </c>
      <c r="F186" s="78">
        <f t="shared" si="10"/>
        <v>0.99973855552904045</v>
      </c>
    </row>
    <row r="187" spans="1:8" ht="18" customHeight="1" x14ac:dyDescent="0.25">
      <c r="A187" s="175"/>
      <c r="B187" s="16" t="s">
        <v>6</v>
      </c>
      <c r="C187" s="80">
        <v>3053612.1</v>
      </c>
      <c r="D187" s="80">
        <v>3052813.75</v>
      </c>
      <c r="E187" s="77">
        <f t="shared" si="9"/>
        <v>798.35000000009313</v>
      </c>
      <c r="F187" s="78">
        <f t="shared" si="10"/>
        <v>0.99973855552904045</v>
      </c>
    </row>
    <row r="188" spans="1:8" ht="56.25" x14ac:dyDescent="0.25">
      <c r="A188" s="175"/>
      <c r="B188" s="16" t="s">
        <v>7</v>
      </c>
      <c r="C188" s="81">
        <f>SUM(C189:C191)</f>
        <v>0</v>
      </c>
      <c r="D188" s="81">
        <f>SUM(D189:D191)</f>
        <v>0</v>
      </c>
      <c r="E188" s="79">
        <f t="shared" si="9"/>
        <v>0</v>
      </c>
      <c r="F188" s="78" t="e">
        <f t="shared" si="10"/>
        <v>#DIV/0!</v>
      </c>
    </row>
    <row r="189" spans="1:8" x14ac:dyDescent="0.25">
      <c r="A189" s="175"/>
      <c r="B189" s="16" t="s">
        <v>8</v>
      </c>
      <c r="C189" s="81"/>
      <c r="D189" s="81"/>
      <c r="E189" s="79">
        <f t="shared" si="9"/>
        <v>0</v>
      </c>
      <c r="F189" s="78" t="e">
        <f t="shared" si="10"/>
        <v>#DIV/0!</v>
      </c>
    </row>
    <row r="190" spans="1:8" x14ac:dyDescent="0.25">
      <c r="A190" s="175"/>
      <c r="B190" s="16" t="s">
        <v>9</v>
      </c>
      <c r="C190" s="81"/>
      <c r="D190" s="81"/>
      <c r="E190" s="79">
        <f t="shared" si="9"/>
        <v>0</v>
      </c>
      <c r="F190" s="78" t="e">
        <f t="shared" si="10"/>
        <v>#DIV/0!</v>
      </c>
    </row>
    <row r="191" spans="1:8" ht="37.5" x14ac:dyDescent="0.25">
      <c r="A191" s="176"/>
      <c r="B191" s="16" t="s">
        <v>10</v>
      </c>
      <c r="C191" s="81"/>
      <c r="D191" s="81"/>
      <c r="E191" s="79">
        <f t="shared" si="9"/>
        <v>0</v>
      </c>
      <c r="F191" s="78" t="e">
        <f t="shared" si="10"/>
        <v>#DIV/0!</v>
      </c>
    </row>
    <row r="192" spans="1:8" x14ac:dyDescent="0.25">
      <c r="A192" s="191" t="s">
        <v>89</v>
      </c>
      <c r="B192" s="84" t="s">
        <v>5</v>
      </c>
      <c r="C192" s="22">
        <f>SUM(C193:C194)</f>
        <v>126157.90000000001</v>
      </c>
      <c r="D192" s="22">
        <f>SUM(D193:D194)</f>
        <v>125660.29</v>
      </c>
      <c r="E192" s="22">
        <f t="shared" si="9"/>
        <v>497.61000000001513</v>
      </c>
      <c r="F192" s="87">
        <f t="shared" si="10"/>
        <v>0.9960556572358924</v>
      </c>
      <c r="H192" s="106">
        <f>D192/D252</f>
        <v>5.6284682342373797E-3</v>
      </c>
    </row>
    <row r="193" spans="1:6" ht="16.5" customHeight="1" x14ac:dyDescent="0.25">
      <c r="A193" s="192"/>
      <c r="B193" s="86" t="s">
        <v>6</v>
      </c>
      <c r="C193" s="38">
        <f>C199+C205+C211</f>
        <v>126157.90000000001</v>
      </c>
      <c r="D193" s="38">
        <f>D199+D205+D211</f>
        <v>125660.29</v>
      </c>
      <c r="E193" s="25">
        <f t="shared" si="9"/>
        <v>497.61000000001513</v>
      </c>
      <c r="F193" s="87">
        <f t="shared" si="10"/>
        <v>0.9960556572358924</v>
      </c>
    </row>
    <row r="194" spans="1:6" ht="56.25" x14ac:dyDescent="0.25">
      <c r="A194" s="192"/>
      <c r="B194" s="86" t="s">
        <v>7</v>
      </c>
      <c r="C194" s="91">
        <f>SUM(C195:C197)</f>
        <v>0</v>
      </c>
      <c r="D194" s="91">
        <f>SUM(D195:D197)</f>
        <v>0</v>
      </c>
      <c r="E194" s="88">
        <f t="shared" si="9"/>
        <v>0</v>
      </c>
      <c r="F194" s="87" t="e">
        <f t="shared" si="10"/>
        <v>#DIV/0!</v>
      </c>
    </row>
    <row r="195" spans="1:6" x14ac:dyDescent="0.25">
      <c r="A195" s="192"/>
      <c r="B195" s="86" t="s">
        <v>8</v>
      </c>
      <c r="C195" s="91">
        <f t="shared" ref="C195:D197" si="12">C201+C207+C213</f>
        <v>0</v>
      </c>
      <c r="D195" s="91">
        <f t="shared" si="12"/>
        <v>0</v>
      </c>
      <c r="E195" s="88">
        <f t="shared" si="9"/>
        <v>0</v>
      </c>
      <c r="F195" s="87" t="e">
        <f t="shared" si="10"/>
        <v>#DIV/0!</v>
      </c>
    </row>
    <row r="196" spans="1:6" x14ac:dyDescent="0.25">
      <c r="A196" s="192"/>
      <c r="B196" s="86" t="s">
        <v>9</v>
      </c>
      <c r="C196" s="91">
        <f t="shared" si="12"/>
        <v>0</v>
      </c>
      <c r="D196" s="91">
        <f t="shared" si="12"/>
        <v>0</v>
      </c>
      <c r="E196" s="88">
        <f t="shared" si="9"/>
        <v>0</v>
      </c>
      <c r="F196" s="87" t="e">
        <f t="shared" si="10"/>
        <v>#DIV/0!</v>
      </c>
    </row>
    <row r="197" spans="1:6" ht="37.5" x14ac:dyDescent="0.25">
      <c r="A197" s="193"/>
      <c r="B197" s="86" t="s">
        <v>10</v>
      </c>
      <c r="C197" s="91">
        <f t="shared" si="12"/>
        <v>0</v>
      </c>
      <c r="D197" s="91">
        <f t="shared" si="12"/>
        <v>0</v>
      </c>
      <c r="E197" s="88">
        <f t="shared" si="9"/>
        <v>0</v>
      </c>
      <c r="F197" s="87" t="e">
        <f t="shared" si="10"/>
        <v>#DIV/0!</v>
      </c>
    </row>
    <row r="198" spans="1:6" x14ac:dyDescent="0.25">
      <c r="A198" s="174" t="s">
        <v>90</v>
      </c>
      <c r="B198" s="16" t="s">
        <v>5</v>
      </c>
      <c r="C198" s="77">
        <f>SUM(C199:C200)</f>
        <v>7979.3</v>
      </c>
      <c r="D198" s="77">
        <f>SUM(D199:D200)</f>
        <v>7857.98</v>
      </c>
      <c r="E198" s="77">
        <f t="shared" si="9"/>
        <v>121.32000000000062</v>
      </c>
      <c r="F198" s="78">
        <f t="shared" si="10"/>
        <v>0.98479565876705966</v>
      </c>
    </row>
    <row r="199" spans="1:6" ht="15" customHeight="1" x14ac:dyDescent="0.25">
      <c r="A199" s="175"/>
      <c r="B199" s="16" t="s">
        <v>6</v>
      </c>
      <c r="C199" s="80">
        <v>7979.3</v>
      </c>
      <c r="D199" s="80">
        <v>7857.98</v>
      </c>
      <c r="E199" s="77">
        <f t="shared" ref="E199:E251" si="13">C199-D199</f>
        <v>121.32000000000062</v>
      </c>
      <c r="F199" s="78">
        <f t="shared" ref="F199:F257" si="14">D199/C199</f>
        <v>0.98479565876705966</v>
      </c>
    </row>
    <row r="200" spans="1:6" ht="56.25" x14ac:dyDescent="0.25">
      <c r="A200" s="175"/>
      <c r="B200" s="16" t="s">
        <v>7</v>
      </c>
      <c r="C200" s="81">
        <f>SUM(C201:C203)</f>
        <v>0</v>
      </c>
      <c r="D200" s="81">
        <f>SUM(D201:D203)</f>
        <v>0</v>
      </c>
      <c r="E200" s="79">
        <f t="shared" si="13"/>
        <v>0</v>
      </c>
      <c r="F200" s="78" t="e">
        <f t="shared" si="14"/>
        <v>#DIV/0!</v>
      </c>
    </row>
    <row r="201" spans="1:6" x14ac:dyDescent="0.25">
      <c r="A201" s="175"/>
      <c r="B201" s="16" t="s">
        <v>8</v>
      </c>
      <c r="C201" s="80"/>
      <c r="D201" s="80"/>
      <c r="E201" s="79">
        <f t="shared" si="13"/>
        <v>0</v>
      </c>
      <c r="F201" s="78" t="e">
        <f t="shared" si="14"/>
        <v>#DIV/0!</v>
      </c>
    </row>
    <row r="202" spans="1:6" x14ac:dyDescent="0.25">
      <c r="A202" s="175"/>
      <c r="B202" s="16" t="s">
        <v>9</v>
      </c>
      <c r="C202" s="80"/>
      <c r="D202" s="80"/>
      <c r="E202" s="79">
        <f t="shared" si="13"/>
        <v>0</v>
      </c>
      <c r="F202" s="78" t="e">
        <f t="shared" si="14"/>
        <v>#DIV/0!</v>
      </c>
    </row>
    <row r="203" spans="1:6" ht="37.5" x14ac:dyDescent="0.25">
      <c r="A203" s="176"/>
      <c r="B203" s="16" t="s">
        <v>10</v>
      </c>
      <c r="C203" s="80"/>
      <c r="D203" s="80"/>
      <c r="E203" s="79">
        <f t="shared" si="13"/>
        <v>0</v>
      </c>
      <c r="F203" s="78" t="e">
        <f t="shared" si="14"/>
        <v>#DIV/0!</v>
      </c>
    </row>
    <row r="204" spans="1:6" x14ac:dyDescent="0.25">
      <c r="A204" s="174" t="s">
        <v>91</v>
      </c>
      <c r="B204" s="16" t="s">
        <v>5</v>
      </c>
      <c r="C204" s="77">
        <f>SUM(C205:C206)</f>
        <v>1378</v>
      </c>
      <c r="D204" s="77">
        <f>SUM(D205:D206)</f>
        <v>1375.97</v>
      </c>
      <c r="E204" s="77">
        <f t="shared" si="13"/>
        <v>2.0299999999999727</v>
      </c>
      <c r="F204" s="78">
        <f t="shared" si="14"/>
        <v>0.99852685050798262</v>
      </c>
    </row>
    <row r="205" spans="1:6" ht="18" customHeight="1" x14ac:dyDescent="0.25">
      <c r="A205" s="175"/>
      <c r="B205" s="16" t="s">
        <v>6</v>
      </c>
      <c r="C205" s="80">
        <v>1378</v>
      </c>
      <c r="D205" s="80">
        <v>1375.97</v>
      </c>
      <c r="E205" s="77">
        <f t="shared" si="13"/>
        <v>2.0299999999999727</v>
      </c>
      <c r="F205" s="78">
        <f t="shared" si="14"/>
        <v>0.99852685050798262</v>
      </c>
    </row>
    <row r="206" spans="1:6" ht="56.25" x14ac:dyDescent="0.25">
      <c r="A206" s="175"/>
      <c r="B206" s="16" t="s">
        <v>7</v>
      </c>
      <c r="C206" s="81">
        <f>SUM(C207:C209)</f>
        <v>0</v>
      </c>
      <c r="D206" s="81">
        <f>SUM(D207:D209)</f>
        <v>0</v>
      </c>
      <c r="E206" s="79">
        <f t="shared" si="13"/>
        <v>0</v>
      </c>
      <c r="F206" s="78" t="e">
        <f t="shared" si="14"/>
        <v>#DIV/0!</v>
      </c>
    </row>
    <row r="207" spans="1:6" x14ac:dyDescent="0.25">
      <c r="A207" s="175"/>
      <c r="B207" s="16" t="s">
        <v>8</v>
      </c>
      <c r="C207" s="80"/>
      <c r="D207" s="80"/>
      <c r="E207" s="79">
        <f t="shared" si="13"/>
        <v>0</v>
      </c>
      <c r="F207" s="78" t="e">
        <f t="shared" si="14"/>
        <v>#DIV/0!</v>
      </c>
    </row>
    <row r="208" spans="1:6" x14ac:dyDescent="0.25">
      <c r="A208" s="175"/>
      <c r="B208" s="16" t="s">
        <v>9</v>
      </c>
      <c r="C208" s="80"/>
      <c r="D208" s="80"/>
      <c r="E208" s="79">
        <f t="shared" si="13"/>
        <v>0</v>
      </c>
      <c r="F208" s="78" t="e">
        <f t="shared" si="14"/>
        <v>#DIV/0!</v>
      </c>
    </row>
    <row r="209" spans="1:8" ht="37.5" x14ac:dyDescent="0.25">
      <c r="A209" s="176"/>
      <c r="B209" s="16" t="s">
        <v>10</v>
      </c>
      <c r="C209" s="80"/>
      <c r="D209" s="80"/>
      <c r="E209" s="79">
        <f t="shared" si="13"/>
        <v>0</v>
      </c>
      <c r="F209" s="78" t="e">
        <f t="shared" si="14"/>
        <v>#DIV/0!</v>
      </c>
    </row>
    <row r="210" spans="1:8" x14ac:dyDescent="0.25">
      <c r="A210" s="174" t="s">
        <v>92</v>
      </c>
      <c r="B210" s="16" t="s">
        <v>5</v>
      </c>
      <c r="C210" s="77">
        <f>SUM(C211:C212)</f>
        <v>116800.6</v>
      </c>
      <c r="D210" s="77">
        <f>SUM(D211:D212)</f>
        <v>116426.34</v>
      </c>
      <c r="E210" s="77">
        <f t="shared" si="13"/>
        <v>374.26000000000931</v>
      </c>
      <c r="F210" s="78">
        <f t="shared" si="14"/>
        <v>0.99679573563834423</v>
      </c>
    </row>
    <row r="211" spans="1:8" ht="18.75" customHeight="1" x14ac:dyDescent="0.25">
      <c r="A211" s="175"/>
      <c r="B211" s="16" t="s">
        <v>6</v>
      </c>
      <c r="C211" s="80">
        <v>116800.6</v>
      </c>
      <c r="D211" s="80">
        <v>116426.34</v>
      </c>
      <c r="E211" s="77">
        <f t="shared" si="13"/>
        <v>374.26000000000931</v>
      </c>
      <c r="F211" s="78">
        <f t="shared" si="14"/>
        <v>0.99679573563834423</v>
      </c>
    </row>
    <row r="212" spans="1:8" ht="56.25" x14ac:dyDescent="0.25">
      <c r="A212" s="175"/>
      <c r="B212" s="16" t="s">
        <v>7</v>
      </c>
      <c r="C212" s="81">
        <f>SUM(C213:C215)</f>
        <v>0</v>
      </c>
      <c r="D212" s="81">
        <f>SUM(D213:D215)</f>
        <v>0</v>
      </c>
      <c r="E212" s="79">
        <f t="shared" si="13"/>
        <v>0</v>
      </c>
      <c r="F212" s="78" t="e">
        <f t="shared" si="14"/>
        <v>#DIV/0!</v>
      </c>
    </row>
    <row r="213" spans="1:8" x14ac:dyDescent="0.25">
      <c r="A213" s="175"/>
      <c r="B213" s="16" t="s">
        <v>8</v>
      </c>
      <c r="C213" s="80"/>
      <c r="D213" s="80"/>
      <c r="E213" s="79">
        <f t="shared" si="13"/>
        <v>0</v>
      </c>
      <c r="F213" s="78" t="e">
        <f t="shared" si="14"/>
        <v>#DIV/0!</v>
      </c>
    </row>
    <row r="214" spans="1:8" x14ac:dyDescent="0.25">
      <c r="A214" s="175"/>
      <c r="B214" s="16" t="s">
        <v>9</v>
      </c>
      <c r="C214" s="80"/>
      <c r="D214" s="80"/>
      <c r="E214" s="79">
        <f t="shared" si="13"/>
        <v>0</v>
      </c>
      <c r="F214" s="78" t="e">
        <f t="shared" si="14"/>
        <v>#DIV/0!</v>
      </c>
    </row>
    <row r="215" spans="1:8" ht="37.5" x14ac:dyDescent="0.25">
      <c r="A215" s="176"/>
      <c r="B215" s="16" t="s">
        <v>10</v>
      </c>
      <c r="C215" s="80"/>
      <c r="D215" s="80"/>
      <c r="E215" s="79">
        <f t="shared" si="13"/>
        <v>0</v>
      </c>
      <c r="F215" s="78" t="e">
        <f t="shared" si="14"/>
        <v>#DIV/0!</v>
      </c>
    </row>
    <row r="216" spans="1:8" x14ac:dyDescent="0.25">
      <c r="A216" s="191" t="s">
        <v>93</v>
      </c>
      <c r="B216" s="84" t="s">
        <v>5</v>
      </c>
      <c r="C216" s="22">
        <f>SUM(C217:C218)</f>
        <v>9621</v>
      </c>
      <c r="D216" s="22">
        <f>SUM(D217:D218)</f>
        <v>9618.6859000000004</v>
      </c>
      <c r="E216" s="22">
        <f t="shared" si="13"/>
        <v>2.3140999999995984</v>
      </c>
      <c r="F216" s="87">
        <f t="shared" si="14"/>
        <v>0.99975947406714483</v>
      </c>
      <c r="H216" s="106">
        <f>D216/D252</f>
        <v>4.3083195210879259E-4</v>
      </c>
    </row>
    <row r="217" spans="1:8" ht="18.75" customHeight="1" x14ac:dyDescent="0.25">
      <c r="A217" s="192"/>
      <c r="B217" s="86" t="s">
        <v>6</v>
      </c>
      <c r="C217" s="38">
        <v>9621</v>
      </c>
      <c r="D217" s="38">
        <v>9618.6859000000004</v>
      </c>
      <c r="E217" s="25">
        <f t="shared" si="13"/>
        <v>2.3140999999995984</v>
      </c>
      <c r="F217" s="87">
        <f t="shared" si="14"/>
        <v>0.99975947406714483</v>
      </c>
    </row>
    <row r="218" spans="1:8" ht="56.25" x14ac:dyDescent="0.25">
      <c r="A218" s="192"/>
      <c r="B218" s="86" t="s">
        <v>7</v>
      </c>
      <c r="C218" s="91">
        <f>SUM(C219:C221)</f>
        <v>0</v>
      </c>
      <c r="D218" s="91">
        <f>SUM(D219:D221)</f>
        <v>0</v>
      </c>
      <c r="E218" s="88">
        <f t="shared" si="13"/>
        <v>0</v>
      </c>
      <c r="F218" s="87" t="e">
        <f t="shared" si="14"/>
        <v>#DIV/0!</v>
      </c>
    </row>
    <row r="219" spans="1:8" x14ac:dyDescent="0.25">
      <c r="A219" s="192"/>
      <c r="B219" s="86" t="s">
        <v>8</v>
      </c>
      <c r="C219" s="38"/>
      <c r="D219" s="38"/>
      <c r="E219" s="88">
        <f t="shared" si="13"/>
        <v>0</v>
      </c>
      <c r="F219" s="87" t="e">
        <f t="shared" si="14"/>
        <v>#DIV/0!</v>
      </c>
    </row>
    <row r="220" spans="1:8" x14ac:dyDescent="0.25">
      <c r="A220" s="192"/>
      <c r="B220" s="86" t="s">
        <v>9</v>
      </c>
      <c r="C220" s="38"/>
      <c r="D220" s="38"/>
      <c r="E220" s="88">
        <f t="shared" si="13"/>
        <v>0</v>
      </c>
      <c r="F220" s="87" t="e">
        <f t="shared" si="14"/>
        <v>#DIV/0!</v>
      </c>
    </row>
    <row r="221" spans="1:8" ht="37.5" x14ac:dyDescent="0.25">
      <c r="A221" s="193"/>
      <c r="B221" s="86" t="s">
        <v>10</v>
      </c>
      <c r="C221" s="38"/>
      <c r="D221" s="38"/>
      <c r="E221" s="88">
        <f t="shared" si="13"/>
        <v>0</v>
      </c>
      <c r="F221" s="87" t="e">
        <f t="shared" si="14"/>
        <v>#DIV/0!</v>
      </c>
    </row>
    <row r="222" spans="1:8" x14ac:dyDescent="0.25">
      <c r="A222" s="191" t="s">
        <v>94</v>
      </c>
      <c r="B222" s="84" t="s">
        <v>5</v>
      </c>
      <c r="C222" s="22">
        <f>SUM(C223:C224)</f>
        <v>47649.8</v>
      </c>
      <c r="D222" s="22">
        <f>SUM(D223:D224)</f>
        <v>47549.1</v>
      </c>
      <c r="E222" s="22">
        <f t="shared" si="13"/>
        <v>100.70000000000437</v>
      </c>
      <c r="F222" s="87">
        <f t="shared" si="14"/>
        <v>0.99788666479187726</v>
      </c>
      <c r="H222" s="106">
        <f>D222/D252</f>
        <v>2.1297786191371722E-3</v>
      </c>
    </row>
    <row r="223" spans="1:8" ht="18.75" customHeight="1" x14ac:dyDescent="0.25">
      <c r="A223" s="192"/>
      <c r="B223" s="86" t="s">
        <v>6</v>
      </c>
      <c r="C223" s="38">
        <v>47649.8</v>
      </c>
      <c r="D223" s="92">
        <v>47549.1</v>
      </c>
      <c r="E223" s="25">
        <f t="shared" si="13"/>
        <v>100.70000000000437</v>
      </c>
      <c r="F223" s="87">
        <f t="shared" si="14"/>
        <v>0.99788666479187726</v>
      </c>
    </row>
    <row r="224" spans="1:8" ht="56.25" x14ac:dyDescent="0.25">
      <c r="A224" s="192"/>
      <c r="B224" s="86" t="s">
        <v>7</v>
      </c>
      <c r="C224" s="91">
        <f>SUM(C225:C227)</f>
        <v>0</v>
      </c>
      <c r="D224" s="91">
        <f>SUM(D225:D227)</f>
        <v>0</v>
      </c>
      <c r="E224" s="88">
        <f t="shared" si="13"/>
        <v>0</v>
      </c>
      <c r="F224" s="87" t="e">
        <f t="shared" si="14"/>
        <v>#DIV/0!</v>
      </c>
    </row>
    <row r="225" spans="1:9" x14ac:dyDescent="0.25">
      <c r="A225" s="192"/>
      <c r="B225" s="86" t="s">
        <v>8</v>
      </c>
      <c r="C225" s="38"/>
      <c r="D225" s="38"/>
      <c r="E225" s="88">
        <f t="shared" si="13"/>
        <v>0</v>
      </c>
      <c r="F225" s="87" t="e">
        <f t="shared" si="14"/>
        <v>#DIV/0!</v>
      </c>
    </row>
    <row r="226" spans="1:9" x14ac:dyDescent="0.25">
      <c r="A226" s="192"/>
      <c r="B226" s="86" t="s">
        <v>9</v>
      </c>
      <c r="C226" s="38"/>
      <c r="D226" s="38"/>
      <c r="E226" s="88">
        <f t="shared" si="13"/>
        <v>0</v>
      </c>
      <c r="F226" s="87" t="e">
        <f t="shared" si="14"/>
        <v>#DIV/0!</v>
      </c>
    </row>
    <row r="227" spans="1:9" ht="37.5" x14ac:dyDescent="0.25">
      <c r="A227" s="193"/>
      <c r="B227" s="86" t="s">
        <v>10</v>
      </c>
      <c r="C227" s="38"/>
      <c r="D227" s="38"/>
      <c r="E227" s="88">
        <f t="shared" si="13"/>
        <v>0</v>
      </c>
      <c r="F227" s="87" t="e">
        <f t="shared" si="14"/>
        <v>#DIV/0!</v>
      </c>
    </row>
    <row r="228" spans="1:9" x14ac:dyDescent="0.25">
      <c r="A228" s="191" t="s">
        <v>99</v>
      </c>
      <c r="B228" s="84" t="s">
        <v>5</v>
      </c>
      <c r="C228" s="22">
        <f>C229+C230</f>
        <v>154429.79999999999</v>
      </c>
      <c r="D228" s="22">
        <f>D229+D230</f>
        <v>155762.15000000002</v>
      </c>
      <c r="E228" s="22">
        <f t="shared" si="13"/>
        <v>-1332.3500000000349</v>
      </c>
      <c r="F228" s="87">
        <f t="shared" si="14"/>
        <v>1.0086275446837336</v>
      </c>
      <c r="H228" s="106">
        <f>D228/D252</f>
        <v>6.976765001668531E-3</v>
      </c>
      <c r="I228" s="47">
        <f>D228-D233</f>
        <v>3691.2700000000186</v>
      </c>
    </row>
    <row r="229" spans="1:9" ht="18.75" customHeight="1" x14ac:dyDescent="0.25">
      <c r="A229" s="192"/>
      <c r="B229" s="86" t="s">
        <v>6</v>
      </c>
      <c r="C229" s="38">
        <v>3726.3</v>
      </c>
      <c r="D229" s="38">
        <v>3577.51</v>
      </c>
      <c r="E229" s="25">
        <f t="shared" si="13"/>
        <v>148.78999999999996</v>
      </c>
      <c r="F229" s="87">
        <f t="shared" si="14"/>
        <v>0.96007031103239138</v>
      </c>
    </row>
    <row r="230" spans="1:9" ht="56.25" x14ac:dyDescent="0.25">
      <c r="A230" s="192"/>
      <c r="B230" s="86" t="s">
        <v>7</v>
      </c>
      <c r="C230" s="38">
        <f>SUM(C231:C233)</f>
        <v>150703.5</v>
      </c>
      <c r="D230" s="38">
        <f>SUM(D231:D233)</f>
        <v>152184.64000000001</v>
      </c>
      <c r="E230" s="25">
        <f t="shared" si="13"/>
        <v>-1481.140000000014</v>
      </c>
      <c r="F230" s="87">
        <f t="shared" si="14"/>
        <v>1.009828172537466</v>
      </c>
    </row>
    <row r="231" spans="1:9" x14ac:dyDescent="0.25">
      <c r="A231" s="192"/>
      <c r="B231" s="86" t="s">
        <v>8</v>
      </c>
      <c r="C231" s="38"/>
      <c r="D231" s="38"/>
      <c r="E231" s="88">
        <f t="shared" si="13"/>
        <v>0</v>
      </c>
      <c r="F231" s="87" t="e">
        <f t="shared" si="14"/>
        <v>#DIV/0!</v>
      </c>
    </row>
    <row r="232" spans="1:9" x14ac:dyDescent="0.25">
      <c r="A232" s="192"/>
      <c r="B232" s="86" t="s">
        <v>9</v>
      </c>
      <c r="C232" s="38">
        <v>113.8</v>
      </c>
      <c r="D232" s="38">
        <v>113.76</v>
      </c>
      <c r="E232" s="88">
        <f t="shared" si="13"/>
        <v>3.9999999999992042E-2</v>
      </c>
      <c r="F232" s="87">
        <f t="shared" si="14"/>
        <v>0.99964850615114242</v>
      </c>
    </row>
    <row r="233" spans="1:9" ht="37.5" x14ac:dyDescent="0.25">
      <c r="A233" s="192"/>
      <c r="B233" s="93" t="s">
        <v>10</v>
      </c>
      <c r="C233" s="38">
        <v>150589.70000000001</v>
      </c>
      <c r="D233" s="38">
        <v>152070.88</v>
      </c>
      <c r="E233" s="25">
        <f t="shared" si="13"/>
        <v>-1481.179999999993</v>
      </c>
      <c r="F233" s="87">
        <f t="shared" si="14"/>
        <v>1.0098358652683417</v>
      </c>
    </row>
    <row r="234" spans="1:9" ht="18.75" customHeight="1" x14ac:dyDescent="0.25">
      <c r="A234" s="191" t="s">
        <v>100</v>
      </c>
      <c r="B234" s="84" t="s">
        <v>5</v>
      </c>
      <c r="C234" s="22">
        <f>SUM(C235:C236)</f>
        <v>110773</v>
      </c>
      <c r="D234" s="22">
        <f>SUM(D235:D236)</f>
        <v>110672.9</v>
      </c>
      <c r="E234" s="22">
        <f t="shared" si="13"/>
        <v>100.10000000000582</v>
      </c>
      <c r="F234" s="87">
        <f t="shared" si="14"/>
        <v>0.99909635019363918</v>
      </c>
      <c r="H234" s="106">
        <f>D234/D252</f>
        <v>4.957165879856955E-3</v>
      </c>
    </row>
    <row r="235" spans="1:9" ht="18.75" customHeight="1" x14ac:dyDescent="0.25">
      <c r="A235" s="192"/>
      <c r="B235" s="86" t="s">
        <v>6</v>
      </c>
      <c r="C235" s="38">
        <v>110773</v>
      </c>
      <c r="D235" s="38">
        <v>110672.9</v>
      </c>
      <c r="E235" s="25">
        <f t="shared" si="13"/>
        <v>100.10000000000582</v>
      </c>
      <c r="F235" s="87">
        <f t="shared" si="14"/>
        <v>0.99909635019363918</v>
      </c>
    </row>
    <row r="236" spans="1:9" ht="53.25" customHeight="1" x14ac:dyDescent="0.25">
      <c r="A236" s="192"/>
      <c r="B236" s="86" t="s">
        <v>7</v>
      </c>
      <c r="C236" s="38">
        <f>SUM(C237:C239)</f>
        <v>0</v>
      </c>
      <c r="D236" s="38">
        <f>SUM(D237:D239)</f>
        <v>0</v>
      </c>
      <c r="E236" s="88">
        <f t="shared" si="13"/>
        <v>0</v>
      </c>
      <c r="F236" s="87" t="e">
        <f t="shared" si="14"/>
        <v>#DIV/0!</v>
      </c>
    </row>
    <row r="237" spans="1:9" x14ac:dyDescent="0.25">
      <c r="A237" s="192"/>
      <c r="B237" s="86" t="s">
        <v>8</v>
      </c>
      <c r="C237" s="38"/>
      <c r="D237" s="38"/>
      <c r="E237" s="88">
        <f t="shared" si="13"/>
        <v>0</v>
      </c>
      <c r="F237" s="87" t="e">
        <f t="shared" si="14"/>
        <v>#DIV/0!</v>
      </c>
    </row>
    <row r="238" spans="1:9" ht="18" customHeight="1" x14ac:dyDescent="0.25">
      <c r="A238" s="192"/>
      <c r="B238" s="86" t="s">
        <v>9</v>
      </c>
      <c r="C238" s="38"/>
      <c r="D238" s="38"/>
      <c r="E238" s="88">
        <f t="shared" si="13"/>
        <v>0</v>
      </c>
      <c r="F238" s="87" t="e">
        <f t="shared" si="14"/>
        <v>#DIV/0!</v>
      </c>
    </row>
    <row r="239" spans="1:9" ht="36.75" customHeight="1" x14ac:dyDescent="0.25">
      <c r="A239" s="192"/>
      <c r="B239" s="93" t="s">
        <v>10</v>
      </c>
      <c r="C239" s="38"/>
      <c r="D239" s="38"/>
      <c r="E239" s="88">
        <f t="shared" si="13"/>
        <v>0</v>
      </c>
      <c r="F239" s="87" t="e">
        <f t="shared" si="14"/>
        <v>#DIV/0!</v>
      </c>
    </row>
    <row r="240" spans="1:9" x14ac:dyDescent="0.25">
      <c r="A240" s="191" t="s">
        <v>101</v>
      </c>
      <c r="B240" s="84" t="s">
        <v>5</v>
      </c>
      <c r="C240" s="22">
        <f>C241+C242</f>
        <v>54216.1</v>
      </c>
      <c r="D240" s="22">
        <f>D241+D242</f>
        <v>54213.2</v>
      </c>
      <c r="E240" s="22">
        <f t="shared" si="13"/>
        <v>2.9000000000014552</v>
      </c>
      <c r="F240" s="87">
        <f>D240/C240</f>
        <v>0.99994651035393545</v>
      </c>
    </row>
    <row r="241" spans="1:18" ht="16.5" customHeight="1" x14ac:dyDescent="0.25">
      <c r="A241" s="192"/>
      <c r="B241" s="86" t="s">
        <v>6</v>
      </c>
      <c r="C241" s="38">
        <v>53619.6</v>
      </c>
      <c r="D241" s="38">
        <v>53617.2</v>
      </c>
      <c r="E241" s="25">
        <f t="shared" si="13"/>
        <v>2.4000000000014552</v>
      </c>
      <c r="F241" s="87">
        <f t="shared" si="14"/>
        <v>0.999955240247969</v>
      </c>
    </row>
    <row r="242" spans="1:18" ht="55.5" customHeight="1" x14ac:dyDescent="0.25">
      <c r="A242" s="192"/>
      <c r="B242" s="86" t="s">
        <v>7</v>
      </c>
      <c r="C242" s="38">
        <f>SUM(C243:C245)</f>
        <v>596.5</v>
      </c>
      <c r="D242" s="38">
        <f>SUM(D243:D245)</f>
        <v>596</v>
      </c>
      <c r="E242" s="25">
        <f t="shared" si="13"/>
        <v>0.5</v>
      </c>
      <c r="F242" s="87">
        <f t="shared" si="14"/>
        <v>0.99916177703269071</v>
      </c>
    </row>
    <row r="243" spans="1:18" x14ac:dyDescent="0.25">
      <c r="A243" s="192"/>
      <c r="B243" s="86" t="s">
        <v>8</v>
      </c>
      <c r="C243" s="38"/>
      <c r="D243" s="38"/>
      <c r="E243" s="88">
        <f t="shared" si="13"/>
        <v>0</v>
      </c>
      <c r="F243" s="87" t="e">
        <f t="shared" si="14"/>
        <v>#DIV/0!</v>
      </c>
    </row>
    <row r="244" spans="1:18" ht="18" customHeight="1" x14ac:dyDescent="0.25">
      <c r="A244" s="192"/>
      <c r="B244" s="86" t="s">
        <v>9</v>
      </c>
      <c r="C244" s="38">
        <v>548.5</v>
      </c>
      <c r="D244" s="38">
        <v>548</v>
      </c>
      <c r="E244" s="25">
        <f t="shared" si="13"/>
        <v>0.5</v>
      </c>
      <c r="F244" s="87">
        <f t="shared" si="14"/>
        <v>0.99908842297174116</v>
      </c>
    </row>
    <row r="245" spans="1:18" ht="37.5" x14ac:dyDescent="0.25">
      <c r="A245" s="192"/>
      <c r="B245" s="93" t="s">
        <v>10</v>
      </c>
      <c r="C245" s="38">
        <v>48</v>
      </c>
      <c r="D245" s="38">
        <v>48</v>
      </c>
      <c r="E245" s="88">
        <f t="shared" si="13"/>
        <v>0</v>
      </c>
      <c r="F245" s="87">
        <f t="shared" si="14"/>
        <v>1</v>
      </c>
    </row>
    <row r="246" spans="1:18" x14ac:dyDescent="0.25">
      <c r="A246" s="191" t="s">
        <v>102</v>
      </c>
      <c r="B246" s="84" t="s">
        <v>5</v>
      </c>
      <c r="C246" s="75">
        <f>SUM(C247:C248)</f>
        <v>366421.57000000007</v>
      </c>
      <c r="D246" s="75">
        <f>D247+D248</f>
        <v>366421.57000000007</v>
      </c>
      <c r="E246" s="22">
        <f t="shared" si="13"/>
        <v>0</v>
      </c>
      <c r="F246" s="87">
        <f t="shared" si="14"/>
        <v>1</v>
      </c>
      <c r="H246" s="106">
        <f>D246/D252</f>
        <v>1.641244156832989E-2</v>
      </c>
      <c r="I246" s="47">
        <f>D246-D251</f>
        <v>357897.23000000004</v>
      </c>
    </row>
    <row r="247" spans="1:18" ht="16.5" customHeight="1" x14ac:dyDescent="0.25">
      <c r="A247" s="192"/>
      <c r="B247" s="86" t="s">
        <v>6</v>
      </c>
      <c r="C247" s="74">
        <v>35789.72</v>
      </c>
      <c r="D247" s="74">
        <v>35789.72</v>
      </c>
      <c r="E247" s="88">
        <f t="shared" si="13"/>
        <v>0</v>
      </c>
      <c r="F247" s="87">
        <f t="shared" si="14"/>
        <v>1</v>
      </c>
    </row>
    <row r="248" spans="1:18" ht="53.25" customHeight="1" x14ac:dyDescent="0.25">
      <c r="A248" s="192"/>
      <c r="B248" s="86" t="s">
        <v>7</v>
      </c>
      <c r="C248" s="74">
        <f>SUM(C249:C251)</f>
        <v>330631.85000000003</v>
      </c>
      <c r="D248" s="74">
        <f>SUM(D249:D251)</f>
        <v>330631.85000000003</v>
      </c>
      <c r="E248" s="88">
        <f t="shared" si="13"/>
        <v>0</v>
      </c>
      <c r="F248" s="87">
        <f t="shared" si="14"/>
        <v>1</v>
      </c>
      <c r="R248" s="67"/>
    </row>
    <row r="249" spans="1:18" x14ac:dyDescent="0.25">
      <c r="A249" s="192"/>
      <c r="B249" s="86" t="s">
        <v>8</v>
      </c>
      <c r="C249" s="74">
        <v>208127.98</v>
      </c>
      <c r="D249" s="74">
        <v>208127.98</v>
      </c>
      <c r="E249" s="88">
        <f t="shared" si="13"/>
        <v>0</v>
      </c>
      <c r="F249" s="87">
        <f t="shared" si="14"/>
        <v>1</v>
      </c>
    </row>
    <row r="250" spans="1:18" x14ac:dyDescent="0.25">
      <c r="A250" s="192"/>
      <c r="B250" s="86" t="s">
        <v>9</v>
      </c>
      <c r="C250" s="74">
        <v>113979.53</v>
      </c>
      <c r="D250" s="74">
        <v>113979.53</v>
      </c>
      <c r="E250" s="88">
        <f t="shared" si="13"/>
        <v>0</v>
      </c>
      <c r="F250" s="87">
        <f t="shared" si="14"/>
        <v>1</v>
      </c>
    </row>
    <row r="251" spans="1:18" ht="35.25" customHeight="1" x14ac:dyDescent="0.25">
      <c r="A251" s="192"/>
      <c r="B251" s="93" t="s">
        <v>10</v>
      </c>
      <c r="C251" s="74">
        <v>8524.34</v>
      </c>
      <c r="D251" s="74">
        <v>8524.34</v>
      </c>
      <c r="E251" s="88">
        <f t="shared" si="13"/>
        <v>0</v>
      </c>
      <c r="F251" s="87">
        <f t="shared" si="14"/>
        <v>1</v>
      </c>
      <c r="I251" s="47">
        <f>C252-D252</f>
        <v>323377.21410000324</v>
      </c>
    </row>
    <row r="252" spans="1:18" ht="19.5" customHeight="1" x14ac:dyDescent="0.25">
      <c r="A252" s="187" t="s">
        <v>30</v>
      </c>
      <c r="B252" s="21" t="s">
        <v>5</v>
      </c>
      <c r="C252" s="67">
        <f>C253+C254</f>
        <v>22649218.770000003</v>
      </c>
      <c r="D252" s="67">
        <f>D253+D254</f>
        <v>22325841.5559</v>
      </c>
      <c r="E252" s="67">
        <f t="shared" ref="E252:E257" si="15">C252-D252</f>
        <v>323377.21410000324</v>
      </c>
      <c r="F252" s="82">
        <f>D252/C252</f>
        <v>0.98572236784924638</v>
      </c>
      <c r="G252" s="47">
        <f t="shared" ref="G252:H257" si="16">C6+C36+C60+C78+C84+C90+C114+C132+C138+C144+C150+C156+C162+C168+C192+C216+C222+C234+C228+C246+C240</f>
        <v>22649218.77</v>
      </c>
      <c r="H252" s="47">
        <f t="shared" si="16"/>
        <v>22325841.555899989</v>
      </c>
      <c r="J252" s="47">
        <f>D252-D251-D233-D173-D143-D137-D245</f>
        <v>22070231.335900001</v>
      </c>
    </row>
    <row r="253" spans="1:18" ht="37.5" x14ac:dyDescent="0.25">
      <c r="A253" s="187"/>
      <c r="B253" s="21" t="s">
        <v>6</v>
      </c>
      <c r="C253" s="83">
        <f>C7+C37+C61+C79+C85+C91+C115+C133+C139+C145+C151+C157+C163+C169+C193+C217+C223+C235+C229+C247+C241</f>
        <v>11269985.820000002</v>
      </c>
      <c r="D253" s="83">
        <f>D7+D37+D61+D79+D85+D91+D115+D133+D139+D145+D151+D157+D163+D169+D193+D217+D223+D235+D229+D247+D241</f>
        <v>11195646.4659</v>
      </c>
      <c r="E253" s="67">
        <f t="shared" si="15"/>
        <v>74339.354100001976</v>
      </c>
      <c r="F253" s="82">
        <f t="shared" si="14"/>
        <v>0.99340377572010097</v>
      </c>
      <c r="G253" s="47">
        <f t="shared" si="16"/>
        <v>11269985.820000002</v>
      </c>
      <c r="H253" s="47">
        <f t="shared" si="16"/>
        <v>11195646.4659</v>
      </c>
      <c r="J253" s="47">
        <f>H252-H257</f>
        <v>22070231.33589999</v>
      </c>
    </row>
    <row r="254" spans="1:18" ht="57" customHeight="1" x14ac:dyDescent="0.25">
      <c r="A254" s="187"/>
      <c r="B254" s="21" t="s">
        <v>7</v>
      </c>
      <c r="C254" s="83">
        <f>SUM(C255:C257)</f>
        <v>11379232.949999999</v>
      </c>
      <c r="D254" s="83">
        <f>SUM(D255:D257)</f>
        <v>11130195.09</v>
      </c>
      <c r="E254" s="67">
        <f t="shared" si="15"/>
        <v>249037.8599999994</v>
      </c>
      <c r="F254" s="82">
        <f t="shared" si="14"/>
        <v>0.97811470587742921</v>
      </c>
      <c r="G254" s="47">
        <f t="shared" si="16"/>
        <v>11379232.949999999</v>
      </c>
      <c r="H254" s="47">
        <f t="shared" si="16"/>
        <v>11130195.090000002</v>
      </c>
      <c r="J254" s="47">
        <f>G252-G257</f>
        <v>22397485.73</v>
      </c>
    </row>
    <row r="255" spans="1:18" x14ac:dyDescent="0.25">
      <c r="A255" s="187"/>
      <c r="B255" s="21" t="s">
        <v>8</v>
      </c>
      <c r="C255" s="83">
        <f>C9+C39++C63+C81+C87+C93+C117+C135+C141+C147+C153+C159+C165+C171+C195+C219+C225+C237+C231+C249+C243</f>
        <v>2771991.28</v>
      </c>
      <c r="D255" s="83">
        <f>D9+D39++D63+D81+D87+D93+D117+D135+D141+D147+D153+D159+D165+D171+D195+D219+D225+D237+D231+D249+D243</f>
        <v>2719021.0799999996</v>
      </c>
      <c r="E255" s="67">
        <f t="shared" si="15"/>
        <v>52970.200000000186</v>
      </c>
      <c r="F255" s="82">
        <f t="shared" si="14"/>
        <v>0.98089092112872733</v>
      </c>
      <c r="G255" s="47">
        <f t="shared" si="16"/>
        <v>2771991.28</v>
      </c>
      <c r="H255" s="47">
        <f t="shared" si="16"/>
        <v>2719021.0799999996</v>
      </c>
    </row>
    <row r="256" spans="1:18" x14ac:dyDescent="0.25">
      <c r="A256" s="187"/>
      <c r="B256" s="21" t="s">
        <v>9</v>
      </c>
      <c r="C256" s="83">
        <f>C10+C40+C64+C82+C88+C94+C118+C136+C142+C148+C154+C160+C166+C172+C196+C220+C226++C238+C232+C250+C244</f>
        <v>8355508.6300000008</v>
      </c>
      <c r="D256" s="83">
        <f>D10+D40+D64+D82+D88+D94+D118+D136+D142+D148+D154+D160+D166+D172+D196+D220+D226++D238+D232+D250+D244</f>
        <v>8155563.79</v>
      </c>
      <c r="E256" s="67">
        <f t="shared" si="15"/>
        <v>199944.84000000078</v>
      </c>
      <c r="F256" s="82">
        <f t="shared" si="14"/>
        <v>0.97607029699160264</v>
      </c>
      <c r="G256" s="47">
        <f t="shared" si="16"/>
        <v>8355508.6300000008</v>
      </c>
      <c r="H256" s="47">
        <f t="shared" si="16"/>
        <v>8155563.79</v>
      </c>
    </row>
    <row r="257" spans="1:13" ht="56.25" x14ac:dyDescent="0.25">
      <c r="A257" s="187"/>
      <c r="B257" s="21" t="s">
        <v>10</v>
      </c>
      <c r="C257" s="83">
        <f>C11+C41+C65+C83+C89+C95+C119+C137+C143+C149+C155+C161+C167+C173+C197+C221+C227++C239+C233+C251+C245</f>
        <v>251733.04</v>
      </c>
      <c r="D257" s="83">
        <f>D11+D41+D65+D83+D89+D95+D119+D137+D143+D149+D155+D161+D167+D173+D197+D221+D227++D239+D233+D251+D245</f>
        <v>255610.22</v>
      </c>
      <c r="E257" s="67">
        <f t="shared" si="15"/>
        <v>-3877.179999999993</v>
      </c>
      <c r="F257" s="82">
        <f t="shared" si="14"/>
        <v>1.0154019512099008</v>
      </c>
      <c r="G257" s="47">
        <f t="shared" si="16"/>
        <v>251733.04</v>
      </c>
      <c r="H257" s="47">
        <f t="shared" si="16"/>
        <v>255610.22</v>
      </c>
      <c r="K257" s="22">
        <f>K258+K259</f>
        <v>14458.099999999999</v>
      </c>
      <c r="L257" s="22">
        <f>L258+L259</f>
        <v>0</v>
      </c>
      <c r="M257" s="67">
        <f t="shared" ref="M257:M262" si="17">K257-L257</f>
        <v>14458.099999999999</v>
      </c>
    </row>
    <row r="258" spans="1:13" ht="19.5" thickBot="1" x14ac:dyDescent="0.3">
      <c r="A258" s="102"/>
      <c r="B258" s="102"/>
      <c r="C258" s="55"/>
      <c r="D258" s="55"/>
      <c r="E258" s="55">
        <f>E6+E36+E60+E78+E84+E90+E114+E132+E138+E144+E150+E156+E162+E168+E192+E216+E222+E234+E240+E246+E228</f>
        <v>323377.21410000051</v>
      </c>
      <c r="F258" s="76"/>
      <c r="K258" s="49">
        <f>K12+K42+K66+K84+K90+K96+K120+K138+K144+K150+K156+K162+K168+K174+K198+K222+K234+K228+K246+K252</f>
        <v>14458.099999999999</v>
      </c>
      <c r="L258" s="49">
        <f>L12+L42+L66+L84+L90+L96+L120+L138+L144+L150+L156+L162+L168+L174+L198+L222+L234+L228+L246+L252</f>
        <v>0</v>
      </c>
      <c r="M258" s="50">
        <f t="shared" si="17"/>
        <v>14458.099999999999</v>
      </c>
    </row>
    <row r="259" spans="1:13" ht="19.5" thickBot="1" x14ac:dyDescent="0.3">
      <c r="A259" s="102"/>
      <c r="B259" s="102"/>
      <c r="C259" s="55"/>
      <c r="D259" s="55"/>
      <c r="E259" s="110"/>
      <c r="F259" s="56"/>
      <c r="K259" s="51">
        <f>SUM(K260:K262)</f>
        <v>0</v>
      </c>
      <c r="L259" s="51">
        <f>SUM(L260:L262)</f>
        <v>0</v>
      </c>
      <c r="M259" s="46">
        <f t="shared" si="17"/>
        <v>0</v>
      </c>
    </row>
    <row r="260" spans="1:13" ht="19.5" thickBot="1" x14ac:dyDescent="0.3">
      <c r="A260" s="102"/>
      <c r="B260" s="102"/>
      <c r="C260" s="55"/>
      <c r="D260" s="55"/>
      <c r="E260" s="110"/>
      <c r="F260" s="56"/>
      <c r="K260" s="49">
        <f>K14+K44++K68+K86+K92+K98+K122+K140+K146+K152+K158+K164+K170+K176+K200+K224+K236+K230+K248+K254</f>
        <v>0</v>
      </c>
      <c r="L260" s="49">
        <f>L14+L44++L68+L86+L92+L98+L122+L140+L146+L152+L158+L164+L170+L176+L200+L224+L236+L230+L248+L254</f>
        <v>0</v>
      </c>
      <c r="M260" s="50">
        <f t="shared" si="17"/>
        <v>0</v>
      </c>
    </row>
    <row r="261" spans="1:13" ht="19.5" thickBot="1" x14ac:dyDescent="0.3">
      <c r="A261" s="102"/>
      <c r="B261" s="102"/>
      <c r="C261" s="55"/>
      <c r="D261" s="55"/>
      <c r="E261" s="110"/>
      <c r="F261" s="56"/>
      <c r="K261" s="51">
        <f>K15+K45+K69+K87+K93+K99+K123+K141+K147+K153+K159+K165+K171+K177+K201+K225+K237++K231+K249+K255</f>
        <v>0</v>
      </c>
      <c r="L261" s="51">
        <f>L15+L45+L69+L87+L93+L99+L123+L141+L147+L153+L159+L165+L171+L177+L201+L225+L237++L231+L249+L255</f>
        <v>0</v>
      </c>
      <c r="M261" s="46">
        <f t="shared" si="17"/>
        <v>0</v>
      </c>
    </row>
    <row r="262" spans="1:13" ht="19.5" thickBot="1" x14ac:dyDescent="0.3">
      <c r="A262" s="102"/>
      <c r="B262" s="102"/>
      <c r="C262" s="55"/>
      <c r="D262" s="55"/>
      <c r="E262" s="110"/>
      <c r="F262" s="56"/>
      <c r="K262" s="53">
        <f>K16+K46+K70+K88+K94+K100+K124+K142+K148+K154+K160+K166+K172+K178+K202+K226+K238++K232+K250+K256</f>
        <v>0</v>
      </c>
      <c r="L262" s="53">
        <f>L16+L46+L70+L88+L94+L100+L124+L142+L148+L154+L160+L166+L172+L178+L202+L226+L238++L232+L250+L256</f>
        <v>0</v>
      </c>
      <c r="M262" s="54">
        <f t="shared" si="17"/>
        <v>0</v>
      </c>
    </row>
    <row r="263" spans="1:13" x14ac:dyDescent="0.25">
      <c r="A263" s="102"/>
      <c r="B263" s="102"/>
      <c r="C263" s="55"/>
      <c r="D263" s="55"/>
      <c r="E263" s="110"/>
      <c r="F263" s="56"/>
    </row>
    <row r="264" spans="1:13" x14ac:dyDescent="0.25">
      <c r="A264" s="102"/>
      <c r="B264" s="102"/>
      <c r="C264" s="55"/>
      <c r="D264" s="55"/>
      <c r="E264" s="110"/>
      <c r="F264" s="56"/>
    </row>
    <row r="265" spans="1:13" s="102" customFormat="1" x14ac:dyDescent="0.25">
      <c r="C265" s="55"/>
      <c r="D265" s="55"/>
      <c r="E265" s="110"/>
      <c r="F265" s="56"/>
    </row>
    <row r="266" spans="1:13" s="102" customFormat="1" x14ac:dyDescent="0.25">
      <c r="C266" s="55">
        <f>C253+C255+C256</f>
        <v>22397485.730000004</v>
      </c>
      <c r="D266" s="55">
        <f>D253+D255+D256</f>
        <v>22070231.335900001</v>
      </c>
      <c r="E266" s="110"/>
      <c r="F266" s="56">
        <f>D266/C266</f>
        <v>0.98538878881116254</v>
      </c>
    </row>
    <row r="267" spans="1:13" s="102" customFormat="1" x14ac:dyDescent="0.25">
      <c r="C267" s="55"/>
      <c r="D267" s="111">
        <f>D266/D252</f>
        <v>0.98855092564551283</v>
      </c>
      <c r="E267" s="110"/>
      <c r="F267" s="110"/>
    </row>
    <row r="268" spans="1:13" s="102" customFormat="1" x14ac:dyDescent="0.25">
      <c r="C268" s="55"/>
      <c r="D268" s="55"/>
      <c r="E268" s="110"/>
      <c r="F268" s="110"/>
    </row>
    <row r="269" spans="1:13" s="102" customFormat="1" x14ac:dyDescent="0.25">
      <c r="C269" s="55"/>
      <c r="D269" s="115">
        <f>D266/22954485.1</f>
        <v>0.96147795255490176</v>
      </c>
      <c r="E269" s="9"/>
      <c r="F269" s="11" t="s">
        <v>107</v>
      </c>
    </row>
    <row r="270" spans="1:13" s="102" customFormat="1" x14ac:dyDescent="0.25">
      <c r="C270" s="55"/>
      <c r="D270" s="55"/>
      <c r="E270" s="110"/>
      <c r="F270" s="110"/>
    </row>
    <row r="271" spans="1:13" s="102" customFormat="1" x14ac:dyDescent="0.25">
      <c r="C271" s="55"/>
      <c r="D271" s="55"/>
      <c r="E271" s="110"/>
      <c r="F271" s="110"/>
    </row>
    <row r="272" spans="1:13" s="102" customFormat="1" x14ac:dyDescent="0.25">
      <c r="E272" s="112"/>
      <c r="F272" s="112"/>
    </row>
    <row r="273" spans="5:6" s="102" customFormat="1" x14ac:dyDescent="0.25">
      <c r="E273" s="112"/>
      <c r="F273" s="112"/>
    </row>
    <row r="274" spans="5:6" s="102" customFormat="1" x14ac:dyDescent="0.25">
      <c r="E274" s="112"/>
      <c r="F274" s="112"/>
    </row>
    <row r="275" spans="5:6" s="102" customFormat="1" x14ac:dyDescent="0.25">
      <c r="E275" s="112"/>
      <c r="F275" s="112"/>
    </row>
    <row r="276" spans="5:6" s="102" customFormat="1" x14ac:dyDescent="0.25">
      <c r="E276" s="112"/>
      <c r="F276" s="112"/>
    </row>
    <row r="277" spans="5:6" s="102" customFormat="1" x14ac:dyDescent="0.25">
      <c r="E277" s="112"/>
      <c r="F277" s="112"/>
    </row>
    <row r="278" spans="5:6" s="102" customFormat="1" x14ac:dyDescent="0.25">
      <c r="E278" s="112"/>
      <c r="F278" s="112"/>
    </row>
    <row r="279" spans="5:6" s="102" customFormat="1" x14ac:dyDescent="0.25">
      <c r="E279" s="112"/>
      <c r="F279" s="112"/>
    </row>
    <row r="280" spans="5:6" s="102" customFormat="1" x14ac:dyDescent="0.25">
      <c r="E280" s="112"/>
      <c r="F280" s="112"/>
    </row>
    <row r="281" spans="5:6" s="102" customFormat="1" x14ac:dyDescent="0.25">
      <c r="E281" s="112"/>
      <c r="F281" s="112"/>
    </row>
    <row r="282" spans="5:6" s="102" customFormat="1" x14ac:dyDescent="0.25">
      <c r="E282" s="112"/>
      <c r="F282" s="112"/>
    </row>
    <row r="283" spans="5:6" s="102" customFormat="1" x14ac:dyDescent="0.25">
      <c r="E283" s="112"/>
      <c r="F283" s="112"/>
    </row>
    <row r="284" spans="5:6" s="102" customFormat="1" x14ac:dyDescent="0.25">
      <c r="E284" s="112"/>
      <c r="F284" s="112"/>
    </row>
    <row r="285" spans="5:6" s="102" customFormat="1" x14ac:dyDescent="0.25">
      <c r="E285" s="112"/>
      <c r="F285" s="112"/>
    </row>
    <row r="286" spans="5:6" s="102" customFormat="1" x14ac:dyDescent="0.25">
      <c r="E286" s="112"/>
      <c r="F286" s="112"/>
    </row>
    <row r="287" spans="5:6" s="102" customFormat="1" x14ac:dyDescent="0.25">
      <c r="E287" s="112"/>
      <c r="F287" s="112"/>
    </row>
    <row r="288" spans="5:6" s="102" customFormat="1" x14ac:dyDescent="0.25">
      <c r="E288" s="112"/>
      <c r="F288" s="112"/>
    </row>
    <row r="289" spans="5:6" s="102" customFormat="1" x14ac:dyDescent="0.25">
      <c r="E289" s="112"/>
      <c r="F289" s="112"/>
    </row>
    <row r="290" spans="5:6" s="102" customFormat="1" x14ac:dyDescent="0.25">
      <c r="E290" s="112"/>
      <c r="F290" s="112"/>
    </row>
    <row r="291" spans="5:6" s="102" customFormat="1" x14ac:dyDescent="0.25">
      <c r="E291" s="112"/>
      <c r="F291" s="112"/>
    </row>
    <row r="292" spans="5:6" s="102" customFormat="1" x14ac:dyDescent="0.25">
      <c r="E292" s="112"/>
      <c r="F292" s="112"/>
    </row>
    <row r="293" spans="5:6" s="102" customFormat="1" x14ac:dyDescent="0.25">
      <c r="E293" s="112"/>
      <c r="F293" s="112"/>
    </row>
    <row r="294" spans="5:6" s="102" customFormat="1" x14ac:dyDescent="0.25">
      <c r="E294" s="112"/>
      <c r="F294" s="112"/>
    </row>
    <row r="295" spans="5:6" s="102" customFormat="1" x14ac:dyDescent="0.25">
      <c r="E295" s="112"/>
      <c r="F295" s="112"/>
    </row>
    <row r="296" spans="5:6" s="102" customFormat="1" x14ac:dyDescent="0.25">
      <c r="E296" s="112"/>
      <c r="F296" s="112"/>
    </row>
    <row r="297" spans="5:6" s="102" customFormat="1" x14ac:dyDescent="0.25">
      <c r="E297" s="112"/>
      <c r="F297" s="112"/>
    </row>
    <row r="298" spans="5:6" s="102" customFormat="1" x14ac:dyDescent="0.25">
      <c r="E298" s="112"/>
      <c r="F298" s="112"/>
    </row>
    <row r="299" spans="5:6" s="102" customFormat="1" x14ac:dyDescent="0.25">
      <c r="E299" s="112"/>
      <c r="F299" s="112"/>
    </row>
    <row r="300" spans="5:6" s="102" customFormat="1" x14ac:dyDescent="0.25">
      <c r="E300" s="112"/>
      <c r="F300" s="112"/>
    </row>
    <row r="301" spans="5:6" s="102" customFormat="1" x14ac:dyDescent="0.25">
      <c r="E301" s="112"/>
      <c r="F301" s="112"/>
    </row>
    <row r="302" spans="5:6" s="102" customFormat="1" x14ac:dyDescent="0.25">
      <c r="E302" s="112"/>
      <c r="F302" s="112"/>
    </row>
    <row r="303" spans="5:6" s="102" customFormat="1" x14ac:dyDescent="0.25">
      <c r="E303" s="112"/>
      <c r="F303" s="112"/>
    </row>
    <row r="304" spans="5:6" s="102" customFormat="1" x14ac:dyDescent="0.25">
      <c r="E304" s="112"/>
      <c r="F304" s="112"/>
    </row>
    <row r="305" spans="5:6" s="102" customFormat="1" x14ac:dyDescent="0.25">
      <c r="E305" s="112"/>
      <c r="F305" s="112"/>
    </row>
    <row r="306" spans="5:6" s="102" customFormat="1" x14ac:dyDescent="0.25">
      <c r="E306" s="112"/>
      <c r="F306" s="112"/>
    </row>
    <row r="307" spans="5:6" s="102" customFormat="1" x14ac:dyDescent="0.25">
      <c r="E307" s="112"/>
      <c r="F307" s="112"/>
    </row>
    <row r="308" spans="5:6" s="102" customFormat="1" x14ac:dyDescent="0.25">
      <c r="E308" s="112"/>
      <c r="F308" s="112"/>
    </row>
    <row r="309" spans="5:6" s="102" customFormat="1" x14ac:dyDescent="0.25">
      <c r="E309" s="112"/>
      <c r="F309" s="112"/>
    </row>
    <row r="310" spans="5:6" s="102" customFormat="1" x14ac:dyDescent="0.25">
      <c r="E310" s="112"/>
      <c r="F310" s="112"/>
    </row>
    <row r="311" spans="5:6" s="102" customFormat="1" x14ac:dyDescent="0.25">
      <c r="E311" s="112"/>
      <c r="F311" s="112"/>
    </row>
    <row r="312" spans="5:6" s="102" customFormat="1" x14ac:dyDescent="0.25">
      <c r="E312" s="112"/>
      <c r="F312" s="112"/>
    </row>
    <row r="313" spans="5:6" s="102" customFormat="1" x14ac:dyDescent="0.25">
      <c r="E313" s="112"/>
      <c r="F313" s="112"/>
    </row>
    <row r="314" spans="5:6" s="102" customFormat="1" x14ac:dyDescent="0.25">
      <c r="E314" s="112"/>
      <c r="F314" s="112"/>
    </row>
    <row r="315" spans="5:6" s="102" customFormat="1" x14ac:dyDescent="0.25">
      <c r="E315" s="112"/>
      <c r="F315" s="112"/>
    </row>
    <row r="316" spans="5:6" s="102" customFormat="1" x14ac:dyDescent="0.25">
      <c r="E316" s="112"/>
      <c r="F316" s="112"/>
    </row>
    <row r="317" spans="5:6" s="102" customFormat="1" x14ac:dyDescent="0.25">
      <c r="E317" s="112"/>
      <c r="F317" s="112"/>
    </row>
    <row r="318" spans="5:6" s="102" customFormat="1" x14ac:dyDescent="0.25">
      <c r="E318" s="112"/>
      <c r="F318" s="112"/>
    </row>
    <row r="319" spans="5:6" s="102" customFormat="1" x14ac:dyDescent="0.25">
      <c r="E319" s="112"/>
      <c r="F319" s="112"/>
    </row>
    <row r="320" spans="5:6" s="102" customFormat="1" x14ac:dyDescent="0.25">
      <c r="E320" s="112"/>
      <c r="F320" s="112"/>
    </row>
    <row r="321" spans="5:6" s="102" customFormat="1" x14ac:dyDescent="0.25">
      <c r="E321" s="112"/>
      <c r="F321" s="112"/>
    </row>
    <row r="322" spans="5:6" s="102" customFormat="1" x14ac:dyDescent="0.25">
      <c r="E322" s="112"/>
      <c r="F322" s="112"/>
    </row>
    <row r="323" spans="5:6" s="102" customFormat="1" x14ac:dyDescent="0.25">
      <c r="E323" s="112"/>
      <c r="F323" s="112"/>
    </row>
    <row r="324" spans="5:6" s="102" customFormat="1" x14ac:dyDescent="0.25">
      <c r="E324" s="112"/>
      <c r="F324" s="112"/>
    </row>
    <row r="325" spans="5:6" s="102" customFormat="1" x14ac:dyDescent="0.25">
      <c r="E325" s="112"/>
      <c r="F325" s="112"/>
    </row>
    <row r="326" spans="5:6" s="102" customFormat="1" x14ac:dyDescent="0.25">
      <c r="E326" s="112"/>
      <c r="F326" s="112"/>
    </row>
    <row r="327" spans="5:6" s="102" customFormat="1" x14ac:dyDescent="0.25">
      <c r="E327" s="112"/>
      <c r="F327" s="112"/>
    </row>
    <row r="328" spans="5:6" s="102" customFormat="1" x14ac:dyDescent="0.25">
      <c r="E328" s="112"/>
      <c r="F328" s="112"/>
    </row>
    <row r="329" spans="5:6" s="102" customFormat="1" x14ac:dyDescent="0.25">
      <c r="E329" s="112"/>
      <c r="F329" s="112"/>
    </row>
    <row r="330" spans="5:6" s="102" customFormat="1" x14ac:dyDescent="0.25">
      <c r="E330" s="112"/>
      <c r="F330" s="112"/>
    </row>
    <row r="331" spans="5:6" s="102" customFormat="1" x14ac:dyDescent="0.25">
      <c r="E331" s="112"/>
      <c r="F331" s="112"/>
    </row>
    <row r="332" spans="5:6" s="102" customFormat="1" x14ac:dyDescent="0.25">
      <c r="E332" s="112"/>
      <c r="F332" s="112"/>
    </row>
    <row r="333" spans="5:6" s="102" customFormat="1" x14ac:dyDescent="0.25">
      <c r="E333" s="112"/>
      <c r="F333" s="112"/>
    </row>
    <row r="334" spans="5:6" s="102" customFormat="1" x14ac:dyDescent="0.25">
      <c r="E334" s="112"/>
      <c r="F334" s="112"/>
    </row>
    <row r="335" spans="5:6" s="102" customFormat="1" x14ac:dyDescent="0.25">
      <c r="E335" s="112"/>
      <c r="F335" s="112"/>
    </row>
    <row r="336" spans="5:6" s="102" customFormat="1" x14ac:dyDescent="0.25">
      <c r="E336" s="112"/>
      <c r="F336" s="112"/>
    </row>
    <row r="337" spans="5:6" s="102" customFormat="1" x14ac:dyDescent="0.25">
      <c r="E337" s="112"/>
      <c r="F337" s="112"/>
    </row>
    <row r="338" spans="5:6" s="102" customFormat="1" x14ac:dyDescent="0.25">
      <c r="E338" s="112"/>
      <c r="F338" s="112"/>
    </row>
    <row r="339" spans="5:6" s="102" customFormat="1" x14ac:dyDescent="0.25">
      <c r="E339" s="112"/>
      <c r="F339" s="112"/>
    </row>
    <row r="340" spans="5:6" s="102" customFormat="1" x14ac:dyDescent="0.25">
      <c r="E340" s="112"/>
      <c r="F340" s="112"/>
    </row>
    <row r="341" spans="5:6" s="102" customFormat="1" x14ac:dyDescent="0.25">
      <c r="E341" s="112"/>
      <c r="F341" s="112"/>
    </row>
    <row r="342" spans="5:6" s="102" customFormat="1" x14ac:dyDescent="0.25">
      <c r="E342" s="112"/>
      <c r="F342" s="112"/>
    </row>
    <row r="343" spans="5:6" s="102" customFormat="1" x14ac:dyDescent="0.25">
      <c r="E343" s="112"/>
      <c r="F343" s="112"/>
    </row>
    <row r="344" spans="5:6" s="102" customFormat="1" x14ac:dyDescent="0.25">
      <c r="E344" s="112"/>
      <c r="F344" s="112"/>
    </row>
    <row r="345" spans="5:6" s="102" customFormat="1" x14ac:dyDescent="0.25">
      <c r="E345" s="112"/>
      <c r="F345" s="112"/>
    </row>
    <row r="346" spans="5:6" s="102" customFormat="1" x14ac:dyDescent="0.25">
      <c r="E346" s="112"/>
      <c r="F346" s="112"/>
    </row>
    <row r="347" spans="5:6" s="102" customFormat="1" x14ac:dyDescent="0.25">
      <c r="E347" s="112"/>
      <c r="F347" s="112"/>
    </row>
    <row r="348" spans="5:6" s="102" customFormat="1" x14ac:dyDescent="0.25">
      <c r="E348" s="112"/>
      <c r="F348" s="112"/>
    </row>
    <row r="349" spans="5:6" s="102" customFormat="1" x14ac:dyDescent="0.25">
      <c r="E349" s="112"/>
      <c r="F349" s="112"/>
    </row>
    <row r="350" spans="5:6" s="102" customFormat="1" x14ac:dyDescent="0.25">
      <c r="E350" s="112"/>
      <c r="F350" s="112"/>
    </row>
    <row r="351" spans="5:6" s="102" customFormat="1" x14ac:dyDescent="0.25">
      <c r="E351" s="112"/>
      <c r="F351" s="112"/>
    </row>
    <row r="352" spans="5:6" s="102" customFormat="1" x14ac:dyDescent="0.25">
      <c r="E352" s="112"/>
      <c r="F352" s="112"/>
    </row>
    <row r="353" spans="5:6" s="102" customFormat="1" x14ac:dyDescent="0.25">
      <c r="E353" s="112"/>
      <c r="F353" s="112"/>
    </row>
    <row r="354" spans="5:6" s="102" customFormat="1" x14ac:dyDescent="0.25">
      <c r="E354" s="112"/>
      <c r="F354" s="112"/>
    </row>
    <row r="355" spans="5:6" s="102" customFormat="1" x14ac:dyDescent="0.25">
      <c r="E355" s="112"/>
      <c r="F355" s="112"/>
    </row>
    <row r="356" spans="5:6" s="102" customFormat="1" x14ac:dyDescent="0.25">
      <c r="E356" s="112"/>
      <c r="F356" s="112"/>
    </row>
    <row r="357" spans="5:6" s="102" customFormat="1" x14ac:dyDescent="0.25">
      <c r="E357" s="112"/>
      <c r="F357" s="112"/>
    </row>
    <row r="358" spans="5:6" s="102" customFormat="1" x14ac:dyDescent="0.25">
      <c r="E358" s="112"/>
      <c r="F358" s="112"/>
    </row>
    <row r="359" spans="5:6" s="102" customFormat="1" x14ac:dyDescent="0.25">
      <c r="E359" s="112"/>
      <c r="F359" s="112"/>
    </row>
    <row r="360" spans="5:6" s="102" customFormat="1" x14ac:dyDescent="0.25">
      <c r="E360" s="112"/>
      <c r="F360" s="112"/>
    </row>
    <row r="361" spans="5:6" s="102" customFormat="1" x14ac:dyDescent="0.25">
      <c r="E361" s="112"/>
      <c r="F361" s="112"/>
    </row>
    <row r="362" spans="5:6" s="102" customFormat="1" x14ac:dyDescent="0.25">
      <c r="E362" s="112"/>
      <c r="F362" s="112"/>
    </row>
    <row r="363" spans="5:6" s="102" customFormat="1" x14ac:dyDescent="0.25">
      <c r="E363" s="112"/>
      <c r="F363" s="112"/>
    </row>
    <row r="364" spans="5:6" s="102" customFormat="1" x14ac:dyDescent="0.25">
      <c r="E364" s="112"/>
      <c r="F364" s="112"/>
    </row>
    <row r="365" spans="5:6" s="102" customFormat="1" x14ac:dyDescent="0.25">
      <c r="E365" s="112"/>
      <c r="F365" s="112"/>
    </row>
    <row r="366" spans="5:6" s="102" customFormat="1" x14ac:dyDescent="0.25">
      <c r="E366" s="112"/>
      <c r="F366" s="112"/>
    </row>
    <row r="367" spans="5:6" s="102" customFormat="1" x14ac:dyDescent="0.25">
      <c r="E367" s="112"/>
      <c r="F367" s="112"/>
    </row>
    <row r="368" spans="5:6" s="102" customFormat="1" x14ac:dyDescent="0.25">
      <c r="E368" s="112"/>
      <c r="F368" s="112"/>
    </row>
    <row r="369" spans="5:6" s="102" customFormat="1" x14ac:dyDescent="0.25">
      <c r="E369" s="112"/>
      <c r="F369" s="112"/>
    </row>
    <row r="370" spans="5:6" s="102" customFormat="1" x14ac:dyDescent="0.25">
      <c r="E370" s="112"/>
      <c r="F370" s="112"/>
    </row>
    <row r="371" spans="5:6" s="102" customFormat="1" x14ac:dyDescent="0.25">
      <c r="E371" s="112"/>
      <c r="F371" s="112"/>
    </row>
    <row r="372" spans="5:6" s="102" customFormat="1" x14ac:dyDescent="0.25">
      <c r="E372" s="112"/>
      <c r="F372" s="112"/>
    </row>
    <row r="373" spans="5:6" s="102" customFormat="1" x14ac:dyDescent="0.25">
      <c r="E373" s="112"/>
      <c r="F373" s="112"/>
    </row>
    <row r="374" spans="5:6" s="102" customFormat="1" x14ac:dyDescent="0.25">
      <c r="E374" s="112"/>
      <c r="F374" s="112"/>
    </row>
    <row r="375" spans="5:6" s="102" customFormat="1" x14ac:dyDescent="0.25">
      <c r="E375" s="112"/>
      <c r="F375" s="112"/>
    </row>
    <row r="376" spans="5:6" s="102" customFormat="1" x14ac:dyDescent="0.25">
      <c r="E376" s="112"/>
      <c r="F376" s="112"/>
    </row>
    <row r="377" spans="5:6" s="102" customFormat="1" x14ac:dyDescent="0.25">
      <c r="E377" s="112"/>
      <c r="F377" s="112"/>
    </row>
    <row r="378" spans="5:6" s="102" customFormat="1" x14ac:dyDescent="0.25">
      <c r="E378" s="112"/>
      <c r="F378" s="112"/>
    </row>
    <row r="379" spans="5:6" s="102" customFormat="1" x14ac:dyDescent="0.25">
      <c r="E379" s="112"/>
      <c r="F379" s="112"/>
    </row>
    <row r="380" spans="5:6" s="102" customFormat="1" x14ac:dyDescent="0.25">
      <c r="E380" s="112"/>
      <c r="F380" s="112"/>
    </row>
    <row r="381" spans="5:6" s="102" customFormat="1" x14ac:dyDescent="0.25">
      <c r="E381" s="112"/>
      <c r="F381" s="112"/>
    </row>
    <row r="382" spans="5:6" s="102" customFormat="1" x14ac:dyDescent="0.25">
      <c r="E382" s="112"/>
      <c r="F382" s="112"/>
    </row>
    <row r="383" spans="5:6" s="102" customFormat="1" x14ac:dyDescent="0.25">
      <c r="E383" s="112"/>
      <c r="F383" s="112"/>
    </row>
    <row r="384" spans="5:6" s="102" customFormat="1" x14ac:dyDescent="0.25">
      <c r="E384" s="112"/>
      <c r="F384" s="112"/>
    </row>
    <row r="385" spans="5:6" s="102" customFormat="1" x14ac:dyDescent="0.25">
      <c r="E385" s="112"/>
      <c r="F385" s="112"/>
    </row>
    <row r="386" spans="5:6" s="102" customFormat="1" x14ac:dyDescent="0.25">
      <c r="E386" s="112"/>
      <c r="F386" s="112"/>
    </row>
    <row r="387" spans="5:6" s="102" customFormat="1" x14ac:dyDescent="0.25">
      <c r="E387" s="112"/>
      <c r="F387" s="112"/>
    </row>
    <row r="388" spans="5:6" s="102" customFormat="1" x14ac:dyDescent="0.25">
      <c r="E388" s="112"/>
      <c r="F388" s="112"/>
    </row>
    <row r="389" spans="5:6" s="102" customFormat="1" x14ac:dyDescent="0.25">
      <c r="E389" s="112"/>
      <c r="F389" s="112"/>
    </row>
    <row r="390" spans="5:6" s="102" customFormat="1" x14ac:dyDescent="0.25">
      <c r="E390" s="112"/>
      <c r="F390" s="112"/>
    </row>
    <row r="391" spans="5:6" s="102" customFormat="1" x14ac:dyDescent="0.25">
      <c r="E391" s="112"/>
      <c r="F391" s="112"/>
    </row>
    <row r="392" spans="5:6" s="102" customFormat="1" x14ac:dyDescent="0.25">
      <c r="E392" s="112"/>
      <c r="F392" s="112"/>
    </row>
    <row r="393" spans="5:6" s="102" customFormat="1" x14ac:dyDescent="0.25">
      <c r="E393" s="112"/>
      <c r="F393" s="112"/>
    </row>
    <row r="394" spans="5:6" s="102" customFormat="1" x14ac:dyDescent="0.25">
      <c r="E394" s="112"/>
      <c r="F394" s="112"/>
    </row>
    <row r="395" spans="5:6" s="102" customFormat="1" x14ac:dyDescent="0.25">
      <c r="E395" s="112"/>
      <c r="F395" s="112"/>
    </row>
    <row r="396" spans="5:6" s="102" customFormat="1" x14ac:dyDescent="0.25">
      <c r="E396" s="112"/>
      <c r="F396" s="112"/>
    </row>
    <row r="397" spans="5:6" s="102" customFormat="1" x14ac:dyDescent="0.25">
      <c r="E397" s="112"/>
      <c r="F397" s="112"/>
    </row>
    <row r="398" spans="5:6" s="102" customFormat="1" x14ac:dyDescent="0.25">
      <c r="E398" s="112"/>
      <c r="F398" s="112"/>
    </row>
    <row r="399" spans="5:6" s="102" customFormat="1" x14ac:dyDescent="0.25">
      <c r="E399" s="112"/>
      <c r="F399" s="112"/>
    </row>
    <row r="400" spans="5:6" s="102" customFormat="1" x14ac:dyDescent="0.25">
      <c r="E400" s="112"/>
      <c r="F400" s="112"/>
    </row>
    <row r="401" spans="5:6" s="102" customFormat="1" x14ac:dyDescent="0.25">
      <c r="E401" s="112"/>
      <c r="F401" s="112"/>
    </row>
    <row r="402" spans="5:6" s="102" customFormat="1" x14ac:dyDescent="0.25">
      <c r="E402" s="112"/>
      <c r="F402" s="112"/>
    </row>
    <row r="403" spans="5:6" s="102" customFormat="1" x14ac:dyDescent="0.25">
      <c r="E403" s="112"/>
      <c r="F403" s="112"/>
    </row>
    <row r="404" spans="5:6" s="102" customFormat="1" x14ac:dyDescent="0.25">
      <c r="E404" s="112"/>
      <c r="F404" s="112"/>
    </row>
    <row r="405" spans="5:6" s="102" customFormat="1" x14ac:dyDescent="0.25">
      <c r="E405" s="112"/>
      <c r="F405" s="112"/>
    </row>
    <row r="406" spans="5:6" s="102" customFormat="1" x14ac:dyDescent="0.25">
      <c r="E406" s="112"/>
      <c r="F406" s="112"/>
    </row>
    <row r="407" spans="5:6" s="102" customFormat="1" x14ac:dyDescent="0.25">
      <c r="E407" s="112"/>
      <c r="F407" s="112"/>
    </row>
    <row r="408" spans="5:6" s="102" customFormat="1" x14ac:dyDescent="0.25">
      <c r="E408" s="112"/>
      <c r="F408" s="112"/>
    </row>
    <row r="409" spans="5:6" s="102" customFormat="1" x14ac:dyDescent="0.25">
      <c r="E409" s="112"/>
      <c r="F409" s="112"/>
    </row>
    <row r="410" spans="5:6" s="102" customFormat="1" x14ac:dyDescent="0.25">
      <c r="E410" s="112"/>
      <c r="F410" s="112"/>
    </row>
    <row r="411" spans="5:6" s="102" customFormat="1" x14ac:dyDescent="0.25">
      <c r="E411" s="112"/>
      <c r="F411" s="112"/>
    </row>
    <row r="412" spans="5:6" s="102" customFormat="1" x14ac:dyDescent="0.25">
      <c r="E412" s="112"/>
      <c r="F412" s="112"/>
    </row>
    <row r="413" spans="5:6" s="102" customFormat="1" x14ac:dyDescent="0.25">
      <c r="E413" s="112"/>
      <c r="F413" s="112"/>
    </row>
    <row r="414" spans="5:6" s="102" customFormat="1" x14ac:dyDescent="0.25">
      <c r="E414" s="112"/>
      <c r="F414" s="112"/>
    </row>
    <row r="415" spans="5:6" s="102" customFormat="1" x14ac:dyDescent="0.25">
      <c r="E415" s="112"/>
      <c r="F415" s="112"/>
    </row>
    <row r="416" spans="5:6" s="102" customFormat="1" x14ac:dyDescent="0.25">
      <c r="E416" s="112"/>
      <c r="F416" s="112"/>
    </row>
    <row r="417" spans="5:6" s="102" customFormat="1" x14ac:dyDescent="0.25">
      <c r="E417" s="112"/>
      <c r="F417" s="112"/>
    </row>
    <row r="418" spans="5:6" s="102" customFormat="1" x14ac:dyDescent="0.25">
      <c r="E418" s="112"/>
      <c r="F418" s="112"/>
    </row>
    <row r="419" spans="5:6" s="102" customFormat="1" x14ac:dyDescent="0.25">
      <c r="E419" s="112"/>
      <c r="F419" s="112"/>
    </row>
    <row r="420" spans="5:6" s="102" customFormat="1" x14ac:dyDescent="0.25">
      <c r="E420" s="112"/>
      <c r="F420" s="112"/>
    </row>
    <row r="421" spans="5:6" s="102" customFormat="1" x14ac:dyDescent="0.25">
      <c r="E421" s="112"/>
      <c r="F421" s="112"/>
    </row>
    <row r="422" spans="5:6" s="102" customFormat="1" x14ac:dyDescent="0.25">
      <c r="E422" s="112"/>
      <c r="F422" s="112"/>
    </row>
    <row r="423" spans="5:6" s="102" customFormat="1" x14ac:dyDescent="0.25">
      <c r="E423" s="112"/>
      <c r="F423" s="112"/>
    </row>
    <row r="424" spans="5:6" s="102" customFormat="1" x14ac:dyDescent="0.25">
      <c r="E424" s="112"/>
      <c r="F424" s="112"/>
    </row>
    <row r="425" spans="5:6" s="102" customFormat="1" x14ac:dyDescent="0.25">
      <c r="E425" s="112"/>
      <c r="F425" s="112"/>
    </row>
    <row r="426" spans="5:6" s="102" customFormat="1" x14ac:dyDescent="0.25">
      <c r="E426" s="112"/>
      <c r="F426" s="112"/>
    </row>
    <row r="427" spans="5:6" s="102" customFormat="1" x14ac:dyDescent="0.25">
      <c r="E427" s="112"/>
      <c r="F427" s="112"/>
    </row>
    <row r="428" spans="5:6" s="102" customFormat="1" x14ac:dyDescent="0.25">
      <c r="E428" s="112"/>
      <c r="F428" s="112"/>
    </row>
    <row r="429" spans="5:6" s="102" customFormat="1" x14ac:dyDescent="0.25">
      <c r="E429" s="112"/>
      <c r="F429" s="112"/>
    </row>
    <row r="430" spans="5:6" s="102" customFormat="1" x14ac:dyDescent="0.25">
      <c r="E430" s="112"/>
      <c r="F430" s="112"/>
    </row>
    <row r="431" spans="5:6" s="102" customFormat="1" x14ac:dyDescent="0.25">
      <c r="E431" s="112"/>
      <c r="F431" s="112"/>
    </row>
    <row r="432" spans="5:6" s="102" customFormat="1" x14ac:dyDescent="0.25">
      <c r="E432" s="112"/>
      <c r="F432" s="112"/>
    </row>
    <row r="433" spans="5:6" s="102" customFormat="1" x14ac:dyDescent="0.25">
      <c r="E433" s="112"/>
      <c r="F433" s="112"/>
    </row>
    <row r="434" spans="5:6" s="102" customFormat="1" x14ac:dyDescent="0.25">
      <c r="E434" s="112"/>
      <c r="F434" s="112"/>
    </row>
    <row r="435" spans="5:6" s="102" customFormat="1" x14ac:dyDescent="0.25">
      <c r="E435" s="112"/>
      <c r="F435" s="112"/>
    </row>
    <row r="436" spans="5:6" s="102" customFormat="1" x14ac:dyDescent="0.25">
      <c r="E436" s="112"/>
      <c r="F436" s="112"/>
    </row>
    <row r="437" spans="5:6" s="102" customFormat="1" x14ac:dyDescent="0.25">
      <c r="E437" s="112"/>
      <c r="F437" s="112"/>
    </row>
    <row r="438" spans="5:6" s="102" customFormat="1" x14ac:dyDescent="0.25">
      <c r="E438" s="112"/>
      <c r="F438" s="112"/>
    </row>
    <row r="439" spans="5:6" s="102" customFormat="1" x14ac:dyDescent="0.25">
      <c r="E439" s="112"/>
      <c r="F439" s="112"/>
    </row>
    <row r="440" spans="5:6" s="102" customFormat="1" x14ac:dyDescent="0.25">
      <c r="E440" s="112"/>
      <c r="F440" s="112"/>
    </row>
    <row r="441" spans="5:6" s="102" customFormat="1" x14ac:dyDescent="0.25">
      <c r="E441" s="112"/>
      <c r="F441" s="112"/>
    </row>
    <row r="442" spans="5:6" s="102" customFormat="1" x14ac:dyDescent="0.25">
      <c r="E442" s="112"/>
      <c r="F442" s="112"/>
    </row>
    <row r="443" spans="5:6" s="102" customFormat="1" x14ac:dyDescent="0.25">
      <c r="E443" s="112"/>
      <c r="F443" s="112"/>
    </row>
    <row r="444" spans="5:6" s="102" customFormat="1" x14ac:dyDescent="0.25">
      <c r="E444" s="112"/>
      <c r="F444" s="112"/>
    </row>
    <row r="445" spans="5:6" s="102" customFormat="1" x14ac:dyDescent="0.25">
      <c r="E445" s="112"/>
      <c r="F445" s="112"/>
    </row>
    <row r="446" spans="5:6" s="102" customFormat="1" x14ac:dyDescent="0.25">
      <c r="E446" s="112"/>
      <c r="F446" s="112"/>
    </row>
    <row r="447" spans="5:6" s="102" customFormat="1" x14ac:dyDescent="0.25">
      <c r="E447" s="112"/>
      <c r="F447" s="112"/>
    </row>
    <row r="448" spans="5:6" s="102" customFormat="1" x14ac:dyDescent="0.25">
      <c r="E448" s="112"/>
      <c r="F448" s="112"/>
    </row>
    <row r="449" spans="5:6" s="102" customFormat="1" x14ac:dyDescent="0.25">
      <c r="E449" s="112"/>
      <c r="F449" s="112"/>
    </row>
    <row r="450" spans="5:6" s="102" customFormat="1" x14ac:dyDescent="0.25">
      <c r="E450" s="112"/>
      <c r="F450" s="112"/>
    </row>
    <row r="451" spans="5:6" s="102" customFormat="1" x14ac:dyDescent="0.25">
      <c r="E451" s="112"/>
      <c r="F451" s="112"/>
    </row>
    <row r="452" spans="5:6" s="102" customFormat="1" x14ac:dyDescent="0.25">
      <c r="E452" s="112"/>
      <c r="F452" s="112"/>
    </row>
    <row r="453" spans="5:6" s="102" customFormat="1" x14ac:dyDescent="0.25">
      <c r="E453" s="112"/>
      <c r="F453" s="112"/>
    </row>
    <row r="454" spans="5:6" s="102" customFormat="1" x14ac:dyDescent="0.25">
      <c r="E454" s="112"/>
      <c r="F454" s="112"/>
    </row>
    <row r="455" spans="5:6" s="102" customFormat="1" x14ac:dyDescent="0.25">
      <c r="E455" s="112"/>
      <c r="F455" s="112"/>
    </row>
    <row r="456" spans="5:6" s="102" customFormat="1" x14ac:dyDescent="0.25">
      <c r="E456" s="112"/>
      <c r="F456" s="112"/>
    </row>
    <row r="457" spans="5:6" s="102" customFormat="1" x14ac:dyDescent="0.25">
      <c r="E457" s="112"/>
      <c r="F457" s="112"/>
    </row>
    <row r="458" spans="5:6" s="102" customFormat="1" x14ac:dyDescent="0.25">
      <c r="E458" s="112"/>
      <c r="F458" s="112"/>
    </row>
    <row r="459" spans="5:6" s="102" customFormat="1" x14ac:dyDescent="0.25">
      <c r="E459" s="112"/>
      <c r="F459" s="112"/>
    </row>
    <row r="460" spans="5:6" s="102" customFormat="1" x14ac:dyDescent="0.25">
      <c r="E460" s="112"/>
      <c r="F460" s="112"/>
    </row>
    <row r="461" spans="5:6" s="102" customFormat="1" x14ac:dyDescent="0.25">
      <c r="E461" s="112"/>
      <c r="F461" s="112"/>
    </row>
    <row r="462" spans="5:6" s="102" customFormat="1" x14ac:dyDescent="0.25">
      <c r="E462" s="112"/>
      <c r="F462" s="112"/>
    </row>
    <row r="463" spans="5:6" s="102" customFormat="1" x14ac:dyDescent="0.25">
      <c r="E463" s="112"/>
      <c r="F463" s="112"/>
    </row>
    <row r="464" spans="5:6" s="102" customFormat="1" x14ac:dyDescent="0.25">
      <c r="E464" s="112"/>
      <c r="F464" s="112"/>
    </row>
    <row r="465" spans="5:6" s="102" customFormat="1" x14ac:dyDescent="0.25">
      <c r="E465" s="112"/>
      <c r="F465" s="112"/>
    </row>
    <row r="466" spans="5:6" s="102" customFormat="1" x14ac:dyDescent="0.25">
      <c r="E466" s="112"/>
      <c r="F466" s="112"/>
    </row>
    <row r="467" spans="5:6" s="102" customFormat="1" x14ac:dyDescent="0.25">
      <c r="E467" s="112"/>
      <c r="F467" s="112"/>
    </row>
    <row r="468" spans="5:6" s="102" customFormat="1" x14ac:dyDescent="0.25">
      <c r="E468" s="112"/>
      <c r="F468" s="112"/>
    </row>
    <row r="469" spans="5:6" s="102" customFormat="1" x14ac:dyDescent="0.25">
      <c r="E469" s="112"/>
      <c r="F469" s="112"/>
    </row>
    <row r="470" spans="5:6" s="102" customFormat="1" x14ac:dyDescent="0.25">
      <c r="E470" s="112"/>
      <c r="F470" s="112"/>
    </row>
    <row r="471" spans="5:6" s="102" customFormat="1" x14ac:dyDescent="0.25">
      <c r="E471" s="112"/>
      <c r="F471" s="112"/>
    </row>
    <row r="472" spans="5:6" s="102" customFormat="1" x14ac:dyDescent="0.25">
      <c r="E472" s="112"/>
      <c r="F472" s="112"/>
    </row>
    <row r="473" spans="5:6" s="102" customFormat="1" x14ac:dyDescent="0.25">
      <c r="E473" s="112"/>
      <c r="F473" s="112"/>
    </row>
    <row r="474" spans="5:6" s="102" customFormat="1" x14ac:dyDescent="0.25">
      <c r="E474" s="112"/>
      <c r="F474" s="112"/>
    </row>
    <row r="475" spans="5:6" s="102" customFormat="1" x14ac:dyDescent="0.25">
      <c r="E475" s="112"/>
      <c r="F475" s="112"/>
    </row>
    <row r="476" spans="5:6" s="102" customFormat="1" x14ac:dyDescent="0.25">
      <c r="E476" s="112"/>
      <c r="F476" s="112"/>
    </row>
    <row r="477" spans="5:6" s="102" customFormat="1" x14ac:dyDescent="0.25">
      <c r="E477" s="112"/>
      <c r="F477" s="112"/>
    </row>
    <row r="478" spans="5:6" s="102" customFormat="1" x14ac:dyDescent="0.25">
      <c r="E478" s="112"/>
      <c r="F478" s="112"/>
    </row>
    <row r="479" spans="5:6" s="102" customFormat="1" x14ac:dyDescent="0.25">
      <c r="E479" s="112"/>
      <c r="F479" s="112"/>
    </row>
    <row r="480" spans="5:6" s="102" customFormat="1" x14ac:dyDescent="0.25">
      <c r="E480" s="112"/>
      <c r="F480" s="112"/>
    </row>
    <row r="481" spans="5:6" s="102" customFormat="1" x14ac:dyDescent="0.25">
      <c r="E481" s="112"/>
      <c r="F481" s="112"/>
    </row>
    <row r="482" spans="5:6" s="102" customFormat="1" x14ac:dyDescent="0.25">
      <c r="E482" s="112"/>
      <c r="F482" s="112"/>
    </row>
    <row r="483" spans="5:6" s="102" customFormat="1" x14ac:dyDescent="0.25">
      <c r="E483" s="112"/>
      <c r="F483" s="112"/>
    </row>
    <row r="484" spans="5:6" s="102" customFormat="1" x14ac:dyDescent="0.25">
      <c r="E484" s="112"/>
      <c r="F484" s="112"/>
    </row>
    <row r="485" spans="5:6" s="102" customFormat="1" x14ac:dyDescent="0.25">
      <c r="E485" s="112"/>
      <c r="F485" s="112"/>
    </row>
    <row r="486" spans="5:6" s="102" customFormat="1" x14ac:dyDescent="0.25">
      <c r="E486" s="112"/>
      <c r="F486" s="112"/>
    </row>
    <row r="487" spans="5:6" s="102" customFormat="1" x14ac:dyDescent="0.25">
      <c r="E487" s="112"/>
      <c r="F487" s="112"/>
    </row>
  </sheetData>
  <mergeCells count="49">
    <mergeCell ref="D1:E1"/>
    <mergeCell ref="F3:F4"/>
    <mergeCell ref="A36:A41"/>
    <mergeCell ref="A2:E2"/>
    <mergeCell ref="A3:A4"/>
    <mergeCell ref="B3:B4"/>
    <mergeCell ref="C3:D3"/>
    <mergeCell ref="E3:E4"/>
    <mergeCell ref="A6:A11"/>
    <mergeCell ref="A12:A17"/>
    <mergeCell ref="A18:A23"/>
    <mergeCell ref="A24:A29"/>
    <mergeCell ref="A30:A35"/>
    <mergeCell ref="A102:A107"/>
    <mergeCell ref="A42:A47"/>
    <mergeCell ref="A48:A53"/>
    <mergeCell ref="A54:A59"/>
    <mergeCell ref="A60:A65"/>
    <mergeCell ref="A66:A71"/>
    <mergeCell ref="A72:A77"/>
    <mergeCell ref="A78:A83"/>
    <mergeCell ref="A84:A89"/>
    <mergeCell ref="A90:A95"/>
    <mergeCell ref="A96:A101"/>
    <mergeCell ref="A174:A179"/>
    <mergeCell ref="A108:A113"/>
    <mergeCell ref="A114:A119"/>
    <mergeCell ref="A120:A125"/>
    <mergeCell ref="A126:A131"/>
    <mergeCell ref="A132:A137"/>
    <mergeCell ref="A138:A143"/>
    <mergeCell ref="A144:A149"/>
    <mergeCell ref="A150:A155"/>
    <mergeCell ref="A156:A161"/>
    <mergeCell ref="A162:A167"/>
    <mergeCell ref="A168:A173"/>
    <mergeCell ref="A252:A257"/>
    <mergeCell ref="A180:A185"/>
    <mergeCell ref="A186:A191"/>
    <mergeCell ref="A192:A197"/>
    <mergeCell ref="A198:A203"/>
    <mergeCell ref="A204:A209"/>
    <mergeCell ref="A210:A215"/>
    <mergeCell ref="A216:A221"/>
    <mergeCell ref="A222:A227"/>
    <mergeCell ref="A234:A239"/>
    <mergeCell ref="A228:A233"/>
    <mergeCell ref="A246:A251"/>
    <mergeCell ref="A240:A24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486"/>
  <sheetViews>
    <sheetView view="pageBreakPreview" zoomScaleNormal="100" zoomScaleSheetLayoutView="100" workbookViewId="0">
      <pane ySplit="4" topLeftCell="A134" activePane="bottomLeft" state="frozen"/>
      <selection pane="bottomLeft" activeCell="F240" sqref="F240"/>
    </sheetView>
  </sheetViews>
  <sheetFormatPr defaultRowHeight="18.75" x14ac:dyDescent="0.25"/>
  <cols>
    <col min="1" max="1" width="36.28515625" style="132" customWidth="1"/>
    <col min="2" max="2" width="28.5703125" style="102" customWidth="1"/>
    <col min="3" max="3" width="20.5703125" style="135" customWidth="1"/>
    <col min="4" max="4" width="20.28515625" style="136" customWidth="1"/>
    <col min="5" max="5" width="17.28515625" style="101" customWidth="1"/>
    <col min="6" max="6" width="18" style="101" customWidth="1"/>
    <col min="7" max="7" width="16.28515625" style="100" customWidth="1"/>
    <col min="8" max="8" width="16.5703125" style="100" customWidth="1"/>
    <col min="9" max="9" width="11.85546875" style="100" bestFit="1" customWidth="1"/>
    <col min="10" max="10" width="15.28515625" style="100" bestFit="1" customWidth="1"/>
    <col min="11" max="11" width="11.85546875" style="100" bestFit="1" customWidth="1"/>
    <col min="12" max="12" width="9.28515625" style="100" bestFit="1" customWidth="1"/>
    <col min="13" max="13" width="11.28515625" style="100" bestFit="1" customWidth="1"/>
    <col min="14" max="16384" width="9.140625" style="100"/>
  </cols>
  <sheetData>
    <row r="1" spans="1:8" x14ac:dyDescent="0.25">
      <c r="A1" s="102"/>
      <c r="C1" s="155"/>
      <c r="D1" s="155" t="s">
        <v>105</v>
      </c>
      <c r="E1" s="112"/>
    </row>
    <row r="2" spans="1:8" s="102" customFormat="1" ht="51.75" customHeight="1" x14ac:dyDescent="0.25">
      <c r="A2" s="195" t="s">
        <v>108</v>
      </c>
      <c r="B2" s="195"/>
      <c r="C2" s="195"/>
      <c r="D2" s="195"/>
      <c r="E2" s="195"/>
      <c r="F2" s="114"/>
    </row>
    <row r="3" spans="1:8" ht="38.25" customHeight="1" x14ac:dyDescent="0.25">
      <c r="A3" s="180" t="s">
        <v>2</v>
      </c>
      <c r="B3" s="180" t="s">
        <v>3</v>
      </c>
      <c r="C3" s="197" t="s">
        <v>1</v>
      </c>
      <c r="D3" s="197"/>
      <c r="E3" s="198" t="s">
        <v>106</v>
      </c>
      <c r="F3" s="196" t="s">
        <v>40</v>
      </c>
    </row>
    <row r="4" spans="1:8" ht="36.75" customHeight="1" x14ac:dyDescent="0.25">
      <c r="A4" s="180"/>
      <c r="B4" s="180"/>
      <c r="C4" s="134" t="s">
        <v>0</v>
      </c>
      <c r="D4" s="134" t="s">
        <v>4</v>
      </c>
      <c r="E4" s="196"/>
      <c r="F4" s="196"/>
    </row>
    <row r="5" spans="1:8" ht="18.75" customHeight="1" x14ac:dyDescent="0.25">
      <c r="A5" s="191" t="s">
        <v>112</v>
      </c>
      <c r="B5" s="84" t="s">
        <v>5</v>
      </c>
      <c r="C5" s="139">
        <f>SUM(C6:C7)</f>
        <v>3195782.5</v>
      </c>
      <c r="D5" s="139">
        <f>SUM(D6:D7)</f>
        <v>3189004.6</v>
      </c>
      <c r="E5" s="126">
        <f>C5-D5</f>
        <v>6777.8999999999069</v>
      </c>
      <c r="F5" s="125">
        <f>D5/C5</f>
        <v>0.99787911098455551</v>
      </c>
      <c r="H5" s="104">
        <f>D5/D251*100</f>
        <v>12.976531242618183</v>
      </c>
    </row>
    <row r="6" spans="1:8" ht="18" customHeight="1" x14ac:dyDescent="0.25">
      <c r="A6" s="192"/>
      <c r="B6" s="86" t="s">
        <v>6</v>
      </c>
      <c r="C6" s="140">
        <f>C12+C18+C24+C30</f>
        <v>33123.699999999997</v>
      </c>
      <c r="D6" s="140">
        <f>D12+D18+D24+D30</f>
        <v>33101.699999999997</v>
      </c>
      <c r="E6" s="127">
        <f t="shared" ref="E6:E69" si="0">C6-D6</f>
        <v>22</v>
      </c>
      <c r="F6" s="118">
        <f t="shared" ref="F6:F69" si="1">D6/C6</f>
        <v>0.99933582299078905</v>
      </c>
      <c r="G6" s="104">
        <f>D6/D5*100</f>
        <v>1.037994739800626</v>
      </c>
    </row>
    <row r="7" spans="1:8" ht="56.25" x14ac:dyDescent="0.25">
      <c r="A7" s="192"/>
      <c r="B7" s="86" t="s">
        <v>7</v>
      </c>
      <c r="C7" s="140">
        <f>SUM(C8:C10)</f>
        <v>3162658.8</v>
      </c>
      <c r="D7" s="140">
        <f>SUM(D8:D10)</f>
        <v>3155902.9</v>
      </c>
      <c r="E7" s="127">
        <f t="shared" si="0"/>
        <v>6755.8999999999069</v>
      </c>
      <c r="F7" s="118">
        <f t="shared" si="1"/>
        <v>0.99786385429879443</v>
      </c>
    </row>
    <row r="8" spans="1:8" x14ac:dyDescent="0.25">
      <c r="A8" s="192"/>
      <c r="B8" s="86" t="s">
        <v>8</v>
      </c>
      <c r="C8" s="140">
        <f t="shared" ref="C8:D10" si="2">C14+C20+C26+C32</f>
        <v>768924.1</v>
      </c>
      <c r="D8" s="140">
        <f t="shared" si="2"/>
        <v>764805.6</v>
      </c>
      <c r="E8" s="127">
        <f t="shared" si="0"/>
        <v>4118.5</v>
      </c>
      <c r="F8" s="118">
        <f t="shared" si="1"/>
        <v>0.9946438146495864</v>
      </c>
    </row>
    <row r="9" spans="1:8" x14ac:dyDescent="0.25">
      <c r="A9" s="192"/>
      <c r="B9" s="86" t="s">
        <v>9</v>
      </c>
      <c r="C9" s="140">
        <f t="shared" si="2"/>
        <v>2393734.6999999997</v>
      </c>
      <c r="D9" s="140">
        <f t="shared" si="2"/>
        <v>2391097.2999999998</v>
      </c>
      <c r="E9" s="127">
        <f t="shared" si="0"/>
        <v>2637.3999999999069</v>
      </c>
      <c r="F9" s="118">
        <f t="shared" si="1"/>
        <v>0.99889820705694754</v>
      </c>
    </row>
    <row r="10" spans="1:8" ht="37.5" x14ac:dyDescent="0.25">
      <c r="A10" s="193"/>
      <c r="B10" s="86" t="s">
        <v>10</v>
      </c>
      <c r="C10" s="141">
        <f t="shared" si="2"/>
        <v>0</v>
      </c>
      <c r="D10" s="141">
        <f t="shared" si="2"/>
        <v>0</v>
      </c>
      <c r="E10" s="128">
        <f t="shared" si="0"/>
        <v>0</v>
      </c>
      <c r="F10" s="118" t="e">
        <f t="shared" si="1"/>
        <v>#DIV/0!</v>
      </c>
    </row>
    <row r="11" spans="1:8" ht="18.75" customHeight="1" x14ac:dyDescent="0.25">
      <c r="A11" s="174" t="s">
        <v>19</v>
      </c>
      <c r="B11" s="16" t="s">
        <v>5</v>
      </c>
      <c r="C11" s="142">
        <f>SUM(C12:C13)</f>
        <v>2460167.2000000002</v>
      </c>
      <c r="D11" s="142">
        <f>SUM(D12:D13)</f>
        <v>2453671.7999999998</v>
      </c>
      <c r="E11" s="129">
        <f t="shared" si="0"/>
        <v>6495.4000000003725</v>
      </c>
      <c r="F11" s="119">
        <f>D11/C11</f>
        <v>0.99735977294551348</v>
      </c>
    </row>
    <row r="12" spans="1:8" ht="18" customHeight="1" x14ac:dyDescent="0.25">
      <c r="A12" s="175"/>
      <c r="B12" s="16" t="s">
        <v>6</v>
      </c>
      <c r="C12" s="143">
        <v>0</v>
      </c>
      <c r="D12" s="143">
        <v>0</v>
      </c>
      <c r="E12" s="129"/>
      <c r="F12" s="119" t="e">
        <f t="shared" si="1"/>
        <v>#DIV/0!</v>
      </c>
    </row>
    <row r="13" spans="1:8" ht="56.25" x14ac:dyDescent="0.25">
      <c r="A13" s="175"/>
      <c r="B13" s="16" t="s">
        <v>7</v>
      </c>
      <c r="C13" s="142">
        <f>SUM(C14:C16)</f>
        <v>2460167.2000000002</v>
      </c>
      <c r="D13" s="142">
        <f>SUM(D14:D16)</f>
        <v>2453671.7999999998</v>
      </c>
      <c r="E13" s="129">
        <f t="shared" si="0"/>
        <v>6495.4000000003725</v>
      </c>
      <c r="F13" s="119">
        <f t="shared" si="1"/>
        <v>0.99735977294551348</v>
      </c>
      <c r="G13" s="105"/>
    </row>
    <row r="14" spans="1:8" x14ac:dyDescent="0.25">
      <c r="A14" s="175"/>
      <c r="B14" s="16" t="s">
        <v>8</v>
      </c>
      <c r="C14" s="142">
        <v>768228.5</v>
      </c>
      <c r="D14" s="142">
        <v>764110</v>
      </c>
      <c r="E14" s="129">
        <f t="shared" si="0"/>
        <v>4118.5</v>
      </c>
      <c r="F14" s="119">
        <f t="shared" si="1"/>
        <v>0.99463896483923731</v>
      </c>
    </row>
    <row r="15" spans="1:8" x14ac:dyDescent="0.25">
      <c r="A15" s="175"/>
      <c r="B15" s="16" t="s">
        <v>9</v>
      </c>
      <c r="C15" s="142">
        <v>1691938.7</v>
      </c>
      <c r="D15" s="142">
        <v>1689561.8</v>
      </c>
      <c r="E15" s="129">
        <f t="shared" si="0"/>
        <v>2376.8999999999069</v>
      </c>
      <c r="F15" s="119">
        <f t="shared" si="1"/>
        <v>0.99859516186963515</v>
      </c>
    </row>
    <row r="16" spans="1:8" ht="37.5" x14ac:dyDescent="0.25">
      <c r="A16" s="176"/>
      <c r="B16" s="16" t="s">
        <v>10</v>
      </c>
      <c r="C16" s="143">
        <v>0</v>
      </c>
      <c r="D16" s="143">
        <v>0</v>
      </c>
      <c r="E16" s="130">
        <f t="shared" si="0"/>
        <v>0</v>
      </c>
      <c r="F16" s="119" t="e">
        <f t="shared" si="1"/>
        <v>#DIV/0!</v>
      </c>
    </row>
    <row r="17" spans="1:6" ht="18.75" customHeight="1" x14ac:dyDescent="0.25">
      <c r="A17" s="174" t="s">
        <v>20</v>
      </c>
      <c r="B17" s="16" t="s">
        <v>5</v>
      </c>
      <c r="C17" s="142">
        <f>SUM(C18:C19)</f>
        <v>576870.6</v>
      </c>
      <c r="D17" s="142">
        <f>SUM(D18:D19)</f>
        <v>576623.9</v>
      </c>
      <c r="E17" s="129">
        <f t="shared" si="0"/>
        <v>246.69999999995343</v>
      </c>
      <c r="F17" s="119">
        <f t="shared" si="1"/>
        <v>0.99957234776741966</v>
      </c>
    </row>
    <row r="18" spans="1:6" ht="16.5" customHeight="1" x14ac:dyDescent="0.25">
      <c r="A18" s="175"/>
      <c r="B18" s="16" t="s">
        <v>6</v>
      </c>
      <c r="C18" s="142">
        <v>1056.2</v>
      </c>
      <c r="D18" s="142">
        <v>1055.9000000000001</v>
      </c>
      <c r="E18" s="129">
        <f t="shared" si="0"/>
        <v>0.29999999999995453</v>
      </c>
      <c r="F18" s="119">
        <f t="shared" si="1"/>
        <v>0.9997159628858171</v>
      </c>
    </row>
    <row r="19" spans="1:6" ht="56.25" x14ac:dyDescent="0.25">
      <c r="A19" s="175"/>
      <c r="B19" s="16" t="s">
        <v>7</v>
      </c>
      <c r="C19" s="142">
        <f>SUM(C20:C22)</f>
        <v>575814.40000000002</v>
      </c>
      <c r="D19" s="142">
        <f>SUM(D20:D22)</f>
        <v>575568</v>
      </c>
      <c r="E19" s="129">
        <f t="shared" si="0"/>
        <v>246.40000000002328</v>
      </c>
      <c r="F19" s="119">
        <f t="shared" si="1"/>
        <v>0.9995720843382867</v>
      </c>
    </row>
    <row r="20" spans="1:6" x14ac:dyDescent="0.25">
      <c r="A20" s="175"/>
      <c r="B20" s="16" t="s">
        <v>8</v>
      </c>
      <c r="C20" s="142">
        <v>499</v>
      </c>
      <c r="D20" s="142">
        <v>499</v>
      </c>
      <c r="E20" s="129"/>
      <c r="F20" s="119">
        <f t="shared" si="1"/>
        <v>1</v>
      </c>
    </row>
    <row r="21" spans="1:6" x14ac:dyDescent="0.25">
      <c r="A21" s="175"/>
      <c r="B21" s="16" t="s">
        <v>9</v>
      </c>
      <c r="C21" s="142">
        <v>575315.4</v>
      </c>
      <c r="D21" s="142">
        <v>575069</v>
      </c>
      <c r="E21" s="129">
        <f t="shared" si="0"/>
        <v>246.40000000002328</v>
      </c>
      <c r="F21" s="119">
        <f t="shared" si="1"/>
        <v>0.99957171318549787</v>
      </c>
    </row>
    <row r="22" spans="1:6" ht="37.5" x14ac:dyDescent="0.25">
      <c r="A22" s="176"/>
      <c r="B22" s="16" t="s">
        <v>10</v>
      </c>
      <c r="C22" s="143">
        <v>0</v>
      </c>
      <c r="D22" s="143">
        <v>0</v>
      </c>
      <c r="E22" s="130">
        <f t="shared" si="0"/>
        <v>0</v>
      </c>
      <c r="F22" s="119" t="e">
        <f t="shared" si="1"/>
        <v>#DIV/0!</v>
      </c>
    </row>
    <row r="23" spans="1:6" ht="18" customHeight="1" x14ac:dyDescent="0.25">
      <c r="A23" s="174" t="s">
        <v>21</v>
      </c>
      <c r="B23" s="16" t="s">
        <v>5</v>
      </c>
      <c r="C23" s="142">
        <f>SUM(C24:C25)</f>
        <v>33127.9</v>
      </c>
      <c r="D23" s="142">
        <f>SUM(D24:D25)</f>
        <v>33103.800000000003</v>
      </c>
      <c r="E23" s="129">
        <f t="shared" si="0"/>
        <v>24.099999999998545</v>
      </c>
      <c r="F23" s="119">
        <f>D23/C23</f>
        <v>0.9992725165193086</v>
      </c>
    </row>
    <row r="24" spans="1:6" ht="17.25" customHeight="1" x14ac:dyDescent="0.25">
      <c r="A24" s="175"/>
      <c r="B24" s="16" t="s">
        <v>6</v>
      </c>
      <c r="C24" s="142">
        <v>32067.5</v>
      </c>
      <c r="D24" s="142">
        <v>32045.8</v>
      </c>
      <c r="E24" s="129">
        <f t="shared" si="0"/>
        <v>21.700000000000728</v>
      </c>
      <c r="F24" s="119">
        <f t="shared" si="1"/>
        <v>0.99932330240898104</v>
      </c>
    </row>
    <row r="25" spans="1:6" ht="56.25" x14ac:dyDescent="0.25">
      <c r="A25" s="175"/>
      <c r="B25" s="16" t="s">
        <v>7</v>
      </c>
      <c r="C25" s="142">
        <f>SUM(C26:C28)</f>
        <v>1060.3999999999999</v>
      </c>
      <c r="D25" s="142">
        <f>SUM(D26:D28)</f>
        <v>1058</v>
      </c>
      <c r="E25" s="130">
        <f t="shared" si="0"/>
        <v>2.3999999999998636</v>
      </c>
      <c r="F25" s="119">
        <f t="shared" si="1"/>
        <v>0.99773670313089413</v>
      </c>
    </row>
    <row r="26" spans="1:6" ht="16.5" customHeight="1" x14ac:dyDescent="0.25">
      <c r="A26" s="175"/>
      <c r="B26" s="16" t="s">
        <v>8</v>
      </c>
      <c r="C26" s="142">
        <v>196.6</v>
      </c>
      <c r="D26" s="142">
        <v>196.6</v>
      </c>
      <c r="E26" s="130">
        <f t="shared" si="0"/>
        <v>0</v>
      </c>
      <c r="F26" s="119">
        <f t="shared" si="1"/>
        <v>1</v>
      </c>
    </row>
    <row r="27" spans="1:6" ht="18" customHeight="1" x14ac:dyDescent="0.25">
      <c r="A27" s="175"/>
      <c r="B27" s="16" t="s">
        <v>9</v>
      </c>
      <c r="C27" s="142">
        <v>863.8</v>
      </c>
      <c r="D27" s="142">
        <v>861.4</v>
      </c>
      <c r="E27" s="130">
        <f t="shared" si="0"/>
        <v>2.3999999999999773</v>
      </c>
      <c r="F27" s="119">
        <f t="shared" si="1"/>
        <v>0.99722157906922904</v>
      </c>
    </row>
    <row r="28" spans="1:6" ht="37.5" x14ac:dyDescent="0.25">
      <c r="A28" s="176"/>
      <c r="B28" s="16" t="s">
        <v>10</v>
      </c>
      <c r="C28" s="143">
        <v>0</v>
      </c>
      <c r="D28" s="143">
        <v>0</v>
      </c>
      <c r="E28" s="130">
        <f t="shared" si="0"/>
        <v>0</v>
      </c>
      <c r="F28" s="119" t="e">
        <f t="shared" si="1"/>
        <v>#DIV/0!</v>
      </c>
    </row>
    <row r="29" spans="1:6" ht="18.75" customHeight="1" x14ac:dyDescent="0.25">
      <c r="A29" s="174" t="s">
        <v>22</v>
      </c>
      <c r="B29" s="16" t="s">
        <v>5</v>
      </c>
      <c r="C29" s="142">
        <f>SUM(C30:C31)</f>
        <v>125616.8</v>
      </c>
      <c r="D29" s="142">
        <f>SUM(D30:D31)</f>
        <v>125605.1</v>
      </c>
      <c r="E29" s="129">
        <f t="shared" si="0"/>
        <v>11.69999999999709</v>
      </c>
      <c r="F29" s="119">
        <f t="shared" si="1"/>
        <v>0.99990685959202907</v>
      </c>
    </row>
    <row r="30" spans="1:6" ht="18" customHeight="1" x14ac:dyDescent="0.25">
      <c r="A30" s="175"/>
      <c r="B30" s="16" t="s">
        <v>6</v>
      </c>
      <c r="C30" s="143">
        <v>0</v>
      </c>
      <c r="D30" s="143">
        <v>0</v>
      </c>
      <c r="E30" s="130">
        <f t="shared" si="0"/>
        <v>0</v>
      </c>
      <c r="F30" s="119" t="e">
        <f t="shared" si="1"/>
        <v>#DIV/0!</v>
      </c>
    </row>
    <row r="31" spans="1:6" ht="56.25" x14ac:dyDescent="0.25">
      <c r="A31" s="175"/>
      <c r="B31" s="16" t="s">
        <v>7</v>
      </c>
      <c r="C31" s="142">
        <f>SUM(C32:C34)</f>
        <v>125616.8</v>
      </c>
      <c r="D31" s="142">
        <f>SUM(D32:D34)</f>
        <v>125605.1</v>
      </c>
      <c r="E31" s="129">
        <f t="shared" si="0"/>
        <v>11.69999999999709</v>
      </c>
      <c r="F31" s="119">
        <f t="shared" si="1"/>
        <v>0.99990685959202907</v>
      </c>
    </row>
    <row r="32" spans="1:6" ht="22.5" customHeight="1" x14ac:dyDescent="0.25">
      <c r="A32" s="175"/>
      <c r="B32" s="16" t="s">
        <v>8</v>
      </c>
      <c r="C32" s="143">
        <v>0</v>
      </c>
      <c r="D32" s="143">
        <v>0</v>
      </c>
      <c r="E32" s="129">
        <f t="shared" si="0"/>
        <v>0</v>
      </c>
      <c r="F32" s="119" t="e">
        <f t="shared" si="1"/>
        <v>#DIV/0!</v>
      </c>
    </row>
    <row r="33" spans="1:9" x14ac:dyDescent="0.25">
      <c r="A33" s="175"/>
      <c r="B33" s="16" t="s">
        <v>9</v>
      </c>
      <c r="C33" s="142">
        <v>125616.8</v>
      </c>
      <c r="D33" s="142">
        <v>125605.1</v>
      </c>
      <c r="E33" s="129">
        <f t="shared" si="0"/>
        <v>11.69999999999709</v>
      </c>
      <c r="F33" s="119">
        <f t="shared" si="1"/>
        <v>0.99990685959202907</v>
      </c>
    </row>
    <row r="34" spans="1:9" ht="35.25" customHeight="1" x14ac:dyDescent="0.25">
      <c r="A34" s="176"/>
      <c r="B34" s="16" t="s">
        <v>10</v>
      </c>
      <c r="C34" s="143">
        <v>0</v>
      </c>
      <c r="D34" s="143">
        <v>0</v>
      </c>
      <c r="E34" s="130">
        <f t="shared" si="0"/>
        <v>0</v>
      </c>
      <c r="F34" s="119" t="e">
        <f t="shared" si="1"/>
        <v>#DIV/0!</v>
      </c>
    </row>
    <row r="35" spans="1:9" ht="18" customHeight="1" x14ac:dyDescent="0.25">
      <c r="A35" s="191" t="s">
        <v>132</v>
      </c>
      <c r="B35" s="84" t="s">
        <v>5</v>
      </c>
      <c r="C35" s="139">
        <f>SUM(C36:C37)</f>
        <v>8167204.6000000006</v>
      </c>
      <c r="D35" s="139">
        <f>SUM(D36:D37)</f>
        <v>8137111.1999999993</v>
      </c>
      <c r="E35" s="126">
        <f t="shared" si="0"/>
        <v>30093.400000001304</v>
      </c>
      <c r="F35" s="125">
        <f>D35/C35</f>
        <v>0.99631533658407412</v>
      </c>
      <c r="H35" s="106">
        <f>D35/D251</f>
        <v>0.33111108623505381</v>
      </c>
      <c r="I35" s="117"/>
    </row>
    <row r="36" spans="1:9" ht="18" customHeight="1" x14ac:dyDescent="0.25">
      <c r="A36" s="192"/>
      <c r="B36" s="86" t="s">
        <v>6</v>
      </c>
      <c r="C36" s="140">
        <f>C42+C48+C54</f>
        <v>2895561.2</v>
      </c>
      <c r="D36" s="140">
        <f>D42+D48+D54</f>
        <v>2881571.9</v>
      </c>
      <c r="E36" s="127">
        <f t="shared" si="0"/>
        <v>13989.300000000279</v>
      </c>
      <c r="F36" s="118">
        <f t="shared" si="1"/>
        <v>0.99516870857366091</v>
      </c>
      <c r="G36" s="104">
        <f>D36/D35*100</f>
        <v>35.412713789630892</v>
      </c>
    </row>
    <row r="37" spans="1:9" ht="56.25" x14ac:dyDescent="0.25">
      <c r="A37" s="192"/>
      <c r="B37" s="86" t="s">
        <v>7</v>
      </c>
      <c r="C37" s="140">
        <f>SUM(C38:C40)</f>
        <v>5271643.4000000004</v>
      </c>
      <c r="D37" s="140">
        <f>SUM(D38:D40)</f>
        <v>5255539.3</v>
      </c>
      <c r="E37" s="127">
        <f t="shared" si="0"/>
        <v>16104.100000000559</v>
      </c>
      <c r="F37" s="118">
        <f t="shared" si="1"/>
        <v>0.9969451461758585</v>
      </c>
    </row>
    <row r="38" spans="1:9" ht="18" customHeight="1" x14ac:dyDescent="0.25">
      <c r="A38" s="192"/>
      <c r="B38" s="86" t="s">
        <v>8</v>
      </c>
      <c r="C38" s="140">
        <f t="shared" ref="C38:D40" si="3">C44+C50+C56</f>
        <v>7905.4</v>
      </c>
      <c r="D38" s="140">
        <f t="shared" si="3"/>
        <v>7072.5</v>
      </c>
      <c r="E38" s="127">
        <f t="shared" si="0"/>
        <v>832.89999999999964</v>
      </c>
      <c r="F38" s="118">
        <f t="shared" si="1"/>
        <v>0.89464163736180335</v>
      </c>
    </row>
    <row r="39" spans="1:9" ht="18" customHeight="1" x14ac:dyDescent="0.25">
      <c r="A39" s="192"/>
      <c r="B39" s="86" t="s">
        <v>9</v>
      </c>
      <c r="C39" s="140">
        <f t="shared" si="3"/>
        <v>5263738</v>
      </c>
      <c r="D39" s="140">
        <f t="shared" si="3"/>
        <v>5248466.8</v>
      </c>
      <c r="E39" s="127">
        <f t="shared" si="0"/>
        <v>15271.200000000186</v>
      </c>
      <c r="F39" s="118">
        <f t="shared" si="1"/>
        <v>0.997098791771171</v>
      </c>
    </row>
    <row r="40" spans="1:9" ht="37.5" x14ac:dyDescent="0.25">
      <c r="A40" s="193"/>
      <c r="B40" s="86" t="s">
        <v>10</v>
      </c>
      <c r="C40" s="141">
        <f t="shared" si="3"/>
        <v>0</v>
      </c>
      <c r="D40" s="141">
        <f t="shared" si="3"/>
        <v>0</v>
      </c>
      <c r="E40" s="128">
        <f t="shared" si="0"/>
        <v>0</v>
      </c>
      <c r="F40" s="118" t="e">
        <f t="shared" si="1"/>
        <v>#DIV/0!</v>
      </c>
    </row>
    <row r="41" spans="1:9" x14ac:dyDescent="0.25">
      <c r="A41" s="174" t="s">
        <v>13</v>
      </c>
      <c r="B41" s="16" t="s">
        <v>5</v>
      </c>
      <c r="C41" s="142">
        <f>SUM(C42:C43)</f>
        <v>7808570.7000000011</v>
      </c>
      <c r="D41" s="142">
        <f>SUM(D42:D43)</f>
        <v>7785274.2999999998</v>
      </c>
      <c r="E41" s="129">
        <f t="shared" si="0"/>
        <v>23296.400000001304</v>
      </c>
      <c r="F41" s="120">
        <f>D41/C41</f>
        <v>0.99701656027779817</v>
      </c>
    </row>
    <row r="42" spans="1:9" ht="16.5" customHeight="1" x14ac:dyDescent="0.25">
      <c r="A42" s="175"/>
      <c r="B42" s="16" t="s">
        <v>6</v>
      </c>
      <c r="C42" s="142">
        <v>2855975.1</v>
      </c>
      <c r="D42" s="142">
        <v>2842122.3</v>
      </c>
      <c r="E42" s="129">
        <f t="shared" si="0"/>
        <v>13852.800000000279</v>
      </c>
      <c r="F42" s="119">
        <f t="shared" si="1"/>
        <v>0.99514953754323687</v>
      </c>
    </row>
    <row r="43" spans="1:9" ht="56.25" x14ac:dyDescent="0.25">
      <c r="A43" s="175"/>
      <c r="B43" s="16" t="s">
        <v>7</v>
      </c>
      <c r="C43" s="142">
        <f>SUM(C44:C46)</f>
        <v>4952595.6000000006</v>
      </c>
      <c r="D43" s="142">
        <f>SUM(D44:D46)</f>
        <v>4943152</v>
      </c>
      <c r="E43" s="129">
        <f t="shared" si="0"/>
        <v>9443.6000000005588</v>
      </c>
      <c r="F43" s="119">
        <f t="shared" si="1"/>
        <v>0.99809320187580008</v>
      </c>
    </row>
    <row r="44" spans="1:9" x14ac:dyDescent="0.25">
      <c r="A44" s="175"/>
      <c r="B44" s="16" t="s">
        <v>8</v>
      </c>
      <c r="C44" s="142">
        <v>705.4</v>
      </c>
      <c r="D44" s="142">
        <v>705.4</v>
      </c>
      <c r="E44" s="129">
        <f t="shared" si="0"/>
        <v>0</v>
      </c>
      <c r="F44" s="119">
        <f t="shared" si="1"/>
        <v>1</v>
      </c>
    </row>
    <row r="45" spans="1:9" x14ac:dyDescent="0.25">
      <c r="A45" s="175"/>
      <c r="B45" s="16" t="s">
        <v>9</v>
      </c>
      <c r="C45" s="142">
        <v>4951890.2</v>
      </c>
      <c r="D45" s="142">
        <v>4942446.5999999996</v>
      </c>
      <c r="E45" s="129">
        <f t="shared" si="0"/>
        <v>9443.6000000005588</v>
      </c>
      <c r="F45" s="119">
        <f t="shared" si="1"/>
        <v>0.9980929302511593</v>
      </c>
    </row>
    <row r="46" spans="1:9" ht="37.5" x14ac:dyDescent="0.25">
      <c r="A46" s="176"/>
      <c r="B46" s="16" t="s">
        <v>10</v>
      </c>
      <c r="C46" s="143">
        <v>0</v>
      </c>
      <c r="D46" s="143">
        <v>0</v>
      </c>
      <c r="E46" s="130">
        <f t="shared" si="0"/>
        <v>0</v>
      </c>
      <c r="F46" s="119" t="e">
        <f t="shared" si="1"/>
        <v>#DIV/0!</v>
      </c>
    </row>
    <row r="47" spans="1:9" x14ac:dyDescent="0.25">
      <c r="A47" s="174" t="s">
        <v>14</v>
      </c>
      <c r="B47" s="16" t="s">
        <v>5</v>
      </c>
      <c r="C47" s="142">
        <f>SUM(C48:C49)</f>
        <v>267021</v>
      </c>
      <c r="D47" s="142">
        <f>SUM(D48:D49)</f>
        <v>260224.9</v>
      </c>
      <c r="E47" s="129">
        <f t="shared" si="0"/>
        <v>6796.1000000000058</v>
      </c>
      <c r="F47" s="119">
        <f t="shared" si="1"/>
        <v>0.97454844375536009</v>
      </c>
    </row>
    <row r="48" spans="1:9" ht="18" customHeight="1" x14ac:dyDescent="0.25">
      <c r="A48" s="175"/>
      <c r="B48" s="16" t="s">
        <v>6</v>
      </c>
      <c r="C48" s="142">
        <v>10972.5</v>
      </c>
      <c r="D48" s="142">
        <v>10836</v>
      </c>
      <c r="E48" s="129">
        <f t="shared" si="0"/>
        <v>136.5</v>
      </c>
      <c r="F48" s="119">
        <f t="shared" si="1"/>
        <v>0.98755980861244019</v>
      </c>
    </row>
    <row r="49" spans="1:8" ht="56.25" x14ac:dyDescent="0.25">
      <c r="A49" s="175"/>
      <c r="B49" s="16" t="s">
        <v>7</v>
      </c>
      <c r="C49" s="142">
        <f>SUM(C50:C52)</f>
        <v>256048.5</v>
      </c>
      <c r="D49" s="142">
        <f>SUM(D50:D52)</f>
        <v>249388.9</v>
      </c>
      <c r="E49" s="129">
        <f t="shared" si="0"/>
        <v>6659.6000000000058</v>
      </c>
      <c r="F49" s="119">
        <f t="shared" si="1"/>
        <v>0.97399086501190202</v>
      </c>
    </row>
    <row r="50" spans="1:8" x14ac:dyDescent="0.25">
      <c r="A50" s="175"/>
      <c r="B50" s="16" t="s">
        <v>8</v>
      </c>
      <c r="C50" s="142">
        <v>7200</v>
      </c>
      <c r="D50" s="142">
        <v>6367.1</v>
      </c>
      <c r="E50" s="129">
        <f t="shared" si="0"/>
        <v>832.89999999999964</v>
      </c>
      <c r="F50" s="119">
        <f t="shared" si="1"/>
        <v>0.88431944444444455</v>
      </c>
    </row>
    <row r="51" spans="1:8" x14ac:dyDescent="0.25">
      <c r="A51" s="175"/>
      <c r="B51" s="16" t="s">
        <v>9</v>
      </c>
      <c r="C51" s="142">
        <v>248848.5</v>
      </c>
      <c r="D51" s="142">
        <v>243021.8</v>
      </c>
      <c r="E51" s="129">
        <f t="shared" si="0"/>
        <v>5826.7000000000116</v>
      </c>
      <c r="F51" s="119">
        <f t="shared" si="1"/>
        <v>0.97658535213191955</v>
      </c>
    </row>
    <row r="52" spans="1:8" ht="37.5" x14ac:dyDescent="0.25">
      <c r="A52" s="176"/>
      <c r="B52" s="16" t="s">
        <v>10</v>
      </c>
      <c r="C52" s="143">
        <v>0</v>
      </c>
      <c r="D52" s="143">
        <v>0</v>
      </c>
      <c r="E52" s="130">
        <f t="shared" si="0"/>
        <v>0</v>
      </c>
      <c r="F52" s="119" t="e">
        <f t="shared" si="1"/>
        <v>#DIV/0!</v>
      </c>
    </row>
    <row r="53" spans="1:8" x14ac:dyDescent="0.25">
      <c r="A53" s="174" t="s">
        <v>15</v>
      </c>
      <c r="B53" s="16" t="s">
        <v>5</v>
      </c>
      <c r="C53" s="142">
        <f>SUM(C54:C55)</f>
        <v>91612.9</v>
      </c>
      <c r="D53" s="142">
        <f>SUM(D54:D55)</f>
        <v>91612</v>
      </c>
      <c r="E53" s="129">
        <f t="shared" si="0"/>
        <v>0.89999999999417923</v>
      </c>
      <c r="F53" s="119">
        <f t="shared" si="1"/>
        <v>0.99999017605599216</v>
      </c>
    </row>
    <row r="54" spans="1:8" ht="16.5" customHeight="1" x14ac:dyDescent="0.25">
      <c r="A54" s="175"/>
      <c r="B54" s="16" t="s">
        <v>6</v>
      </c>
      <c r="C54" s="142">
        <v>28613.599999999999</v>
      </c>
      <c r="D54" s="142">
        <v>28613.599999999999</v>
      </c>
      <c r="E54" s="129">
        <f t="shared" si="0"/>
        <v>0</v>
      </c>
      <c r="F54" s="119">
        <f t="shared" si="1"/>
        <v>1</v>
      </c>
    </row>
    <row r="55" spans="1:8" ht="56.25" x14ac:dyDescent="0.25">
      <c r="A55" s="175"/>
      <c r="B55" s="16" t="s">
        <v>7</v>
      </c>
      <c r="C55" s="142">
        <f>SUM(C56:C58)</f>
        <v>62999.3</v>
      </c>
      <c r="D55" s="142">
        <f>SUM(D56:D58)</f>
        <v>62998.400000000001</v>
      </c>
      <c r="E55" s="130">
        <f t="shared" si="0"/>
        <v>0.90000000000145519</v>
      </c>
      <c r="F55" s="119">
        <f t="shared" si="1"/>
        <v>0.99998571412698234</v>
      </c>
    </row>
    <row r="56" spans="1:8" ht="18.75" customHeight="1" x14ac:dyDescent="0.25">
      <c r="A56" s="175"/>
      <c r="B56" s="16" t="s">
        <v>8</v>
      </c>
      <c r="C56" s="143">
        <v>0</v>
      </c>
      <c r="D56" s="143">
        <v>0</v>
      </c>
      <c r="E56" s="130">
        <f t="shared" si="0"/>
        <v>0</v>
      </c>
      <c r="F56" s="119" t="e">
        <f t="shared" si="1"/>
        <v>#DIV/0!</v>
      </c>
    </row>
    <row r="57" spans="1:8" ht="18.75" customHeight="1" x14ac:dyDescent="0.25">
      <c r="A57" s="175"/>
      <c r="B57" s="16" t="s">
        <v>9</v>
      </c>
      <c r="C57" s="142">
        <v>62999.3</v>
      </c>
      <c r="D57" s="142">
        <v>62998.400000000001</v>
      </c>
      <c r="E57" s="130">
        <f t="shared" si="0"/>
        <v>0.90000000000145519</v>
      </c>
      <c r="F57" s="119">
        <f t="shared" si="1"/>
        <v>0.99998571412698234</v>
      </c>
    </row>
    <row r="58" spans="1:8" ht="37.5" x14ac:dyDescent="0.25">
      <c r="A58" s="176"/>
      <c r="B58" s="16" t="s">
        <v>10</v>
      </c>
      <c r="C58" s="143">
        <v>0</v>
      </c>
      <c r="D58" s="143">
        <v>0</v>
      </c>
      <c r="E58" s="130">
        <f t="shared" si="0"/>
        <v>0</v>
      </c>
      <c r="F58" s="119" t="e">
        <f t="shared" si="1"/>
        <v>#DIV/0!</v>
      </c>
    </row>
    <row r="59" spans="1:8" x14ac:dyDescent="0.25">
      <c r="A59" s="191" t="s">
        <v>131</v>
      </c>
      <c r="B59" s="84" t="s">
        <v>5</v>
      </c>
      <c r="C59" s="139">
        <f>SUM(C60:C61)</f>
        <v>727830.5</v>
      </c>
      <c r="D59" s="139">
        <f>SUM(D60:D61)</f>
        <v>727805.8</v>
      </c>
      <c r="E59" s="126">
        <f t="shared" si="0"/>
        <v>24.699999999953434</v>
      </c>
      <c r="F59" s="123">
        <f>D59/C59</f>
        <v>0.99996606352715367</v>
      </c>
      <c r="H59" s="106">
        <f>D59/D251</f>
        <v>2.9615494133369145E-2</v>
      </c>
    </row>
    <row r="60" spans="1:8" ht="18.75" customHeight="1" x14ac:dyDescent="0.25">
      <c r="A60" s="192"/>
      <c r="B60" s="86" t="s">
        <v>6</v>
      </c>
      <c r="C60" s="140">
        <f>C66+C72</f>
        <v>707632.9</v>
      </c>
      <c r="D60" s="140">
        <f>D66+D72</f>
        <v>707625.4</v>
      </c>
      <c r="E60" s="127">
        <f t="shared" si="0"/>
        <v>7.5</v>
      </c>
      <c r="F60" s="118">
        <f t="shared" si="1"/>
        <v>0.99998940128419689</v>
      </c>
    </row>
    <row r="61" spans="1:8" ht="56.25" x14ac:dyDescent="0.25">
      <c r="A61" s="192"/>
      <c r="B61" s="86" t="s">
        <v>7</v>
      </c>
      <c r="C61" s="140">
        <f>SUM(C62:C64)</f>
        <v>20197.599999999999</v>
      </c>
      <c r="D61" s="140">
        <f>SUM(D62:D64)</f>
        <v>20180.399999999998</v>
      </c>
      <c r="E61" s="127">
        <f t="shared" si="0"/>
        <v>17.200000000000728</v>
      </c>
      <c r="F61" s="118">
        <f t="shared" si="1"/>
        <v>0.99914841367291163</v>
      </c>
    </row>
    <row r="62" spans="1:8" ht="18.75" customHeight="1" x14ac:dyDescent="0.25">
      <c r="A62" s="192"/>
      <c r="B62" s="86" t="s">
        <v>8</v>
      </c>
      <c r="C62" s="140">
        <f t="shared" ref="C62:D64" si="4">C68+C74</f>
        <v>1188.5</v>
      </c>
      <c r="D62" s="140">
        <f t="shared" si="4"/>
        <v>1188.5</v>
      </c>
      <c r="E62" s="128">
        <f t="shared" si="0"/>
        <v>0</v>
      </c>
      <c r="F62" s="118">
        <f t="shared" si="1"/>
        <v>1</v>
      </c>
    </row>
    <row r="63" spans="1:8" ht="18.75" customHeight="1" x14ac:dyDescent="0.25">
      <c r="A63" s="192"/>
      <c r="B63" s="86" t="s">
        <v>9</v>
      </c>
      <c r="C63" s="140">
        <f t="shared" si="4"/>
        <v>19009.099999999999</v>
      </c>
      <c r="D63" s="140">
        <f t="shared" si="4"/>
        <v>18991.899999999998</v>
      </c>
      <c r="E63" s="127">
        <f t="shared" si="0"/>
        <v>17.200000000000728</v>
      </c>
      <c r="F63" s="118">
        <f t="shared" si="1"/>
        <v>0.99909517020795302</v>
      </c>
    </row>
    <row r="64" spans="1:8" ht="37.5" x14ac:dyDescent="0.25">
      <c r="A64" s="193"/>
      <c r="B64" s="86" t="s">
        <v>10</v>
      </c>
      <c r="C64" s="141">
        <f t="shared" si="4"/>
        <v>0</v>
      </c>
      <c r="D64" s="141">
        <f t="shared" si="4"/>
        <v>0</v>
      </c>
      <c r="E64" s="128">
        <f t="shared" si="0"/>
        <v>0</v>
      </c>
      <c r="F64" s="118" t="e">
        <f t="shared" si="1"/>
        <v>#DIV/0!</v>
      </c>
    </row>
    <row r="65" spans="1:8" x14ac:dyDescent="0.25">
      <c r="A65" s="174" t="s">
        <v>69</v>
      </c>
      <c r="B65" s="16" t="s">
        <v>5</v>
      </c>
      <c r="C65" s="142">
        <f>SUM(C66:C67)</f>
        <v>710528.70000000007</v>
      </c>
      <c r="D65" s="142">
        <f>SUM(D66:D67)</f>
        <v>710521.20000000007</v>
      </c>
      <c r="E65" s="129">
        <f t="shared" si="0"/>
        <v>7.5</v>
      </c>
      <c r="F65" s="119">
        <f t="shared" si="1"/>
        <v>0.99998944447986404</v>
      </c>
    </row>
    <row r="66" spans="1:8" ht="18.75" customHeight="1" x14ac:dyDescent="0.25">
      <c r="A66" s="175"/>
      <c r="B66" s="16" t="s">
        <v>6</v>
      </c>
      <c r="C66" s="142">
        <v>707632.9</v>
      </c>
      <c r="D66" s="142">
        <v>707625.4</v>
      </c>
      <c r="E66" s="129">
        <f t="shared" si="0"/>
        <v>7.5</v>
      </c>
      <c r="F66" s="119">
        <f t="shared" si="1"/>
        <v>0.99998940128419689</v>
      </c>
    </row>
    <row r="67" spans="1:8" ht="56.25" x14ac:dyDescent="0.25">
      <c r="A67" s="175"/>
      <c r="B67" s="16" t="s">
        <v>7</v>
      </c>
      <c r="C67" s="142">
        <f>SUM(C68:C70)</f>
        <v>2895.8</v>
      </c>
      <c r="D67" s="142">
        <f>SUM(D68:D70)</f>
        <v>2895.8</v>
      </c>
      <c r="E67" s="129">
        <f t="shared" si="0"/>
        <v>0</v>
      </c>
      <c r="F67" s="119">
        <f t="shared" si="1"/>
        <v>1</v>
      </c>
    </row>
    <row r="68" spans="1:8" x14ac:dyDescent="0.25">
      <c r="A68" s="175"/>
      <c r="B68" s="16" t="s">
        <v>8</v>
      </c>
      <c r="C68" s="142">
        <v>1188.5</v>
      </c>
      <c r="D68" s="142">
        <v>1188.5</v>
      </c>
      <c r="E68" s="130">
        <f t="shared" si="0"/>
        <v>0</v>
      </c>
      <c r="F68" s="119">
        <f t="shared" si="1"/>
        <v>1</v>
      </c>
    </row>
    <row r="69" spans="1:8" x14ac:dyDescent="0.25">
      <c r="A69" s="175"/>
      <c r="B69" s="16" t="s">
        <v>9</v>
      </c>
      <c r="C69" s="142">
        <v>1707.3</v>
      </c>
      <c r="D69" s="142">
        <v>1707.3</v>
      </c>
      <c r="E69" s="129">
        <f t="shared" si="0"/>
        <v>0</v>
      </c>
      <c r="F69" s="119">
        <f t="shared" si="1"/>
        <v>1</v>
      </c>
    </row>
    <row r="70" spans="1:8" ht="37.5" x14ac:dyDescent="0.25">
      <c r="A70" s="176"/>
      <c r="B70" s="16" t="s">
        <v>10</v>
      </c>
      <c r="C70" s="143">
        <v>0</v>
      </c>
      <c r="D70" s="143">
        <v>0</v>
      </c>
      <c r="E70" s="130">
        <f t="shared" ref="E70:E133" si="5">C70-D70</f>
        <v>0</v>
      </c>
      <c r="F70" s="119" t="e">
        <f t="shared" ref="F70:F133" si="6">D70/C70</f>
        <v>#DIV/0!</v>
      </c>
    </row>
    <row r="71" spans="1:8" ht="18.75" customHeight="1" x14ac:dyDescent="0.25">
      <c r="A71" s="174" t="s">
        <v>70</v>
      </c>
      <c r="B71" s="16" t="s">
        <v>5</v>
      </c>
      <c r="C71" s="142">
        <f>SUM(C72:C73)</f>
        <v>17301.8</v>
      </c>
      <c r="D71" s="142">
        <f>SUM(D72:D73)</f>
        <v>17284.599999999999</v>
      </c>
      <c r="E71" s="129">
        <f t="shared" si="5"/>
        <v>17.200000000000728</v>
      </c>
      <c r="F71" s="119">
        <f t="shared" si="6"/>
        <v>0.99900588378087829</v>
      </c>
    </row>
    <row r="72" spans="1:8" ht="18.75" customHeight="1" x14ac:dyDescent="0.25">
      <c r="A72" s="175"/>
      <c r="B72" s="16" t="s">
        <v>6</v>
      </c>
      <c r="C72" s="143">
        <v>0</v>
      </c>
      <c r="D72" s="143">
        <v>0</v>
      </c>
      <c r="E72" s="130">
        <f t="shared" si="5"/>
        <v>0</v>
      </c>
      <c r="F72" s="119" t="e">
        <f t="shared" si="6"/>
        <v>#DIV/0!</v>
      </c>
    </row>
    <row r="73" spans="1:8" ht="56.25" x14ac:dyDescent="0.25">
      <c r="A73" s="175"/>
      <c r="B73" s="16" t="s">
        <v>7</v>
      </c>
      <c r="C73" s="142">
        <f>SUM(C74:C76)</f>
        <v>17301.8</v>
      </c>
      <c r="D73" s="142">
        <f>SUM(D74:D76)</f>
        <v>17284.599999999999</v>
      </c>
      <c r="E73" s="129">
        <f t="shared" si="5"/>
        <v>17.200000000000728</v>
      </c>
      <c r="F73" s="119">
        <f t="shared" si="6"/>
        <v>0.99900588378087829</v>
      </c>
    </row>
    <row r="74" spans="1:8" x14ac:dyDescent="0.25">
      <c r="A74" s="175"/>
      <c r="B74" s="16" t="s">
        <v>8</v>
      </c>
      <c r="C74" s="143">
        <v>0</v>
      </c>
      <c r="D74" s="143">
        <v>0</v>
      </c>
      <c r="E74" s="130">
        <f t="shared" si="5"/>
        <v>0</v>
      </c>
      <c r="F74" s="119" t="e">
        <f t="shared" si="6"/>
        <v>#DIV/0!</v>
      </c>
    </row>
    <row r="75" spans="1:8" ht="18.75" customHeight="1" x14ac:dyDescent="0.25">
      <c r="A75" s="175"/>
      <c r="B75" s="16" t="s">
        <v>9</v>
      </c>
      <c r="C75" s="142">
        <v>17301.8</v>
      </c>
      <c r="D75" s="142">
        <v>17284.599999999999</v>
      </c>
      <c r="E75" s="129">
        <f t="shared" si="5"/>
        <v>17.200000000000728</v>
      </c>
      <c r="F75" s="119">
        <f t="shared" si="6"/>
        <v>0.99900588378087829</v>
      </c>
    </row>
    <row r="76" spans="1:8" ht="37.5" x14ac:dyDescent="0.25">
      <c r="A76" s="176"/>
      <c r="B76" s="16" t="s">
        <v>10</v>
      </c>
      <c r="C76" s="143">
        <v>0</v>
      </c>
      <c r="D76" s="143">
        <v>0</v>
      </c>
      <c r="E76" s="130">
        <f t="shared" si="5"/>
        <v>0</v>
      </c>
      <c r="F76" s="119" t="e">
        <f t="shared" si="6"/>
        <v>#DIV/0!</v>
      </c>
    </row>
    <row r="77" spans="1:8" x14ac:dyDescent="0.25">
      <c r="A77" s="191" t="s">
        <v>130</v>
      </c>
      <c r="B77" s="84" t="s">
        <v>5</v>
      </c>
      <c r="C77" s="139">
        <f>SUM(C78:C79)</f>
        <v>592034.30000000005</v>
      </c>
      <c r="D77" s="139">
        <f>SUM(D78:D79)</f>
        <v>592025.69999999995</v>
      </c>
      <c r="E77" s="126">
        <f t="shared" si="5"/>
        <v>8.6000000000931323</v>
      </c>
      <c r="F77" s="123">
        <f t="shared" si="6"/>
        <v>0.99998547381460823</v>
      </c>
      <c r="H77" s="106">
        <f>D77/D251</f>
        <v>2.4090401100339897E-2</v>
      </c>
    </row>
    <row r="78" spans="1:8" ht="18.75" customHeight="1" x14ac:dyDescent="0.25">
      <c r="A78" s="192"/>
      <c r="B78" s="86" t="s">
        <v>6</v>
      </c>
      <c r="C78" s="140">
        <v>583063.5</v>
      </c>
      <c r="D78" s="140">
        <v>583055</v>
      </c>
      <c r="E78" s="127">
        <f t="shared" si="5"/>
        <v>8.5</v>
      </c>
      <c r="F78" s="118">
        <f t="shared" si="6"/>
        <v>0.99998542182798267</v>
      </c>
    </row>
    <row r="79" spans="1:8" ht="56.25" x14ac:dyDescent="0.25">
      <c r="A79" s="192"/>
      <c r="B79" s="86" t="s">
        <v>7</v>
      </c>
      <c r="C79" s="140">
        <f>SUM(C80:C82)</f>
        <v>8970.8000000000011</v>
      </c>
      <c r="D79" s="140">
        <f>SUM(D80:D82)</f>
        <v>8970.7000000000007</v>
      </c>
      <c r="E79" s="127">
        <f t="shared" si="5"/>
        <v>0.1000000000003638</v>
      </c>
      <c r="F79" s="118">
        <f t="shared" si="6"/>
        <v>0.9999888527221652</v>
      </c>
    </row>
    <row r="80" spans="1:8" ht="18.75" customHeight="1" x14ac:dyDescent="0.25">
      <c r="A80" s="192"/>
      <c r="B80" s="86" t="s">
        <v>8</v>
      </c>
      <c r="C80" s="140">
        <v>1859.2</v>
      </c>
      <c r="D80" s="140">
        <v>1859.2</v>
      </c>
      <c r="E80" s="127">
        <f t="shared" si="5"/>
        <v>0</v>
      </c>
      <c r="F80" s="118">
        <f t="shared" si="6"/>
        <v>1</v>
      </c>
    </row>
    <row r="81" spans="1:8" ht="18.75" customHeight="1" x14ac:dyDescent="0.25">
      <c r="A81" s="192"/>
      <c r="B81" s="86" t="s">
        <v>9</v>
      </c>
      <c r="C81" s="140">
        <v>7111.6</v>
      </c>
      <c r="D81" s="140">
        <v>7111.5</v>
      </c>
      <c r="E81" s="127">
        <f t="shared" si="5"/>
        <v>0.1000000000003638</v>
      </c>
      <c r="F81" s="118">
        <f t="shared" si="6"/>
        <v>0.99998593846673034</v>
      </c>
    </row>
    <row r="82" spans="1:8" ht="37.5" x14ac:dyDescent="0.25">
      <c r="A82" s="193"/>
      <c r="B82" s="86" t="s">
        <v>10</v>
      </c>
      <c r="C82" s="141">
        <v>0</v>
      </c>
      <c r="D82" s="141">
        <v>0</v>
      </c>
      <c r="E82" s="128">
        <f t="shared" si="5"/>
        <v>0</v>
      </c>
      <c r="F82" s="118" t="e">
        <f t="shared" si="6"/>
        <v>#DIV/0!</v>
      </c>
    </row>
    <row r="83" spans="1:8" x14ac:dyDescent="0.25">
      <c r="A83" s="191" t="s">
        <v>129</v>
      </c>
      <c r="B83" s="84" t="s">
        <v>5</v>
      </c>
      <c r="C83" s="139">
        <f>SUM(C84:C85)</f>
        <v>7904.2</v>
      </c>
      <c r="D83" s="139">
        <f>SUM(D84:D85)</f>
        <v>7885.7</v>
      </c>
      <c r="E83" s="126">
        <f t="shared" si="5"/>
        <v>18.5</v>
      </c>
      <c r="F83" s="123">
        <f t="shared" si="6"/>
        <v>0.99765947217934769</v>
      </c>
      <c r="H83" s="107">
        <f>D83/D251</f>
        <v>3.208807927712434E-4</v>
      </c>
    </row>
    <row r="84" spans="1:8" ht="18.75" customHeight="1" x14ac:dyDescent="0.25">
      <c r="A84" s="192"/>
      <c r="B84" s="86" t="s">
        <v>6</v>
      </c>
      <c r="C84" s="140">
        <v>7213.5</v>
      </c>
      <c r="D84" s="140">
        <v>7195</v>
      </c>
      <c r="E84" s="127">
        <f t="shared" si="5"/>
        <v>18.5</v>
      </c>
      <c r="F84" s="118">
        <f t="shared" si="6"/>
        <v>0.99743536424759127</v>
      </c>
      <c r="G84" s="100">
        <f>D84/D83*100</f>
        <v>91.241107320846595</v>
      </c>
    </row>
    <row r="85" spans="1:8" ht="56.25" x14ac:dyDescent="0.25">
      <c r="A85" s="192"/>
      <c r="B85" s="86" t="s">
        <v>7</v>
      </c>
      <c r="C85" s="140">
        <f>SUM(C86:C88)</f>
        <v>690.7</v>
      </c>
      <c r="D85" s="140">
        <f>SUM(D86:D88)</f>
        <v>690.7</v>
      </c>
      <c r="E85" s="128">
        <f t="shared" si="5"/>
        <v>0</v>
      </c>
      <c r="F85" s="118">
        <f t="shared" si="6"/>
        <v>1</v>
      </c>
    </row>
    <row r="86" spans="1:8" ht="18.75" customHeight="1" x14ac:dyDescent="0.25">
      <c r="A86" s="192"/>
      <c r="B86" s="86" t="s">
        <v>8</v>
      </c>
      <c r="C86" s="141">
        <v>0</v>
      </c>
      <c r="D86" s="141">
        <v>0</v>
      </c>
      <c r="E86" s="128">
        <f t="shared" si="5"/>
        <v>0</v>
      </c>
      <c r="F86" s="118" t="e">
        <f t="shared" si="6"/>
        <v>#DIV/0!</v>
      </c>
    </row>
    <row r="87" spans="1:8" ht="18.75" customHeight="1" x14ac:dyDescent="0.25">
      <c r="A87" s="192"/>
      <c r="B87" s="86" t="s">
        <v>9</v>
      </c>
      <c r="C87" s="140">
        <v>690.7</v>
      </c>
      <c r="D87" s="140">
        <v>690.7</v>
      </c>
      <c r="E87" s="128">
        <f t="shared" si="5"/>
        <v>0</v>
      </c>
      <c r="F87" s="118">
        <f t="shared" si="6"/>
        <v>1</v>
      </c>
    </row>
    <row r="88" spans="1:8" ht="37.5" x14ac:dyDescent="0.25">
      <c r="A88" s="193"/>
      <c r="B88" s="86" t="s">
        <v>10</v>
      </c>
      <c r="C88" s="141">
        <v>0</v>
      </c>
      <c r="D88" s="141">
        <v>0</v>
      </c>
      <c r="E88" s="128">
        <f t="shared" si="5"/>
        <v>0</v>
      </c>
      <c r="F88" s="118" t="e">
        <f t="shared" si="6"/>
        <v>#DIV/0!</v>
      </c>
    </row>
    <row r="89" spans="1:8" x14ac:dyDescent="0.25">
      <c r="A89" s="191" t="s">
        <v>128</v>
      </c>
      <c r="B89" s="84" t="s">
        <v>5</v>
      </c>
      <c r="C89" s="139">
        <f>SUM(C90:C91)</f>
        <v>718697.39999999991</v>
      </c>
      <c r="D89" s="139">
        <f>SUM(D90:D91)</f>
        <v>413929.5</v>
      </c>
      <c r="E89" s="126">
        <f t="shared" si="5"/>
        <v>304767.89999999991</v>
      </c>
      <c r="F89" s="118">
        <f t="shared" si="6"/>
        <v>0.57594406213240801</v>
      </c>
      <c r="H89" s="106">
        <f>D89/D251</f>
        <v>1.6843403389858149E-2</v>
      </c>
    </row>
    <row r="90" spans="1:8" ht="18.75" customHeight="1" x14ac:dyDescent="0.25">
      <c r="A90" s="192"/>
      <c r="B90" s="86" t="s">
        <v>6</v>
      </c>
      <c r="C90" s="140">
        <f>C96+C102+C108</f>
        <v>391457.39999999997</v>
      </c>
      <c r="D90" s="140">
        <f>D96+D102+D108</f>
        <v>381229.5</v>
      </c>
      <c r="E90" s="127">
        <f t="shared" si="5"/>
        <v>10227.899999999965</v>
      </c>
      <c r="F90" s="118">
        <f t="shared" si="6"/>
        <v>0.97387225276620148</v>
      </c>
    </row>
    <row r="91" spans="1:8" ht="56.25" x14ac:dyDescent="0.25">
      <c r="A91" s="192"/>
      <c r="B91" s="86" t="s">
        <v>7</v>
      </c>
      <c r="C91" s="140">
        <f>SUM(C92:C94)</f>
        <v>327240</v>
      </c>
      <c r="D91" s="140">
        <f>SUM(D92:D94)</f>
        <v>32700</v>
      </c>
      <c r="E91" s="128">
        <f t="shared" si="5"/>
        <v>294540</v>
      </c>
      <c r="F91" s="118">
        <f t="shared" si="6"/>
        <v>9.9926659332599921E-2</v>
      </c>
    </row>
    <row r="92" spans="1:8" ht="18.75" customHeight="1" x14ac:dyDescent="0.25">
      <c r="A92" s="192"/>
      <c r="B92" s="86" t="s">
        <v>8</v>
      </c>
      <c r="C92" s="141">
        <f t="shared" ref="C92:D94" si="7">C98+C104+C110</f>
        <v>0</v>
      </c>
      <c r="D92" s="141">
        <f t="shared" si="7"/>
        <v>0</v>
      </c>
      <c r="E92" s="128">
        <f t="shared" si="5"/>
        <v>0</v>
      </c>
      <c r="F92" s="118" t="e">
        <f t="shared" si="6"/>
        <v>#DIV/0!</v>
      </c>
    </row>
    <row r="93" spans="1:8" ht="18.75" customHeight="1" x14ac:dyDescent="0.25">
      <c r="A93" s="192"/>
      <c r="B93" s="86" t="s">
        <v>9</v>
      </c>
      <c r="C93" s="140">
        <f t="shared" si="7"/>
        <v>327240</v>
      </c>
      <c r="D93" s="140">
        <f t="shared" si="7"/>
        <v>32700</v>
      </c>
      <c r="E93" s="128">
        <f t="shared" si="5"/>
        <v>294540</v>
      </c>
      <c r="F93" s="118">
        <f t="shared" si="6"/>
        <v>9.9926659332599921E-2</v>
      </c>
    </row>
    <row r="94" spans="1:8" ht="37.5" x14ac:dyDescent="0.25">
      <c r="A94" s="193"/>
      <c r="B94" s="86" t="s">
        <v>10</v>
      </c>
      <c r="C94" s="141">
        <f t="shared" si="7"/>
        <v>0</v>
      </c>
      <c r="D94" s="141">
        <f t="shared" si="7"/>
        <v>0</v>
      </c>
      <c r="E94" s="128">
        <f t="shared" si="5"/>
        <v>0</v>
      </c>
      <c r="F94" s="118" t="e">
        <f t="shared" si="6"/>
        <v>#DIV/0!</v>
      </c>
    </row>
    <row r="95" spans="1:8" x14ac:dyDescent="0.25">
      <c r="A95" s="174" t="s">
        <v>74</v>
      </c>
      <c r="B95" s="16" t="s">
        <v>5</v>
      </c>
      <c r="C95" s="142">
        <f>SUM(C96:C97)</f>
        <v>717593.8</v>
      </c>
      <c r="D95" s="142">
        <f>SUM(D96:D97)</f>
        <v>412983.7</v>
      </c>
      <c r="E95" s="129">
        <f t="shared" si="5"/>
        <v>304610.10000000003</v>
      </c>
      <c r="F95" s="119">
        <f t="shared" si="6"/>
        <v>0.57551180068724117</v>
      </c>
    </row>
    <row r="96" spans="1:8" ht="16.5" customHeight="1" x14ac:dyDescent="0.25">
      <c r="A96" s="175"/>
      <c r="B96" s="16" t="s">
        <v>6</v>
      </c>
      <c r="C96" s="142">
        <v>390353.8</v>
      </c>
      <c r="D96" s="142">
        <v>380283.7</v>
      </c>
      <c r="E96" s="129">
        <f t="shared" si="5"/>
        <v>10070.099999999977</v>
      </c>
      <c r="F96" s="119">
        <f t="shared" si="6"/>
        <v>0.97420263361084236</v>
      </c>
    </row>
    <row r="97" spans="1:6" ht="56.25" x14ac:dyDescent="0.25">
      <c r="A97" s="175"/>
      <c r="B97" s="16" t="s">
        <v>7</v>
      </c>
      <c r="C97" s="142">
        <f>SUM(C98:C100)</f>
        <v>327240</v>
      </c>
      <c r="D97" s="142">
        <f>SUM(D98:D100)</f>
        <v>32700</v>
      </c>
      <c r="E97" s="130">
        <f t="shared" si="5"/>
        <v>294540</v>
      </c>
      <c r="F97" s="119">
        <f t="shared" si="6"/>
        <v>9.9926659332599921E-2</v>
      </c>
    </row>
    <row r="98" spans="1:6" x14ac:dyDescent="0.25">
      <c r="A98" s="175"/>
      <c r="B98" s="16" t="s">
        <v>8</v>
      </c>
      <c r="C98" s="143">
        <v>0</v>
      </c>
      <c r="D98" s="143">
        <v>0</v>
      </c>
      <c r="E98" s="130">
        <f t="shared" si="5"/>
        <v>0</v>
      </c>
      <c r="F98" s="119" t="e">
        <f t="shared" si="6"/>
        <v>#DIV/0!</v>
      </c>
    </row>
    <row r="99" spans="1:6" x14ac:dyDescent="0.25">
      <c r="A99" s="175"/>
      <c r="B99" s="16" t="s">
        <v>9</v>
      </c>
      <c r="C99" s="142">
        <v>327240</v>
      </c>
      <c r="D99" s="142">
        <v>32700</v>
      </c>
      <c r="E99" s="130">
        <f t="shared" si="5"/>
        <v>294540</v>
      </c>
      <c r="F99" s="119">
        <f t="shared" si="6"/>
        <v>9.9926659332599921E-2</v>
      </c>
    </row>
    <row r="100" spans="1:6" ht="37.5" x14ac:dyDescent="0.25">
      <c r="A100" s="176"/>
      <c r="B100" s="16" t="s">
        <v>10</v>
      </c>
      <c r="C100" s="143">
        <v>0</v>
      </c>
      <c r="D100" s="143">
        <v>0</v>
      </c>
      <c r="E100" s="130">
        <f t="shared" si="5"/>
        <v>0</v>
      </c>
      <c r="F100" s="119" t="e">
        <f t="shared" si="6"/>
        <v>#DIV/0!</v>
      </c>
    </row>
    <row r="101" spans="1:6" ht="18.75" customHeight="1" x14ac:dyDescent="0.25">
      <c r="A101" s="174" t="s">
        <v>75</v>
      </c>
      <c r="B101" s="16" t="s">
        <v>5</v>
      </c>
      <c r="C101" s="142">
        <f>SUM(C102:C103)</f>
        <v>1103.5999999999999</v>
      </c>
      <c r="D101" s="142">
        <f>SUM(D102:D103)</f>
        <v>945.8</v>
      </c>
      <c r="E101" s="129">
        <f t="shared" si="5"/>
        <v>157.79999999999995</v>
      </c>
      <c r="F101" s="119">
        <f t="shared" si="6"/>
        <v>0.85701341065603487</v>
      </c>
    </row>
    <row r="102" spans="1:6" ht="16.5" customHeight="1" x14ac:dyDescent="0.25">
      <c r="A102" s="175"/>
      <c r="B102" s="16" t="s">
        <v>6</v>
      </c>
      <c r="C102" s="142">
        <v>1103.5999999999999</v>
      </c>
      <c r="D102" s="142">
        <v>945.8</v>
      </c>
      <c r="E102" s="129">
        <f t="shared" si="5"/>
        <v>157.79999999999995</v>
      </c>
      <c r="F102" s="119">
        <f t="shared" si="6"/>
        <v>0.85701341065603487</v>
      </c>
    </row>
    <row r="103" spans="1:6" ht="56.25" x14ac:dyDescent="0.25">
      <c r="A103" s="175"/>
      <c r="B103" s="16" t="s">
        <v>7</v>
      </c>
      <c r="C103" s="143">
        <f>SUM(C104:C106)</f>
        <v>0</v>
      </c>
      <c r="D103" s="143">
        <f>SUM(D104:D106)</f>
        <v>0</v>
      </c>
      <c r="E103" s="130">
        <f t="shared" si="5"/>
        <v>0</v>
      </c>
      <c r="F103" s="119" t="e">
        <f t="shared" si="6"/>
        <v>#DIV/0!</v>
      </c>
    </row>
    <row r="104" spans="1:6" x14ac:dyDescent="0.25">
      <c r="A104" s="175"/>
      <c r="B104" s="16" t="s">
        <v>8</v>
      </c>
      <c r="C104" s="143">
        <v>0</v>
      </c>
      <c r="D104" s="143">
        <v>0</v>
      </c>
      <c r="E104" s="130">
        <f t="shared" si="5"/>
        <v>0</v>
      </c>
      <c r="F104" s="119" t="e">
        <f t="shared" si="6"/>
        <v>#DIV/0!</v>
      </c>
    </row>
    <row r="105" spans="1:6" x14ac:dyDescent="0.25">
      <c r="A105" s="175"/>
      <c r="B105" s="16" t="s">
        <v>9</v>
      </c>
      <c r="C105" s="143">
        <v>0</v>
      </c>
      <c r="D105" s="143">
        <v>0</v>
      </c>
      <c r="E105" s="130">
        <f t="shared" si="5"/>
        <v>0</v>
      </c>
      <c r="F105" s="119" t="e">
        <f t="shared" si="6"/>
        <v>#DIV/0!</v>
      </c>
    </row>
    <row r="106" spans="1:6" ht="37.5" x14ac:dyDescent="0.25">
      <c r="A106" s="176"/>
      <c r="B106" s="16" t="s">
        <v>10</v>
      </c>
      <c r="C106" s="143">
        <v>0</v>
      </c>
      <c r="D106" s="143">
        <v>0</v>
      </c>
      <c r="E106" s="130">
        <f t="shared" si="5"/>
        <v>0</v>
      </c>
      <c r="F106" s="119" t="e">
        <f t="shared" si="6"/>
        <v>#DIV/0!</v>
      </c>
    </row>
    <row r="107" spans="1:6" ht="18.75" customHeight="1" x14ac:dyDescent="0.25">
      <c r="A107" s="174" t="s">
        <v>76</v>
      </c>
      <c r="B107" s="16" t="s">
        <v>5</v>
      </c>
      <c r="C107" s="143">
        <f>SUM(C108:C109)</f>
        <v>0</v>
      </c>
      <c r="D107" s="143">
        <f>SUM(D108:D109)</f>
        <v>0</v>
      </c>
      <c r="E107" s="130">
        <f t="shared" si="5"/>
        <v>0</v>
      </c>
      <c r="F107" s="119" t="e">
        <f t="shared" si="6"/>
        <v>#DIV/0!</v>
      </c>
    </row>
    <row r="108" spans="1:6" ht="18.75" customHeight="1" x14ac:dyDescent="0.25">
      <c r="A108" s="175"/>
      <c r="B108" s="16" t="s">
        <v>6</v>
      </c>
      <c r="C108" s="143">
        <v>0</v>
      </c>
      <c r="D108" s="143">
        <v>0</v>
      </c>
      <c r="E108" s="130">
        <f t="shared" si="5"/>
        <v>0</v>
      </c>
      <c r="F108" s="119" t="e">
        <f t="shared" si="6"/>
        <v>#DIV/0!</v>
      </c>
    </row>
    <row r="109" spans="1:6" ht="56.25" x14ac:dyDescent="0.25">
      <c r="A109" s="175"/>
      <c r="B109" s="16" t="s">
        <v>7</v>
      </c>
      <c r="C109" s="143">
        <f>SUM(C110:C112)</f>
        <v>0</v>
      </c>
      <c r="D109" s="143">
        <f>SUM(D110:D112)</f>
        <v>0</v>
      </c>
      <c r="E109" s="130">
        <f t="shared" si="5"/>
        <v>0</v>
      </c>
      <c r="F109" s="119" t="e">
        <f t="shared" si="6"/>
        <v>#DIV/0!</v>
      </c>
    </row>
    <row r="110" spans="1:6" ht="18.75" customHeight="1" x14ac:dyDescent="0.25">
      <c r="A110" s="175"/>
      <c r="B110" s="16" t="s">
        <v>8</v>
      </c>
      <c r="C110" s="143">
        <v>0</v>
      </c>
      <c r="D110" s="143">
        <v>0</v>
      </c>
      <c r="E110" s="130">
        <f t="shared" si="5"/>
        <v>0</v>
      </c>
      <c r="F110" s="119" t="e">
        <f t="shared" si="6"/>
        <v>#DIV/0!</v>
      </c>
    </row>
    <row r="111" spans="1:6" ht="18.75" customHeight="1" x14ac:dyDescent="0.25">
      <c r="A111" s="175"/>
      <c r="B111" s="16" t="s">
        <v>9</v>
      </c>
      <c r="C111" s="143"/>
      <c r="D111" s="143">
        <v>0</v>
      </c>
      <c r="E111" s="130">
        <f t="shared" si="5"/>
        <v>0</v>
      </c>
      <c r="F111" s="119" t="e">
        <f t="shared" si="6"/>
        <v>#DIV/0!</v>
      </c>
    </row>
    <row r="112" spans="1:6" ht="37.5" x14ac:dyDescent="0.25">
      <c r="A112" s="176"/>
      <c r="B112" s="16" t="s">
        <v>10</v>
      </c>
      <c r="C112" s="143">
        <v>0</v>
      </c>
      <c r="D112" s="143">
        <v>0</v>
      </c>
      <c r="E112" s="130">
        <f t="shared" si="5"/>
        <v>0</v>
      </c>
      <c r="F112" s="119" t="e">
        <f t="shared" si="6"/>
        <v>#DIV/0!</v>
      </c>
    </row>
    <row r="113" spans="1:8" x14ac:dyDescent="0.25">
      <c r="A113" s="191" t="s">
        <v>127</v>
      </c>
      <c r="B113" s="84" t="s">
        <v>5</v>
      </c>
      <c r="C113" s="139">
        <f>SUM(C114:C115)</f>
        <v>4560403.8</v>
      </c>
      <c r="D113" s="139">
        <f>SUM(D114:D115)</f>
        <v>2590101.2999999998</v>
      </c>
      <c r="E113" s="126">
        <f t="shared" si="5"/>
        <v>1970302.5</v>
      </c>
      <c r="F113" s="125">
        <f>D113/C113</f>
        <v>0.56795437719791386</v>
      </c>
      <c r="H113" s="106">
        <f>D113/D251</f>
        <v>0.10539505161264417</v>
      </c>
    </row>
    <row r="114" spans="1:8" ht="18.75" customHeight="1" x14ac:dyDescent="0.25">
      <c r="A114" s="192"/>
      <c r="B114" s="86" t="s">
        <v>6</v>
      </c>
      <c r="C114" s="140">
        <f>C120+C126</f>
        <v>639553.69999999995</v>
      </c>
      <c r="D114" s="140">
        <f>D120+D126</f>
        <v>540628.80000000005</v>
      </c>
      <c r="E114" s="127">
        <f t="shared" si="5"/>
        <v>98924.899999999907</v>
      </c>
      <c r="F114" s="118">
        <f t="shared" si="6"/>
        <v>0.84532197999949044</v>
      </c>
      <c r="G114" s="100">
        <f>D114/D113*100</f>
        <v>20.872882462164707</v>
      </c>
    </row>
    <row r="115" spans="1:8" ht="56.25" x14ac:dyDescent="0.25">
      <c r="A115" s="192"/>
      <c r="B115" s="86" t="s">
        <v>7</v>
      </c>
      <c r="C115" s="140">
        <f>SUM(C116:C118)</f>
        <v>3920850.0999999996</v>
      </c>
      <c r="D115" s="140">
        <f>SUM(D116:D118)</f>
        <v>2049472.5</v>
      </c>
      <c r="E115" s="127">
        <f t="shared" si="5"/>
        <v>1871377.5999999996</v>
      </c>
      <c r="F115" s="118">
        <f t="shared" si="6"/>
        <v>0.52271126100944287</v>
      </c>
    </row>
    <row r="116" spans="1:8" x14ac:dyDescent="0.25">
      <c r="A116" s="192"/>
      <c r="B116" s="86" t="s">
        <v>8</v>
      </c>
      <c r="C116" s="140">
        <f t="shared" ref="C116:D117" si="8">C122+C128</f>
        <v>2629143.4</v>
      </c>
      <c r="D116" s="140">
        <f t="shared" si="8"/>
        <v>1248314.3</v>
      </c>
      <c r="E116" s="127">
        <f t="shared" si="5"/>
        <v>1380829.0999999999</v>
      </c>
      <c r="F116" s="118">
        <f t="shared" si="6"/>
        <v>0.47479886414715916</v>
      </c>
    </row>
    <row r="117" spans="1:8" ht="18.75" customHeight="1" x14ac:dyDescent="0.25">
      <c r="A117" s="192"/>
      <c r="B117" s="86" t="s">
        <v>9</v>
      </c>
      <c r="C117" s="140">
        <f t="shared" si="8"/>
        <v>1291706.7</v>
      </c>
      <c r="D117" s="140">
        <f t="shared" si="8"/>
        <v>801158.2</v>
      </c>
      <c r="E117" s="127">
        <f t="shared" si="5"/>
        <v>490548.5</v>
      </c>
      <c r="F117" s="118">
        <f t="shared" si="6"/>
        <v>0.62023228647803719</v>
      </c>
    </row>
    <row r="118" spans="1:8" ht="37.5" x14ac:dyDescent="0.25">
      <c r="A118" s="193"/>
      <c r="B118" s="86" t="s">
        <v>10</v>
      </c>
      <c r="C118" s="141">
        <v>0</v>
      </c>
      <c r="D118" s="141">
        <v>0</v>
      </c>
      <c r="E118" s="128">
        <f t="shared" si="5"/>
        <v>0</v>
      </c>
      <c r="F118" s="118" t="e">
        <f t="shared" si="6"/>
        <v>#DIV/0!</v>
      </c>
    </row>
    <row r="119" spans="1:8" x14ac:dyDescent="0.25">
      <c r="A119" s="174" t="s">
        <v>78</v>
      </c>
      <c r="B119" s="16" t="s">
        <v>5</v>
      </c>
      <c r="C119" s="142">
        <f>SUM(C120:C121)</f>
        <v>892710.9</v>
      </c>
      <c r="D119" s="142">
        <f>SUM(D120:D121)</f>
        <v>754657.8</v>
      </c>
      <c r="E119" s="129">
        <f t="shared" si="5"/>
        <v>138053.09999999998</v>
      </c>
      <c r="F119" s="119">
        <f t="shared" si="6"/>
        <v>0.84535519841865947</v>
      </c>
    </row>
    <row r="120" spans="1:8" ht="18" customHeight="1" x14ac:dyDescent="0.3">
      <c r="A120" s="175"/>
      <c r="B120" s="16" t="s">
        <v>6</v>
      </c>
      <c r="C120" s="144">
        <v>208479</v>
      </c>
      <c r="D120" s="144">
        <v>184341.9</v>
      </c>
      <c r="E120" s="129">
        <f t="shared" si="5"/>
        <v>24137.100000000006</v>
      </c>
      <c r="F120" s="119">
        <f t="shared" si="6"/>
        <v>0.88422287136833921</v>
      </c>
    </row>
    <row r="121" spans="1:8" ht="56.25" x14ac:dyDescent="0.25">
      <c r="A121" s="175"/>
      <c r="B121" s="16" t="s">
        <v>7</v>
      </c>
      <c r="C121" s="142">
        <f>SUM(C122:C124)</f>
        <v>684231.9</v>
      </c>
      <c r="D121" s="142">
        <f>SUM(D122:D124)</f>
        <v>570315.9</v>
      </c>
      <c r="E121" s="130">
        <f t="shared" si="5"/>
        <v>113916</v>
      </c>
      <c r="F121" s="119">
        <f t="shared" si="6"/>
        <v>0.83351258542608142</v>
      </c>
    </row>
    <row r="122" spans="1:8" x14ac:dyDescent="0.25">
      <c r="A122" s="175"/>
      <c r="B122" s="16" t="s">
        <v>8</v>
      </c>
      <c r="C122" s="142">
        <v>549473.9</v>
      </c>
      <c r="D122" s="142">
        <v>473362.2</v>
      </c>
      <c r="E122" s="130">
        <f t="shared" si="5"/>
        <v>76111.700000000012</v>
      </c>
      <c r="F122" s="119">
        <f t="shared" si="6"/>
        <v>0.86148259271277483</v>
      </c>
    </row>
    <row r="123" spans="1:8" x14ac:dyDescent="0.3">
      <c r="A123" s="175"/>
      <c r="B123" s="16" t="s">
        <v>9</v>
      </c>
      <c r="C123" s="144">
        <v>134758</v>
      </c>
      <c r="D123" s="144">
        <v>96953.7</v>
      </c>
      <c r="E123" s="130">
        <f t="shared" si="5"/>
        <v>37804.300000000003</v>
      </c>
      <c r="F123" s="119">
        <f t="shared" si="6"/>
        <v>0.71946526365781627</v>
      </c>
    </row>
    <row r="124" spans="1:8" ht="37.5" x14ac:dyDescent="0.25">
      <c r="A124" s="176"/>
      <c r="B124" s="16" t="s">
        <v>10</v>
      </c>
      <c r="C124" s="143">
        <v>0</v>
      </c>
      <c r="D124" s="143">
        <v>0</v>
      </c>
      <c r="E124" s="130">
        <f t="shared" si="5"/>
        <v>0</v>
      </c>
      <c r="F124" s="119" t="e">
        <f t="shared" si="6"/>
        <v>#DIV/0!</v>
      </c>
    </row>
    <row r="125" spans="1:8" ht="18.75" customHeight="1" x14ac:dyDescent="0.25">
      <c r="A125" s="174" t="s">
        <v>79</v>
      </c>
      <c r="B125" s="16" t="s">
        <v>5</v>
      </c>
      <c r="C125" s="142">
        <f>SUM(C126:C127)</f>
        <v>3667692.9000000004</v>
      </c>
      <c r="D125" s="142">
        <f>SUM(D126:D127)</f>
        <v>1835443.5</v>
      </c>
      <c r="E125" s="129">
        <f t="shared" si="5"/>
        <v>1832249.4000000004</v>
      </c>
      <c r="F125" s="119">
        <f t="shared" si="6"/>
        <v>0.50043543721994821</v>
      </c>
    </row>
    <row r="126" spans="1:8" ht="18.75" customHeight="1" x14ac:dyDescent="0.3">
      <c r="A126" s="175"/>
      <c r="B126" s="16" t="s">
        <v>6</v>
      </c>
      <c r="C126" s="144">
        <v>431074.7</v>
      </c>
      <c r="D126" s="144">
        <v>356286.9</v>
      </c>
      <c r="E126" s="129">
        <f t="shared" si="5"/>
        <v>74787.799999999988</v>
      </c>
      <c r="F126" s="119">
        <f t="shared" si="6"/>
        <v>0.82650849145171357</v>
      </c>
    </row>
    <row r="127" spans="1:8" ht="56.25" x14ac:dyDescent="0.25">
      <c r="A127" s="175"/>
      <c r="B127" s="16" t="s">
        <v>7</v>
      </c>
      <c r="C127" s="142">
        <f>SUM(C128:C130)</f>
        <v>3236618.2</v>
      </c>
      <c r="D127" s="142">
        <f>SUM(D128:D130)</f>
        <v>1479156.6</v>
      </c>
      <c r="E127" s="129">
        <f t="shared" si="5"/>
        <v>1757461.6</v>
      </c>
      <c r="F127" s="119">
        <f t="shared" si="6"/>
        <v>0.4570068227386227</v>
      </c>
    </row>
    <row r="128" spans="1:8" ht="18.75" customHeight="1" x14ac:dyDescent="0.3">
      <c r="A128" s="175"/>
      <c r="B128" s="16" t="s">
        <v>8</v>
      </c>
      <c r="C128" s="144">
        <v>2079669.5</v>
      </c>
      <c r="D128" s="144">
        <v>774952.1</v>
      </c>
      <c r="E128" s="129">
        <f t="shared" si="5"/>
        <v>1304717.3999999999</v>
      </c>
      <c r="F128" s="119">
        <f t="shared" si="6"/>
        <v>0.37263233412809099</v>
      </c>
    </row>
    <row r="129" spans="1:11" ht="18.75" customHeight="1" x14ac:dyDescent="0.3">
      <c r="A129" s="175"/>
      <c r="B129" s="16" t="s">
        <v>9</v>
      </c>
      <c r="C129" s="144">
        <v>1156948.7</v>
      </c>
      <c r="D129" s="144">
        <v>704204.5</v>
      </c>
      <c r="E129" s="129">
        <f t="shared" si="5"/>
        <v>452744.19999999995</v>
      </c>
      <c r="F129" s="119">
        <f t="shared" si="6"/>
        <v>0.60867391959557071</v>
      </c>
    </row>
    <row r="130" spans="1:11" ht="37.5" x14ac:dyDescent="0.3">
      <c r="A130" s="176"/>
      <c r="B130" s="16" t="s">
        <v>10</v>
      </c>
      <c r="C130" s="145">
        <v>0</v>
      </c>
      <c r="D130" s="145">
        <v>0</v>
      </c>
      <c r="E130" s="130">
        <f t="shared" si="5"/>
        <v>0</v>
      </c>
      <c r="F130" s="119" t="e">
        <f t="shared" si="6"/>
        <v>#DIV/0!</v>
      </c>
    </row>
    <row r="131" spans="1:11" x14ac:dyDescent="0.25">
      <c r="A131" s="191" t="s">
        <v>126</v>
      </c>
      <c r="B131" s="84" t="s">
        <v>5</v>
      </c>
      <c r="C131" s="139">
        <f>SUM(C132:C133)</f>
        <v>741408.70000000007</v>
      </c>
      <c r="D131" s="139">
        <f>SUM(D132:D133)</f>
        <v>635010.00000000012</v>
      </c>
      <c r="E131" s="126">
        <f t="shared" si="5"/>
        <v>106398.69999999995</v>
      </c>
      <c r="F131" s="124">
        <f t="shared" si="6"/>
        <v>0.85649116337588171</v>
      </c>
      <c r="H131" s="106">
        <f>D131/D251</f>
        <v>2.5839495823790828E-2</v>
      </c>
      <c r="K131" s="47">
        <f>D131-D136</f>
        <v>540157.70000000007</v>
      </c>
    </row>
    <row r="132" spans="1:11" ht="18.75" customHeight="1" x14ac:dyDescent="0.25">
      <c r="A132" s="192"/>
      <c r="B132" s="86" t="s">
        <v>6</v>
      </c>
      <c r="C132" s="140">
        <v>42659.9</v>
      </c>
      <c r="D132" s="140">
        <v>42597.8</v>
      </c>
      <c r="E132" s="127">
        <f t="shared" si="5"/>
        <v>62.099999999998545</v>
      </c>
      <c r="F132" s="118">
        <f t="shared" si="6"/>
        <v>0.99854430038513919</v>
      </c>
      <c r="G132" s="100">
        <v>42597783.640000001</v>
      </c>
    </row>
    <row r="133" spans="1:11" ht="56.25" x14ac:dyDescent="0.25">
      <c r="A133" s="192"/>
      <c r="B133" s="86" t="s">
        <v>7</v>
      </c>
      <c r="C133" s="140">
        <f>SUM(C134:C136)</f>
        <v>698748.8</v>
      </c>
      <c r="D133" s="140">
        <f>SUM(D134:D136)</f>
        <v>592412.20000000007</v>
      </c>
      <c r="E133" s="127">
        <f t="shared" si="5"/>
        <v>106336.59999999998</v>
      </c>
      <c r="F133" s="118">
        <f t="shared" si="6"/>
        <v>0.84781855797104777</v>
      </c>
    </row>
    <row r="134" spans="1:11" ht="18.75" customHeight="1" x14ac:dyDescent="0.25">
      <c r="A134" s="192"/>
      <c r="B134" s="86" t="s">
        <v>8</v>
      </c>
      <c r="C134" s="140">
        <v>150630.70000000001</v>
      </c>
      <c r="D134" s="140">
        <v>124048.9</v>
      </c>
      <c r="E134" s="127">
        <f t="shared" ref="E134:E197" si="9">C134-D134</f>
        <v>26581.800000000017</v>
      </c>
      <c r="F134" s="118">
        <f t="shared" ref="F134:F197" si="10">D134/C134</f>
        <v>0.82352999753702261</v>
      </c>
    </row>
    <row r="135" spans="1:11" ht="18.75" customHeight="1" x14ac:dyDescent="0.25">
      <c r="A135" s="192"/>
      <c r="B135" s="86" t="s">
        <v>9</v>
      </c>
      <c r="C135" s="140">
        <v>453265.8</v>
      </c>
      <c r="D135" s="140">
        <v>373511</v>
      </c>
      <c r="E135" s="127">
        <f t="shared" si="9"/>
        <v>79754.799999999988</v>
      </c>
      <c r="F135" s="118">
        <f t="shared" si="10"/>
        <v>0.82404408186101841</v>
      </c>
    </row>
    <row r="136" spans="1:11" ht="36.75" customHeight="1" x14ac:dyDescent="0.25">
      <c r="A136" s="193"/>
      <c r="B136" s="86" t="s">
        <v>10</v>
      </c>
      <c r="C136" s="140">
        <v>94852.3</v>
      </c>
      <c r="D136" s="140">
        <v>94852.3</v>
      </c>
      <c r="E136" s="128">
        <f t="shared" si="9"/>
        <v>0</v>
      </c>
      <c r="F136" s="118">
        <f t="shared" si="10"/>
        <v>1</v>
      </c>
    </row>
    <row r="137" spans="1:11" x14ac:dyDescent="0.25">
      <c r="A137" s="191" t="s">
        <v>125</v>
      </c>
      <c r="B137" s="89" t="s">
        <v>5</v>
      </c>
      <c r="C137" s="139">
        <f>SUM(C138:C139)</f>
        <v>287506.5</v>
      </c>
      <c r="D137" s="139">
        <f>SUM(D138:D139)</f>
        <v>30716.600000000002</v>
      </c>
      <c r="E137" s="126">
        <f t="shared" si="9"/>
        <v>256789.9</v>
      </c>
      <c r="F137" s="123">
        <f t="shared" si="10"/>
        <v>0.10683793235979014</v>
      </c>
      <c r="H137" s="106">
        <f>D137/D251</f>
        <v>1.2499038714682497E-3</v>
      </c>
      <c r="K137" s="47">
        <f>D137-D142</f>
        <v>26716.600000000002</v>
      </c>
    </row>
    <row r="138" spans="1:11" ht="18.75" customHeight="1" x14ac:dyDescent="0.3">
      <c r="A138" s="192"/>
      <c r="B138" s="90" t="s">
        <v>6</v>
      </c>
      <c r="C138" s="146">
        <v>21538.3</v>
      </c>
      <c r="D138" s="140">
        <v>21280.400000000001</v>
      </c>
      <c r="E138" s="127">
        <f t="shared" si="9"/>
        <v>257.89999999999782</v>
      </c>
      <c r="F138" s="118">
        <f t="shared" si="10"/>
        <v>0.98802598162343369</v>
      </c>
    </row>
    <row r="139" spans="1:11" ht="54" customHeight="1" x14ac:dyDescent="0.25">
      <c r="A139" s="192"/>
      <c r="B139" s="90" t="s">
        <v>7</v>
      </c>
      <c r="C139" s="140">
        <f>SUM(C140:C142)</f>
        <v>265968.2</v>
      </c>
      <c r="D139" s="140">
        <f>SUM(D140:D142)</f>
        <v>9436.2000000000007</v>
      </c>
      <c r="E139" s="127">
        <f t="shared" si="9"/>
        <v>256532</v>
      </c>
      <c r="F139" s="118">
        <f t="shared" si="10"/>
        <v>3.5478677526110267E-2</v>
      </c>
    </row>
    <row r="140" spans="1:11" ht="18.75" customHeight="1" x14ac:dyDescent="0.25">
      <c r="A140" s="192"/>
      <c r="B140" s="90" t="s">
        <v>8</v>
      </c>
      <c r="C140" s="140">
        <v>250000</v>
      </c>
      <c r="D140" s="141">
        <v>0</v>
      </c>
      <c r="E140" s="128">
        <f t="shared" si="9"/>
        <v>250000</v>
      </c>
      <c r="F140" s="121">
        <f t="shared" si="10"/>
        <v>0</v>
      </c>
    </row>
    <row r="141" spans="1:11" ht="18.75" customHeight="1" x14ac:dyDescent="0.25">
      <c r="A141" s="192"/>
      <c r="B141" s="90" t="s">
        <v>9</v>
      </c>
      <c r="C141" s="140">
        <v>13168.2</v>
      </c>
      <c r="D141" s="140">
        <v>5436.2</v>
      </c>
      <c r="E141" s="128">
        <f t="shared" si="9"/>
        <v>7732.0000000000009</v>
      </c>
      <c r="F141" s="118">
        <f t="shared" si="10"/>
        <v>0.4128278732097021</v>
      </c>
    </row>
    <row r="142" spans="1:11" ht="37.5" x14ac:dyDescent="0.25">
      <c r="A142" s="193"/>
      <c r="B142" s="90" t="s">
        <v>10</v>
      </c>
      <c r="C142" s="140">
        <v>2800</v>
      </c>
      <c r="D142" s="140">
        <v>4000</v>
      </c>
      <c r="E142" s="127">
        <f t="shared" si="9"/>
        <v>-1200</v>
      </c>
      <c r="F142" s="118">
        <f t="shared" si="10"/>
        <v>1.4285714285714286</v>
      </c>
    </row>
    <row r="143" spans="1:11" x14ac:dyDescent="0.25">
      <c r="A143" s="191" t="s">
        <v>124</v>
      </c>
      <c r="B143" s="84" t="s">
        <v>5</v>
      </c>
      <c r="C143" s="139">
        <f>SUM(C144:C145)</f>
        <v>2790539.9</v>
      </c>
      <c r="D143" s="139">
        <f>SUM(D144:D145)</f>
        <v>2750915</v>
      </c>
      <c r="E143" s="126">
        <f t="shared" si="9"/>
        <v>39624.899999999907</v>
      </c>
      <c r="F143" s="123">
        <f t="shared" si="10"/>
        <v>0.98580027470669751</v>
      </c>
      <c r="H143" s="106">
        <f>D143/D251</f>
        <v>0.11193879884427574</v>
      </c>
    </row>
    <row r="144" spans="1:11" ht="18.75" customHeight="1" x14ac:dyDescent="0.25">
      <c r="A144" s="192"/>
      <c r="B144" s="86" t="s">
        <v>6</v>
      </c>
      <c r="C144" s="140">
        <v>1793777.6</v>
      </c>
      <c r="D144" s="140">
        <v>1756953.9</v>
      </c>
      <c r="E144" s="127">
        <f t="shared" si="9"/>
        <v>36823.700000000186</v>
      </c>
      <c r="F144" s="118">
        <f t="shared" si="10"/>
        <v>0.97947142388220243</v>
      </c>
      <c r="G144" s="100">
        <f>D144/D143*100</f>
        <v>63.867982107771418</v>
      </c>
    </row>
    <row r="145" spans="1:10" ht="56.25" x14ac:dyDescent="0.25">
      <c r="A145" s="192"/>
      <c r="B145" s="86" t="s">
        <v>7</v>
      </c>
      <c r="C145" s="140">
        <f>SUM(C146:C148)</f>
        <v>996762.29999999993</v>
      </c>
      <c r="D145" s="140">
        <f>SUM(D146:D148)</f>
        <v>993961.10000000009</v>
      </c>
      <c r="E145" s="128">
        <f t="shared" si="9"/>
        <v>2801.199999999837</v>
      </c>
      <c r="F145" s="118">
        <f t="shared" si="10"/>
        <v>0.99718970109523619</v>
      </c>
      <c r="J145" s="116">
        <v>993961.03887000005</v>
      </c>
    </row>
    <row r="146" spans="1:10" x14ac:dyDescent="0.25">
      <c r="A146" s="192"/>
      <c r="B146" s="86" t="s">
        <v>8</v>
      </c>
      <c r="C146" s="140">
        <v>607160.69999999995</v>
      </c>
      <c r="D146" s="140">
        <v>605293.30000000005</v>
      </c>
      <c r="E146" s="128">
        <f t="shared" si="9"/>
        <v>1867.3999999999069</v>
      </c>
      <c r="F146" s="118">
        <f t="shared" si="10"/>
        <v>0.99692437274019896</v>
      </c>
    </row>
    <row r="147" spans="1:10" x14ac:dyDescent="0.25">
      <c r="A147" s="192"/>
      <c r="B147" s="86" t="s">
        <v>9</v>
      </c>
      <c r="C147" s="140">
        <v>389601.6</v>
      </c>
      <c r="D147" s="140">
        <v>388667.8</v>
      </c>
      <c r="E147" s="128">
        <f t="shared" si="9"/>
        <v>933.79999999998836</v>
      </c>
      <c r="F147" s="118">
        <f t="shared" si="10"/>
        <v>0.99760319259469166</v>
      </c>
    </row>
    <row r="148" spans="1:10" ht="57" customHeight="1" x14ac:dyDescent="0.25">
      <c r="A148" s="193"/>
      <c r="B148" s="86" t="s">
        <v>10</v>
      </c>
      <c r="C148" s="141">
        <v>0</v>
      </c>
      <c r="D148" s="141">
        <v>0</v>
      </c>
      <c r="E148" s="128">
        <f t="shared" si="9"/>
        <v>0</v>
      </c>
      <c r="F148" s="118" t="e">
        <f t="shared" si="10"/>
        <v>#DIV/0!</v>
      </c>
    </row>
    <row r="149" spans="1:10" x14ac:dyDescent="0.25">
      <c r="A149" s="191" t="s">
        <v>123</v>
      </c>
      <c r="B149" s="84" t="s">
        <v>5</v>
      </c>
      <c r="C149" s="139">
        <f>SUM(C150:C151)</f>
        <v>869597.20000000007</v>
      </c>
      <c r="D149" s="139">
        <f>SUM(D150:D151)</f>
        <v>859305.9</v>
      </c>
      <c r="E149" s="126">
        <f t="shared" si="9"/>
        <v>10291.300000000047</v>
      </c>
      <c r="F149" s="123">
        <f t="shared" si="10"/>
        <v>0.98816544027510667</v>
      </c>
      <c r="H149" s="106">
        <f>D149/D251</f>
        <v>3.4966427638003839E-2</v>
      </c>
    </row>
    <row r="150" spans="1:10" ht="16.5" customHeight="1" x14ac:dyDescent="0.25">
      <c r="A150" s="192"/>
      <c r="B150" s="86" t="s">
        <v>6</v>
      </c>
      <c r="C150" s="147">
        <v>722734.8</v>
      </c>
      <c r="D150" s="147">
        <v>712443.5</v>
      </c>
      <c r="E150" s="127">
        <f t="shared" si="9"/>
        <v>10291.300000000047</v>
      </c>
      <c r="F150" s="118">
        <f t="shared" si="10"/>
        <v>0.98576061371335644</v>
      </c>
    </row>
    <row r="151" spans="1:10" ht="55.5" customHeight="1" x14ac:dyDescent="0.25">
      <c r="A151" s="192"/>
      <c r="B151" s="86" t="s">
        <v>7</v>
      </c>
      <c r="C151" s="147">
        <f>SUM(C152:C154)</f>
        <v>146862.39999999999</v>
      </c>
      <c r="D151" s="147">
        <f>SUM(D152:D154)</f>
        <v>146862.39999999999</v>
      </c>
      <c r="E151" s="128">
        <f t="shared" si="9"/>
        <v>0</v>
      </c>
      <c r="F151" s="118">
        <f t="shared" si="10"/>
        <v>1</v>
      </c>
    </row>
    <row r="152" spans="1:10" x14ac:dyDescent="0.25">
      <c r="A152" s="192"/>
      <c r="B152" s="86" t="s">
        <v>8</v>
      </c>
      <c r="C152" s="148">
        <v>0</v>
      </c>
      <c r="D152" s="148">
        <v>0</v>
      </c>
      <c r="E152" s="128">
        <f t="shared" si="9"/>
        <v>0</v>
      </c>
      <c r="F152" s="118" t="e">
        <f t="shared" si="10"/>
        <v>#DIV/0!</v>
      </c>
    </row>
    <row r="153" spans="1:10" x14ac:dyDescent="0.25">
      <c r="A153" s="192"/>
      <c r="B153" s="86" t="s">
        <v>9</v>
      </c>
      <c r="C153" s="147">
        <v>146862.39999999999</v>
      </c>
      <c r="D153" s="147">
        <v>146862.39999999999</v>
      </c>
      <c r="E153" s="128">
        <f t="shared" si="9"/>
        <v>0</v>
      </c>
      <c r="F153" s="118">
        <f t="shared" si="10"/>
        <v>1</v>
      </c>
    </row>
    <row r="154" spans="1:10" ht="37.5" x14ac:dyDescent="0.25">
      <c r="A154" s="193"/>
      <c r="B154" s="86" t="s">
        <v>10</v>
      </c>
      <c r="C154" s="148">
        <v>0</v>
      </c>
      <c r="D154" s="148">
        <v>0</v>
      </c>
      <c r="E154" s="128">
        <f t="shared" si="9"/>
        <v>0</v>
      </c>
      <c r="F154" s="118" t="e">
        <f t="shared" si="10"/>
        <v>#DIV/0!</v>
      </c>
    </row>
    <row r="155" spans="1:10" x14ac:dyDescent="0.25">
      <c r="A155" s="191" t="s">
        <v>122</v>
      </c>
      <c r="B155" s="84" t="s">
        <v>5</v>
      </c>
      <c r="C155" s="139">
        <f>SUM(C156:C157)</f>
        <v>842.6</v>
      </c>
      <c r="D155" s="139">
        <f>SUM(D156:D157)</f>
        <v>842.5</v>
      </c>
      <c r="E155" s="126">
        <f t="shared" si="9"/>
        <v>0.10000000000002274</v>
      </c>
      <c r="F155" s="123">
        <v>1</v>
      </c>
      <c r="H155" s="108">
        <f>D155/D251</f>
        <v>3.4282570717852895E-5</v>
      </c>
    </row>
    <row r="156" spans="1:10" ht="15.75" customHeight="1" x14ac:dyDescent="0.25">
      <c r="A156" s="192"/>
      <c r="B156" s="86" t="s">
        <v>6</v>
      </c>
      <c r="C156" s="147">
        <v>842.6</v>
      </c>
      <c r="D156" s="147">
        <v>842.5</v>
      </c>
      <c r="E156" s="127">
        <f t="shared" si="9"/>
        <v>0.10000000000002274</v>
      </c>
      <c r="F156" s="118">
        <f t="shared" si="10"/>
        <v>0.99988131972466177</v>
      </c>
    </row>
    <row r="157" spans="1:10" ht="56.25" x14ac:dyDescent="0.25">
      <c r="A157" s="192"/>
      <c r="B157" s="86" t="s">
        <v>7</v>
      </c>
      <c r="C157" s="148">
        <f>SUM(C158:C160)</f>
        <v>0</v>
      </c>
      <c r="D157" s="148">
        <f>SUM(D158:D160)</f>
        <v>0</v>
      </c>
      <c r="E157" s="128">
        <f t="shared" si="9"/>
        <v>0</v>
      </c>
      <c r="F157" s="118" t="e">
        <f t="shared" si="10"/>
        <v>#DIV/0!</v>
      </c>
    </row>
    <row r="158" spans="1:10" x14ac:dyDescent="0.25">
      <c r="A158" s="192"/>
      <c r="B158" s="86" t="s">
        <v>8</v>
      </c>
      <c r="C158" s="148">
        <v>0</v>
      </c>
      <c r="D158" s="148">
        <v>0</v>
      </c>
      <c r="E158" s="128">
        <f t="shared" si="9"/>
        <v>0</v>
      </c>
      <c r="F158" s="118" t="e">
        <f t="shared" si="10"/>
        <v>#DIV/0!</v>
      </c>
    </row>
    <row r="159" spans="1:10" x14ac:dyDescent="0.25">
      <c r="A159" s="192"/>
      <c r="B159" s="86" t="s">
        <v>9</v>
      </c>
      <c r="C159" s="148">
        <v>0</v>
      </c>
      <c r="D159" s="148">
        <v>0</v>
      </c>
      <c r="E159" s="128">
        <f t="shared" si="9"/>
        <v>0</v>
      </c>
      <c r="F159" s="118" t="e">
        <f t="shared" si="10"/>
        <v>#DIV/0!</v>
      </c>
    </row>
    <row r="160" spans="1:10" ht="37.5" x14ac:dyDescent="0.25">
      <c r="A160" s="193"/>
      <c r="B160" s="86" t="s">
        <v>10</v>
      </c>
      <c r="C160" s="148">
        <v>0</v>
      </c>
      <c r="D160" s="148">
        <v>0</v>
      </c>
      <c r="E160" s="128">
        <f t="shared" si="9"/>
        <v>0</v>
      </c>
      <c r="F160" s="118" t="e">
        <f t="shared" si="10"/>
        <v>#DIV/0!</v>
      </c>
    </row>
    <row r="161" spans="1:10" x14ac:dyDescent="0.25">
      <c r="A161" s="191" t="s">
        <v>121</v>
      </c>
      <c r="B161" s="84" t="s">
        <v>5</v>
      </c>
      <c r="C161" s="139">
        <f>SUM(C162:C163)</f>
        <v>205000</v>
      </c>
      <c r="D161" s="139">
        <f>SUM(D162:D163)</f>
        <v>202561.4</v>
      </c>
      <c r="E161" s="126">
        <f t="shared" si="9"/>
        <v>2438.6000000000058</v>
      </c>
      <c r="F161" s="123">
        <f>D161/C161</f>
        <v>0.9881043902439024</v>
      </c>
      <c r="H161" s="106">
        <f>D161/D251</f>
        <v>8.2425228726496005E-3</v>
      </c>
    </row>
    <row r="162" spans="1:10" ht="18.75" customHeight="1" x14ac:dyDescent="0.25">
      <c r="A162" s="192"/>
      <c r="B162" s="86" t="s">
        <v>6</v>
      </c>
      <c r="C162" s="147">
        <v>205000</v>
      </c>
      <c r="D162" s="147">
        <v>202561.4</v>
      </c>
      <c r="E162" s="127">
        <f t="shared" si="9"/>
        <v>2438.6000000000058</v>
      </c>
      <c r="F162" s="118">
        <f t="shared" si="10"/>
        <v>0.9881043902439024</v>
      </c>
    </row>
    <row r="163" spans="1:10" ht="56.25" x14ac:dyDescent="0.25">
      <c r="A163" s="192"/>
      <c r="B163" s="86" t="s">
        <v>7</v>
      </c>
      <c r="C163" s="148">
        <f>SUM(C164:C166)</f>
        <v>0</v>
      </c>
      <c r="D163" s="148">
        <f>SUM(D164:D166)</f>
        <v>0</v>
      </c>
      <c r="E163" s="128">
        <f t="shared" si="9"/>
        <v>0</v>
      </c>
      <c r="F163" s="118" t="e">
        <f t="shared" si="10"/>
        <v>#DIV/0!</v>
      </c>
    </row>
    <row r="164" spans="1:10" x14ac:dyDescent="0.25">
      <c r="A164" s="192"/>
      <c r="B164" s="86" t="s">
        <v>8</v>
      </c>
      <c r="C164" s="148">
        <v>0</v>
      </c>
      <c r="D164" s="148">
        <v>0</v>
      </c>
      <c r="E164" s="128">
        <f t="shared" si="9"/>
        <v>0</v>
      </c>
      <c r="F164" s="118" t="e">
        <f t="shared" si="10"/>
        <v>#DIV/0!</v>
      </c>
    </row>
    <row r="165" spans="1:10" x14ac:dyDescent="0.25">
      <c r="A165" s="192"/>
      <c r="B165" s="86" t="s">
        <v>9</v>
      </c>
      <c r="C165" s="148">
        <v>0</v>
      </c>
      <c r="D165" s="148">
        <v>0</v>
      </c>
      <c r="E165" s="128">
        <f t="shared" si="9"/>
        <v>0</v>
      </c>
      <c r="F165" s="118" t="e">
        <f t="shared" si="10"/>
        <v>#DIV/0!</v>
      </c>
    </row>
    <row r="166" spans="1:10" ht="37.5" x14ac:dyDescent="0.25">
      <c r="A166" s="193"/>
      <c r="B166" s="86" t="s">
        <v>10</v>
      </c>
      <c r="C166" s="148">
        <v>0</v>
      </c>
      <c r="D166" s="148">
        <v>0</v>
      </c>
      <c r="E166" s="128">
        <f t="shared" si="9"/>
        <v>0</v>
      </c>
      <c r="F166" s="118" t="e">
        <f t="shared" si="10"/>
        <v>#DIV/0!</v>
      </c>
    </row>
    <row r="167" spans="1:10" x14ac:dyDescent="0.25">
      <c r="A167" s="191" t="s">
        <v>120</v>
      </c>
      <c r="B167" s="84" t="s">
        <v>5</v>
      </c>
      <c r="C167" s="139">
        <f>SUM(C168:C169)</f>
        <v>3118462.6</v>
      </c>
      <c r="D167" s="139">
        <f>SUM(D168:D169)</f>
        <v>3109045.66</v>
      </c>
      <c r="E167" s="126">
        <f t="shared" si="9"/>
        <v>9416.9399999999441</v>
      </c>
      <c r="F167" s="123">
        <f>D167/C167</f>
        <v>0.99698026200474554</v>
      </c>
      <c r="H167" s="109">
        <f>D167/D251</f>
        <v>0.12651166493054439</v>
      </c>
    </row>
    <row r="168" spans="1:10" ht="17.25" customHeight="1" x14ac:dyDescent="0.25">
      <c r="A168" s="192"/>
      <c r="B168" s="86" t="s">
        <v>6</v>
      </c>
      <c r="C168" s="147">
        <f>C174+C180+C186</f>
        <v>2859454</v>
      </c>
      <c r="D168" s="147">
        <f>D174+D180+D186</f>
        <v>2850037.06</v>
      </c>
      <c r="E168" s="127">
        <f t="shared" si="9"/>
        <v>9416.9399999999441</v>
      </c>
      <c r="F168" s="118">
        <f t="shared" si="10"/>
        <v>0.99670673492212147</v>
      </c>
      <c r="G168" s="104">
        <f>D168/D167*100</f>
        <v>91.669192790175998</v>
      </c>
      <c r="J168" s="47">
        <f>D167-D172</f>
        <v>3109045.66</v>
      </c>
    </row>
    <row r="169" spans="1:10" ht="56.25" x14ac:dyDescent="0.25">
      <c r="A169" s="192"/>
      <c r="B169" s="86" t="s">
        <v>7</v>
      </c>
      <c r="C169" s="147">
        <f>SUM(C170:C172)</f>
        <v>259008.6</v>
      </c>
      <c r="D169" s="147">
        <f>SUM(D170:D172)</f>
        <v>259008.6</v>
      </c>
      <c r="E169" s="128">
        <f t="shared" si="9"/>
        <v>0</v>
      </c>
      <c r="F169" s="118">
        <f t="shared" si="10"/>
        <v>1</v>
      </c>
    </row>
    <row r="170" spans="1:10" x14ac:dyDescent="0.25">
      <c r="A170" s="192"/>
      <c r="B170" s="86" t="s">
        <v>8</v>
      </c>
      <c r="C170" s="148">
        <f t="shared" ref="C170:D172" si="11">C176+C182+C188</f>
        <v>0</v>
      </c>
      <c r="D170" s="148">
        <f t="shared" si="11"/>
        <v>0</v>
      </c>
      <c r="E170" s="128">
        <f t="shared" si="9"/>
        <v>0</v>
      </c>
      <c r="F170" s="118" t="e">
        <f t="shared" si="10"/>
        <v>#DIV/0!</v>
      </c>
    </row>
    <row r="171" spans="1:10" x14ac:dyDescent="0.25">
      <c r="A171" s="192"/>
      <c r="B171" s="86" t="s">
        <v>9</v>
      </c>
      <c r="C171" s="147">
        <f t="shared" si="11"/>
        <v>259008.6</v>
      </c>
      <c r="D171" s="147">
        <f t="shared" si="11"/>
        <v>259008.6</v>
      </c>
      <c r="E171" s="128">
        <f t="shared" si="9"/>
        <v>0</v>
      </c>
      <c r="F171" s="118">
        <f t="shared" si="10"/>
        <v>1</v>
      </c>
    </row>
    <row r="172" spans="1:10" ht="37.5" x14ac:dyDescent="0.25">
      <c r="A172" s="193"/>
      <c r="B172" s="86" t="s">
        <v>10</v>
      </c>
      <c r="C172" s="148">
        <f t="shared" si="11"/>
        <v>0</v>
      </c>
      <c r="D172" s="148">
        <f t="shared" si="11"/>
        <v>0</v>
      </c>
      <c r="E172" s="128">
        <f t="shared" si="9"/>
        <v>0</v>
      </c>
      <c r="F172" s="118" t="e">
        <f t="shared" si="10"/>
        <v>#DIV/0!</v>
      </c>
    </row>
    <row r="173" spans="1:10" x14ac:dyDescent="0.25">
      <c r="A173" s="174" t="s">
        <v>86</v>
      </c>
      <c r="B173" s="16" t="s">
        <v>5</v>
      </c>
      <c r="C173" s="142">
        <f>SUM(C174:C175)</f>
        <v>287984.7</v>
      </c>
      <c r="D173" s="149">
        <f>SUM(D174:D175)</f>
        <v>287984.48</v>
      </c>
      <c r="E173" s="129">
        <f t="shared" si="9"/>
        <v>0.22000000003026798</v>
      </c>
      <c r="F173" s="119">
        <f t="shared" si="10"/>
        <v>0.99999923607052721</v>
      </c>
    </row>
    <row r="174" spans="1:10" ht="18.75" customHeight="1" x14ac:dyDescent="0.25">
      <c r="A174" s="175"/>
      <c r="B174" s="16" t="s">
        <v>6</v>
      </c>
      <c r="C174" s="150">
        <v>28976.1</v>
      </c>
      <c r="D174" s="150">
        <v>28975.88</v>
      </c>
      <c r="E174" s="129">
        <f t="shared" si="9"/>
        <v>0.21999999999752617</v>
      </c>
      <c r="F174" s="119">
        <f t="shared" si="10"/>
        <v>0.99999240753586582</v>
      </c>
    </row>
    <row r="175" spans="1:10" ht="56.25" x14ac:dyDescent="0.25">
      <c r="A175" s="175"/>
      <c r="B175" s="16" t="s">
        <v>7</v>
      </c>
      <c r="C175" s="150">
        <f>SUM(C176:C178)</f>
        <v>259008.6</v>
      </c>
      <c r="D175" s="150">
        <f>SUM(D176:D178)</f>
        <v>259008.6</v>
      </c>
      <c r="E175" s="130">
        <f t="shared" si="9"/>
        <v>0</v>
      </c>
      <c r="F175" s="119">
        <f t="shared" si="10"/>
        <v>1</v>
      </c>
    </row>
    <row r="176" spans="1:10" x14ac:dyDescent="0.25">
      <c r="A176" s="175"/>
      <c r="B176" s="16" t="s">
        <v>8</v>
      </c>
      <c r="C176" s="151">
        <v>0</v>
      </c>
      <c r="D176" s="151">
        <v>0</v>
      </c>
      <c r="E176" s="130">
        <f t="shared" si="9"/>
        <v>0</v>
      </c>
      <c r="F176" s="119" t="e">
        <f t="shared" si="10"/>
        <v>#DIV/0!</v>
      </c>
    </row>
    <row r="177" spans="1:8" x14ac:dyDescent="0.25">
      <c r="A177" s="175"/>
      <c r="B177" s="16" t="s">
        <v>9</v>
      </c>
      <c r="C177" s="150">
        <v>259008.6</v>
      </c>
      <c r="D177" s="150">
        <v>259008.6</v>
      </c>
      <c r="E177" s="130">
        <f t="shared" si="9"/>
        <v>0</v>
      </c>
      <c r="F177" s="119">
        <f t="shared" si="10"/>
        <v>1</v>
      </c>
    </row>
    <row r="178" spans="1:8" ht="37.5" x14ac:dyDescent="0.25">
      <c r="A178" s="176"/>
      <c r="B178" s="16" t="s">
        <v>10</v>
      </c>
      <c r="C178" s="151">
        <v>0</v>
      </c>
      <c r="D178" s="151">
        <v>0</v>
      </c>
      <c r="E178" s="130">
        <f t="shared" si="9"/>
        <v>0</v>
      </c>
      <c r="F178" s="119" t="e">
        <f t="shared" si="10"/>
        <v>#DIV/0!</v>
      </c>
    </row>
    <row r="179" spans="1:8" x14ac:dyDescent="0.25">
      <c r="A179" s="174" t="s">
        <v>87</v>
      </c>
      <c r="B179" s="16" t="s">
        <v>5</v>
      </c>
      <c r="C179" s="142">
        <f>SUM(C180:C181)</f>
        <v>102900.1</v>
      </c>
      <c r="D179" s="142">
        <f>SUM(D180:D181)</f>
        <v>99704.59</v>
      </c>
      <c r="E179" s="129">
        <f t="shared" si="9"/>
        <v>3195.5100000000093</v>
      </c>
      <c r="F179" s="119">
        <f t="shared" si="10"/>
        <v>0.96894551122885197</v>
      </c>
    </row>
    <row r="180" spans="1:8" ht="16.5" customHeight="1" x14ac:dyDescent="0.25">
      <c r="A180" s="175"/>
      <c r="B180" s="16" t="s">
        <v>6</v>
      </c>
      <c r="C180" s="150">
        <v>102900.1</v>
      </c>
      <c r="D180" s="150">
        <v>99704.59</v>
      </c>
      <c r="E180" s="129">
        <f t="shared" si="9"/>
        <v>3195.5100000000093</v>
      </c>
      <c r="F180" s="119">
        <f t="shared" si="10"/>
        <v>0.96894551122885197</v>
      </c>
    </row>
    <row r="181" spans="1:8" ht="56.25" x14ac:dyDescent="0.25">
      <c r="A181" s="175"/>
      <c r="B181" s="16" t="s">
        <v>7</v>
      </c>
      <c r="C181" s="151">
        <f>SUM(C182:C184)</f>
        <v>0</v>
      </c>
      <c r="D181" s="151">
        <f>SUM(D182:D184)</f>
        <v>0</v>
      </c>
      <c r="E181" s="130">
        <f t="shared" si="9"/>
        <v>0</v>
      </c>
      <c r="F181" s="119" t="e">
        <f t="shared" si="10"/>
        <v>#DIV/0!</v>
      </c>
    </row>
    <row r="182" spans="1:8" x14ac:dyDescent="0.25">
      <c r="A182" s="175"/>
      <c r="B182" s="16" t="s">
        <v>8</v>
      </c>
      <c r="C182" s="151">
        <v>0</v>
      </c>
      <c r="D182" s="151">
        <v>0</v>
      </c>
      <c r="E182" s="130">
        <f t="shared" si="9"/>
        <v>0</v>
      </c>
      <c r="F182" s="119" t="e">
        <f t="shared" si="10"/>
        <v>#DIV/0!</v>
      </c>
    </row>
    <row r="183" spans="1:8" x14ac:dyDescent="0.25">
      <c r="A183" s="175"/>
      <c r="B183" s="16" t="s">
        <v>9</v>
      </c>
      <c r="C183" s="151">
        <v>0</v>
      </c>
      <c r="D183" s="151">
        <v>0</v>
      </c>
      <c r="E183" s="130">
        <f t="shared" si="9"/>
        <v>0</v>
      </c>
      <c r="F183" s="119" t="e">
        <f t="shared" si="10"/>
        <v>#DIV/0!</v>
      </c>
    </row>
    <row r="184" spans="1:8" ht="37.5" x14ac:dyDescent="0.25">
      <c r="A184" s="176"/>
      <c r="B184" s="16" t="s">
        <v>10</v>
      </c>
      <c r="C184" s="151">
        <v>0</v>
      </c>
      <c r="D184" s="151">
        <v>0</v>
      </c>
      <c r="E184" s="130">
        <f t="shared" si="9"/>
        <v>0</v>
      </c>
      <c r="F184" s="119" t="e">
        <f t="shared" si="10"/>
        <v>#DIV/0!</v>
      </c>
    </row>
    <row r="185" spans="1:8" x14ac:dyDescent="0.25">
      <c r="A185" s="174" t="s">
        <v>103</v>
      </c>
      <c r="B185" s="16" t="s">
        <v>5</v>
      </c>
      <c r="C185" s="142">
        <f>SUM(C186:C187)</f>
        <v>2727577.8</v>
      </c>
      <c r="D185" s="142">
        <f>SUM(D186:D187)</f>
        <v>2721356.59</v>
      </c>
      <c r="E185" s="129">
        <f t="shared" si="9"/>
        <v>6221.2099999999627</v>
      </c>
      <c r="F185" s="119">
        <f t="shared" si="10"/>
        <v>0.99771914480312895</v>
      </c>
    </row>
    <row r="186" spans="1:8" ht="18" customHeight="1" x14ac:dyDescent="0.25">
      <c r="A186" s="175"/>
      <c r="B186" s="16" t="s">
        <v>6</v>
      </c>
      <c r="C186" s="150">
        <v>2727577.8</v>
      </c>
      <c r="D186" s="150">
        <v>2721356.59</v>
      </c>
      <c r="E186" s="129">
        <f t="shared" si="9"/>
        <v>6221.2099999999627</v>
      </c>
      <c r="F186" s="119">
        <f t="shared" si="10"/>
        <v>0.99771914480312895</v>
      </c>
    </row>
    <row r="187" spans="1:8" ht="56.25" x14ac:dyDescent="0.25">
      <c r="A187" s="175"/>
      <c r="B187" s="16" t="s">
        <v>7</v>
      </c>
      <c r="C187" s="151">
        <f>SUM(C188:C190)</f>
        <v>0</v>
      </c>
      <c r="D187" s="151">
        <f>SUM(D188:D190)</f>
        <v>0</v>
      </c>
      <c r="E187" s="130">
        <f t="shared" si="9"/>
        <v>0</v>
      </c>
      <c r="F187" s="119" t="e">
        <f t="shared" si="10"/>
        <v>#DIV/0!</v>
      </c>
    </row>
    <row r="188" spans="1:8" x14ac:dyDescent="0.25">
      <c r="A188" s="175"/>
      <c r="B188" s="16" t="s">
        <v>8</v>
      </c>
      <c r="C188" s="151">
        <v>0</v>
      </c>
      <c r="D188" s="151">
        <v>0</v>
      </c>
      <c r="E188" s="130">
        <f t="shared" si="9"/>
        <v>0</v>
      </c>
      <c r="F188" s="119" t="e">
        <f t="shared" si="10"/>
        <v>#DIV/0!</v>
      </c>
    </row>
    <row r="189" spans="1:8" x14ac:dyDescent="0.25">
      <c r="A189" s="175"/>
      <c r="B189" s="16" t="s">
        <v>9</v>
      </c>
      <c r="C189" s="151">
        <v>0</v>
      </c>
      <c r="D189" s="151">
        <v>0</v>
      </c>
      <c r="E189" s="130">
        <f t="shared" si="9"/>
        <v>0</v>
      </c>
      <c r="F189" s="119" t="e">
        <f t="shared" si="10"/>
        <v>#DIV/0!</v>
      </c>
    </row>
    <row r="190" spans="1:8" ht="37.5" x14ac:dyDescent="0.25">
      <c r="A190" s="176"/>
      <c r="B190" s="16" t="s">
        <v>10</v>
      </c>
      <c r="C190" s="151">
        <v>0</v>
      </c>
      <c r="D190" s="151">
        <v>0</v>
      </c>
      <c r="E190" s="130">
        <f t="shared" si="9"/>
        <v>0</v>
      </c>
      <c r="F190" s="119" t="e">
        <f t="shared" si="10"/>
        <v>#DIV/0!</v>
      </c>
    </row>
    <row r="191" spans="1:8" x14ac:dyDescent="0.25">
      <c r="A191" s="191" t="s">
        <v>119</v>
      </c>
      <c r="B191" s="84" t="s">
        <v>5</v>
      </c>
      <c r="C191" s="139">
        <f>SUM(C192:C193)</f>
        <v>82474.2</v>
      </c>
      <c r="D191" s="139">
        <f>SUM(D192:D193)</f>
        <v>82460.3</v>
      </c>
      <c r="E191" s="126">
        <f t="shared" si="9"/>
        <v>13.899999999994179</v>
      </c>
      <c r="F191" s="123">
        <f t="shared" si="10"/>
        <v>0.99983146244522536</v>
      </c>
      <c r="H191" s="106">
        <f>D191/D251</f>
        <v>3.3554315325404929E-3</v>
      </c>
    </row>
    <row r="192" spans="1:8" ht="16.5" customHeight="1" x14ac:dyDescent="0.25">
      <c r="A192" s="192"/>
      <c r="B192" s="86" t="s">
        <v>6</v>
      </c>
      <c r="C192" s="147">
        <f>C198+C204+C210</f>
        <v>82474.2</v>
      </c>
      <c r="D192" s="147">
        <f>D198+D204+D210</f>
        <v>82460.3</v>
      </c>
      <c r="E192" s="127">
        <f t="shared" si="9"/>
        <v>13.899999999994179</v>
      </c>
      <c r="F192" s="118">
        <f t="shared" si="10"/>
        <v>0.99983146244522536</v>
      </c>
    </row>
    <row r="193" spans="1:6" ht="56.25" x14ac:dyDescent="0.25">
      <c r="A193" s="192"/>
      <c r="B193" s="86" t="s">
        <v>7</v>
      </c>
      <c r="C193" s="148">
        <f>SUM(C194:C196)</f>
        <v>0</v>
      </c>
      <c r="D193" s="148">
        <f>SUM(D194:D196)</f>
        <v>0</v>
      </c>
      <c r="E193" s="128">
        <f t="shared" si="9"/>
        <v>0</v>
      </c>
      <c r="F193" s="118" t="e">
        <f t="shared" si="10"/>
        <v>#DIV/0!</v>
      </c>
    </row>
    <row r="194" spans="1:6" x14ac:dyDescent="0.25">
      <c r="A194" s="192"/>
      <c r="B194" s="86" t="s">
        <v>8</v>
      </c>
      <c r="C194" s="148">
        <f t="shared" ref="C194:D196" si="12">C200+C206+C212</f>
        <v>0</v>
      </c>
      <c r="D194" s="148">
        <f t="shared" si="12"/>
        <v>0</v>
      </c>
      <c r="E194" s="128">
        <f t="shared" si="9"/>
        <v>0</v>
      </c>
      <c r="F194" s="118" t="e">
        <f t="shared" si="10"/>
        <v>#DIV/0!</v>
      </c>
    </row>
    <row r="195" spans="1:6" x14ac:dyDescent="0.25">
      <c r="A195" s="192"/>
      <c r="B195" s="86" t="s">
        <v>9</v>
      </c>
      <c r="C195" s="148">
        <f t="shared" si="12"/>
        <v>0</v>
      </c>
      <c r="D195" s="148">
        <f t="shared" si="12"/>
        <v>0</v>
      </c>
      <c r="E195" s="128">
        <f t="shared" si="9"/>
        <v>0</v>
      </c>
      <c r="F195" s="118" t="e">
        <f t="shared" si="10"/>
        <v>#DIV/0!</v>
      </c>
    </row>
    <row r="196" spans="1:6" ht="37.5" x14ac:dyDescent="0.25">
      <c r="A196" s="193"/>
      <c r="B196" s="86" t="s">
        <v>10</v>
      </c>
      <c r="C196" s="148">
        <f t="shared" si="12"/>
        <v>0</v>
      </c>
      <c r="D196" s="148">
        <f t="shared" si="12"/>
        <v>0</v>
      </c>
      <c r="E196" s="128">
        <f t="shared" si="9"/>
        <v>0</v>
      </c>
      <c r="F196" s="118" t="e">
        <f t="shared" si="10"/>
        <v>#DIV/0!</v>
      </c>
    </row>
    <row r="197" spans="1:6" x14ac:dyDescent="0.25">
      <c r="A197" s="174" t="s">
        <v>90</v>
      </c>
      <c r="B197" s="16" t="s">
        <v>5</v>
      </c>
      <c r="C197" s="142">
        <f>SUM(C198:C199)</f>
        <v>13471</v>
      </c>
      <c r="D197" s="142">
        <f>SUM(D198:D199)</f>
        <v>13469.3</v>
      </c>
      <c r="E197" s="129">
        <f t="shared" si="9"/>
        <v>1.7000000000007276</v>
      </c>
      <c r="F197" s="119">
        <f t="shared" si="10"/>
        <v>0.99987380298418815</v>
      </c>
    </row>
    <row r="198" spans="1:6" ht="15" customHeight="1" x14ac:dyDescent="0.25">
      <c r="A198" s="175"/>
      <c r="B198" s="16" t="s">
        <v>6</v>
      </c>
      <c r="C198" s="150">
        <v>13471</v>
      </c>
      <c r="D198" s="150">
        <v>13469.3</v>
      </c>
      <c r="E198" s="129">
        <f t="shared" ref="E198:E250" si="13">C198-D198</f>
        <v>1.7000000000007276</v>
      </c>
      <c r="F198" s="119">
        <f t="shared" ref="F198:F256" si="14">D198/C198</f>
        <v>0.99987380298418815</v>
      </c>
    </row>
    <row r="199" spans="1:6" ht="56.25" x14ac:dyDescent="0.25">
      <c r="A199" s="175"/>
      <c r="B199" s="16" t="s">
        <v>7</v>
      </c>
      <c r="C199" s="151">
        <f>SUM(C200:C202)</f>
        <v>0</v>
      </c>
      <c r="D199" s="151">
        <f>SUM(D200:D202)</f>
        <v>0</v>
      </c>
      <c r="E199" s="130">
        <f t="shared" si="13"/>
        <v>0</v>
      </c>
      <c r="F199" s="119" t="e">
        <f t="shared" si="14"/>
        <v>#DIV/0!</v>
      </c>
    </row>
    <row r="200" spans="1:6" x14ac:dyDescent="0.25">
      <c r="A200" s="175"/>
      <c r="B200" s="16" t="s">
        <v>8</v>
      </c>
      <c r="C200" s="151">
        <v>0</v>
      </c>
      <c r="D200" s="151">
        <v>0</v>
      </c>
      <c r="E200" s="130">
        <f t="shared" si="13"/>
        <v>0</v>
      </c>
      <c r="F200" s="119" t="e">
        <f t="shared" si="14"/>
        <v>#DIV/0!</v>
      </c>
    </row>
    <row r="201" spans="1:6" x14ac:dyDescent="0.25">
      <c r="A201" s="175"/>
      <c r="B201" s="16" t="s">
        <v>9</v>
      </c>
      <c r="C201" s="151">
        <v>0</v>
      </c>
      <c r="D201" s="151">
        <v>0</v>
      </c>
      <c r="E201" s="130">
        <f t="shared" si="13"/>
        <v>0</v>
      </c>
      <c r="F201" s="119" t="e">
        <f t="shared" si="14"/>
        <v>#DIV/0!</v>
      </c>
    </row>
    <row r="202" spans="1:6" ht="37.5" x14ac:dyDescent="0.25">
      <c r="A202" s="176"/>
      <c r="B202" s="16" t="s">
        <v>10</v>
      </c>
      <c r="C202" s="151">
        <v>0</v>
      </c>
      <c r="D202" s="151">
        <v>0</v>
      </c>
      <c r="E202" s="130">
        <f t="shared" si="13"/>
        <v>0</v>
      </c>
      <c r="F202" s="119" t="e">
        <f t="shared" si="14"/>
        <v>#DIV/0!</v>
      </c>
    </row>
    <row r="203" spans="1:6" x14ac:dyDescent="0.25">
      <c r="A203" s="174" t="s">
        <v>91</v>
      </c>
      <c r="B203" s="16" t="s">
        <v>5</v>
      </c>
      <c r="C203" s="142">
        <f>SUM(C204:C205)</f>
        <v>615</v>
      </c>
      <c r="D203" s="142">
        <f>SUM(D204:D205)</f>
        <v>605.9</v>
      </c>
      <c r="E203" s="129">
        <f t="shared" si="13"/>
        <v>9.1000000000000227</v>
      </c>
      <c r="F203" s="119">
        <f t="shared" si="14"/>
        <v>0.98520325203252024</v>
      </c>
    </row>
    <row r="204" spans="1:6" ht="18" customHeight="1" x14ac:dyDescent="0.25">
      <c r="A204" s="175"/>
      <c r="B204" s="16" t="s">
        <v>6</v>
      </c>
      <c r="C204" s="150">
        <v>615</v>
      </c>
      <c r="D204" s="150">
        <v>605.9</v>
      </c>
      <c r="E204" s="129">
        <f t="shared" si="13"/>
        <v>9.1000000000000227</v>
      </c>
      <c r="F204" s="119">
        <f t="shared" si="14"/>
        <v>0.98520325203252024</v>
      </c>
    </row>
    <row r="205" spans="1:6" ht="56.25" x14ac:dyDescent="0.25">
      <c r="A205" s="175"/>
      <c r="B205" s="16" t="s">
        <v>7</v>
      </c>
      <c r="C205" s="151">
        <f>SUM(C206:C208)</f>
        <v>0</v>
      </c>
      <c r="D205" s="151">
        <f>SUM(D206:D208)</f>
        <v>0</v>
      </c>
      <c r="E205" s="130">
        <f t="shared" si="13"/>
        <v>0</v>
      </c>
      <c r="F205" s="119" t="e">
        <f t="shared" si="14"/>
        <v>#DIV/0!</v>
      </c>
    </row>
    <row r="206" spans="1:6" x14ac:dyDescent="0.25">
      <c r="A206" s="175"/>
      <c r="B206" s="16" t="s">
        <v>8</v>
      </c>
      <c r="C206" s="151">
        <v>0</v>
      </c>
      <c r="D206" s="151">
        <v>0</v>
      </c>
      <c r="E206" s="130">
        <f t="shared" si="13"/>
        <v>0</v>
      </c>
      <c r="F206" s="119" t="e">
        <f t="shared" si="14"/>
        <v>#DIV/0!</v>
      </c>
    </row>
    <row r="207" spans="1:6" x14ac:dyDescent="0.25">
      <c r="A207" s="175"/>
      <c r="B207" s="16" t="s">
        <v>9</v>
      </c>
      <c r="C207" s="151">
        <v>0</v>
      </c>
      <c r="D207" s="151">
        <v>0</v>
      </c>
      <c r="E207" s="130">
        <f t="shared" si="13"/>
        <v>0</v>
      </c>
      <c r="F207" s="119" t="e">
        <f t="shared" si="14"/>
        <v>#DIV/0!</v>
      </c>
    </row>
    <row r="208" spans="1:6" ht="37.5" x14ac:dyDescent="0.25">
      <c r="A208" s="176"/>
      <c r="B208" s="16" t="s">
        <v>10</v>
      </c>
      <c r="C208" s="151">
        <v>0</v>
      </c>
      <c r="D208" s="151">
        <v>0</v>
      </c>
      <c r="E208" s="130">
        <f t="shared" si="13"/>
        <v>0</v>
      </c>
      <c r="F208" s="119" t="e">
        <f t="shared" si="14"/>
        <v>#DIV/0!</v>
      </c>
    </row>
    <row r="209" spans="1:8" x14ac:dyDescent="0.25">
      <c r="A209" s="174" t="s">
        <v>92</v>
      </c>
      <c r="B209" s="16" t="s">
        <v>5</v>
      </c>
      <c r="C209" s="142">
        <f>SUM(C210:C211)</f>
        <v>68388.2</v>
      </c>
      <c r="D209" s="142">
        <f>SUM(D210:D211)</f>
        <v>68385.100000000006</v>
      </c>
      <c r="E209" s="129">
        <f t="shared" si="13"/>
        <v>3.0999999999912689</v>
      </c>
      <c r="F209" s="119">
        <f t="shared" si="14"/>
        <v>0.99995467054257914</v>
      </c>
    </row>
    <row r="210" spans="1:8" ht="18.75" customHeight="1" x14ac:dyDescent="0.25">
      <c r="A210" s="175"/>
      <c r="B210" s="16" t="s">
        <v>6</v>
      </c>
      <c r="C210" s="150">
        <v>68388.2</v>
      </c>
      <c r="D210" s="150">
        <v>68385.100000000006</v>
      </c>
      <c r="E210" s="129">
        <f t="shared" si="13"/>
        <v>3.0999999999912689</v>
      </c>
      <c r="F210" s="119">
        <f t="shared" si="14"/>
        <v>0.99995467054257914</v>
      </c>
    </row>
    <row r="211" spans="1:8" ht="56.25" x14ac:dyDescent="0.25">
      <c r="A211" s="175"/>
      <c r="B211" s="16" t="s">
        <v>7</v>
      </c>
      <c r="C211" s="151">
        <f>SUM(C212:C214)</f>
        <v>0</v>
      </c>
      <c r="D211" s="151">
        <f>SUM(D212:D214)</f>
        <v>0</v>
      </c>
      <c r="E211" s="130">
        <f t="shared" si="13"/>
        <v>0</v>
      </c>
      <c r="F211" s="119" t="e">
        <f t="shared" si="14"/>
        <v>#DIV/0!</v>
      </c>
    </row>
    <row r="212" spans="1:8" x14ac:dyDescent="0.25">
      <c r="A212" s="175"/>
      <c r="B212" s="16" t="s">
        <v>8</v>
      </c>
      <c r="C212" s="151">
        <v>0</v>
      </c>
      <c r="D212" s="151">
        <v>0</v>
      </c>
      <c r="E212" s="130">
        <f t="shared" si="13"/>
        <v>0</v>
      </c>
      <c r="F212" s="119" t="e">
        <f t="shared" si="14"/>
        <v>#DIV/0!</v>
      </c>
    </row>
    <row r="213" spans="1:8" x14ac:dyDescent="0.25">
      <c r="A213" s="175"/>
      <c r="B213" s="16" t="s">
        <v>9</v>
      </c>
      <c r="C213" s="151">
        <v>0</v>
      </c>
      <c r="D213" s="151">
        <v>0</v>
      </c>
      <c r="E213" s="130">
        <f t="shared" si="13"/>
        <v>0</v>
      </c>
      <c r="F213" s="119" t="e">
        <f t="shared" si="14"/>
        <v>#DIV/0!</v>
      </c>
    </row>
    <row r="214" spans="1:8" ht="37.5" x14ac:dyDescent="0.25">
      <c r="A214" s="176"/>
      <c r="B214" s="16" t="s">
        <v>10</v>
      </c>
      <c r="C214" s="151">
        <v>0</v>
      </c>
      <c r="D214" s="151">
        <v>0</v>
      </c>
      <c r="E214" s="130">
        <f t="shared" si="13"/>
        <v>0</v>
      </c>
      <c r="F214" s="119" t="e">
        <f t="shared" si="14"/>
        <v>#DIV/0!</v>
      </c>
    </row>
    <row r="215" spans="1:8" x14ac:dyDescent="0.25">
      <c r="A215" s="191" t="s">
        <v>118</v>
      </c>
      <c r="B215" s="84" t="s">
        <v>5</v>
      </c>
      <c r="C215" s="139">
        <f>SUM(C216:C217)</f>
        <v>10615</v>
      </c>
      <c r="D215" s="139">
        <f>SUM(D216:D217)</f>
        <v>10604.5</v>
      </c>
      <c r="E215" s="126">
        <f t="shared" si="13"/>
        <v>10.5</v>
      </c>
      <c r="F215" s="123">
        <f t="shared" si="14"/>
        <v>0.99901083372585964</v>
      </c>
      <c r="H215" s="106">
        <f>D215/D251</f>
        <v>4.3151278478038109E-4</v>
      </c>
    </row>
    <row r="216" spans="1:8" ht="18.75" customHeight="1" x14ac:dyDescent="0.25">
      <c r="A216" s="192"/>
      <c r="B216" s="86" t="s">
        <v>6</v>
      </c>
      <c r="C216" s="147">
        <v>10615</v>
      </c>
      <c r="D216" s="147">
        <v>10604.5</v>
      </c>
      <c r="E216" s="127">
        <f t="shared" si="13"/>
        <v>10.5</v>
      </c>
      <c r="F216" s="118">
        <f t="shared" si="14"/>
        <v>0.99901083372585964</v>
      </c>
    </row>
    <row r="217" spans="1:8" ht="56.25" x14ac:dyDescent="0.25">
      <c r="A217" s="192"/>
      <c r="B217" s="86" t="s">
        <v>7</v>
      </c>
      <c r="C217" s="148">
        <f>SUM(C218:C220)</f>
        <v>0</v>
      </c>
      <c r="D217" s="148">
        <f>SUM(D218:D220)</f>
        <v>0</v>
      </c>
      <c r="E217" s="128">
        <f t="shared" si="13"/>
        <v>0</v>
      </c>
      <c r="F217" s="118" t="e">
        <f t="shared" si="14"/>
        <v>#DIV/0!</v>
      </c>
    </row>
    <row r="218" spans="1:8" x14ac:dyDescent="0.25">
      <c r="A218" s="192"/>
      <c r="B218" s="86" t="s">
        <v>8</v>
      </c>
      <c r="C218" s="148">
        <v>0</v>
      </c>
      <c r="D218" s="148">
        <v>0</v>
      </c>
      <c r="E218" s="128">
        <f t="shared" si="13"/>
        <v>0</v>
      </c>
      <c r="F218" s="118" t="e">
        <f t="shared" si="14"/>
        <v>#DIV/0!</v>
      </c>
    </row>
    <row r="219" spans="1:8" x14ac:dyDescent="0.25">
      <c r="A219" s="192"/>
      <c r="B219" s="86" t="s">
        <v>9</v>
      </c>
      <c r="C219" s="148">
        <v>0</v>
      </c>
      <c r="D219" s="148">
        <v>0</v>
      </c>
      <c r="E219" s="128">
        <f t="shared" si="13"/>
        <v>0</v>
      </c>
      <c r="F219" s="118" t="e">
        <f t="shared" si="14"/>
        <v>#DIV/0!</v>
      </c>
    </row>
    <row r="220" spans="1:8" ht="37.5" x14ac:dyDescent="0.25">
      <c r="A220" s="193"/>
      <c r="B220" s="86" t="s">
        <v>10</v>
      </c>
      <c r="C220" s="148">
        <v>0</v>
      </c>
      <c r="D220" s="148">
        <v>0</v>
      </c>
      <c r="E220" s="128">
        <f t="shared" si="13"/>
        <v>0</v>
      </c>
      <c r="F220" s="118" t="e">
        <f t="shared" si="14"/>
        <v>#DIV/0!</v>
      </c>
    </row>
    <row r="221" spans="1:8" x14ac:dyDescent="0.25">
      <c r="A221" s="191" t="s">
        <v>117</v>
      </c>
      <c r="B221" s="84" t="s">
        <v>5</v>
      </c>
      <c r="C221" s="139">
        <f>SUM(C222:C223)</f>
        <v>51679.199999999997</v>
      </c>
      <c r="D221" s="139">
        <f>SUM(D222:D223)</f>
        <v>51646.8</v>
      </c>
      <c r="E221" s="126">
        <f t="shared" si="13"/>
        <v>32.399999999994179</v>
      </c>
      <c r="F221" s="123">
        <f t="shared" si="14"/>
        <v>0.99937305531045384</v>
      </c>
      <c r="H221" s="106">
        <f>D221/D251</f>
        <v>2.1015846567962078E-3</v>
      </c>
    </row>
    <row r="222" spans="1:8" ht="18.75" customHeight="1" x14ac:dyDescent="0.25">
      <c r="A222" s="192"/>
      <c r="B222" s="86" t="s">
        <v>6</v>
      </c>
      <c r="C222" s="147">
        <v>51180</v>
      </c>
      <c r="D222" s="147">
        <v>51159.3</v>
      </c>
      <c r="E222" s="127">
        <f t="shared" si="13"/>
        <v>20.69999999999709</v>
      </c>
      <c r="F222" s="118">
        <f t="shared" si="14"/>
        <v>0.9995955451348183</v>
      </c>
    </row>
    <row r="223" spans="1:8" ht="56.25" x14ac:dyDescent="0.25">
      <c r="A223" s="192"/>
      <c r="B223" s="86" t="s">
        <v>7</v>
      </c>
      <c r="C223" s="147">
        <f>SUM(C224:C226)</f>
        <v>499.2</v>
      </c>
      <c r="D223" s="147">
        <f>SUM(D224:D226)</f>
        <v>487.5</v>
      </c>
      <c r="E223" s="128">
        <f t="shared" si="13"/>
        <v>11.699999999999989</v>
      </c>
      <c r="F223" s="118">
        <f t="shared" si="14"/>
        <v>0.9765625</v>
      </c>
    </row>
    <row r="224" spans="1:8" x14ac:dyDescent="0.25">
      <c r="A224" s="192"/>
      <c r="B224" s="86" t="s">
        <v>8</v>
      </c>
      <c r="C224" s="148">
        <v>0</v>
      </c>
      <c r="D224" s="148">
        <v>0</v>
      </c>
      <c r="E224" s="128">
        <f t="shared" si="13"/>
        <v>0</v>
      </c>
      <c r="F224" s="118" t="e">
        <f>D224/C224</f>
        <v>#DIV/0!</v>
      </c>
    </row>
    <row r="225" spans="1:9" x14ac:dyDescent="0.25">
      <c r="A225" s="192"/>
      <c r="B225" s="86" t="s">
        <v>9</v>
      </c>
      <c r="C225" s="147">
        <v>499.2</v>
      </c>
      <c r="D225" s="147">
        <v>487.5</v>
      </c>
      <c r="E225" s="128">
        <f t="shared" si="13"/>
        <v>11.699999999999989</v>
      </c>
      <c r="F225" s="118">
        <f t="shared" si="14"/>
        <v>0.9765625</v>
      </c>
    </row>
    <row r="226" spans="1:9" ht="37.5" x14ac:dyDescent="0.25">
      <c r="A226" s="193"/>
      <c r="B226" s="86" t="s">
        <v>10</v>
      </c>
      <c r="C226" s="148">
        <v>0</v>
      </c>
      <c r="D226" s="148">
        <v>0</v>
      </c>
      <c r="E226" s="128">
        <f t="shared" si="13"/>
        <v>0</v>
      </c>
      <c r="F226" s="118" t="e">
        <f t="shared" si="14"/>
        <v>#DIV/0!</v>
      </c>
    </row>
    <row r="227" spans="1:9" x14ac:dyDescent="0.25">
      <c r="A227" s="191" t="s">
        <v>116</v>
      </c>
      <c r="B227" s="84" t="s">
        <v>5</v>
      </c>
      <c r="C227" s="139">
        <f>C228+C229</f>
        <v>148700.43</v>
      </c>
      <c r="D227" s="139">
        <f>D228+D229</f>
        <v>144945.94</v>
      </c>
      <c r="E227" s="126">
        <f t="shared" si="13"/>
        <v>3754.4899999999907</v>
      </c>
      <c r="F227" s="123">
        <f t="shared" si="14"/>
        <v>0.97475131712800034</v>
      </c>
      <c r="H227" s="106">
        <f>D227/D251</f>
        <v>5.8980646152114692E-3</v>
      </c>
      <c r="I227" s="47">
        <f>D227-D232</f>
        <v>3842.429999999993</v>
      </c>
    </row>
    <row r="228" spans="1:9" ht="18.75" customHeight="1" x14ac:dyDescent="0.25">
      <c r="A228" s="192"/>
      <c r="B228" s="86" t="s">
        <v>6</v>
      </c>
      <c r="C228" s="147">
        <v>3775.5</v>
      </c>
      <c r="D228" s="147">
        <v>3704.53</v>
      </c>
      <c r="E228" s="127">
        <f t="shared" si="13"/>
        <v>70.9699999999998</v>
      </c>
      <c r="F228" s="118">
        <f t="shared" si="14"/>
        <v>0.98120248973645885</v>
      </c>
    </row>
    <row r="229" spans="1:9" ht="56.25" x14ac:dyDescent="0.25">
      <c r="A229" s="192"/>
      <c r="B229" s="86" t="s">
        <v>7</v>
      </c>
      <c r="C229" s="147">
        <f>SUM(C230:C232)</f>
        <v>144924.93</v>
      </c>
      <c r="D229" s="147">
        <f>SUM(D230:D232)</f>
        <v>141241.41</v>
      </c>
      <c r="E229" s="127">
        <f t="shared" si="13"/>
        <v>3683.5199999999895</v>
      </c>
      <c r="F229" s="118">
        <f t="shared" si="14"/>
        <v>0.97458325493067344</v>
      </c>
    </row>
    <row r="230" spans="1:9" x14ac:dyDescent="0.25">
      <c r="A230" s="192"/>
      <c r="B230" s="86" t="s">
        <v>8</v>
      </c>
      <c r="C230" s="148">
        <v>0</v>
      </c>
      <c r="D230" s="148">
        <v>0</v>
      </c>
      <c r="E230" s="128">
        <f t="shared" si="13"/>
        <v>0</v>
      </c>
      <c r="F230" s="118" t="e">
        <f t="shared" si="14"/>
        <v>#DIV/0!</v>
      </c>
    </row>
    <row r="231" spans="1:9" x14ac:dyDescent="0.25">
      <c r="A231" s="192"/>
      <c r="B231" s="86" t="s">
        <v>9</v>
      </c>
      <c r="C231" s="147">
        <v>137.9</v>
      </c>
      <c r="D231" s="147">
        <v>137.9</v>
      </c>
      <c r="E231" s="128">
        <f t="shared" si="13"/>
        <v>0</v>
      </c>
      <c r="F231" s="118">
        <f t="shared" si="14"/>
        <v>1</v>
      </c>
    </row>
    <row r="232" spans="1:9" ht="37.5" x14ac:dyDescent="0.25">
      <c r="A232" s="192"/>
      <c r="B232" s="93" t="s">
        <v>10</v>
      </c>
      <c r="C232" s="147">
        <v>144787.03</v>
      </c>
      <c r="D232" s="147">
        <v>141103.51</v>
      </c>
      <c r="E232" s="127">
        <f t="shared" si="13"/>
        <v>3683.5199999999895</v>
      </c>
      <c r="F232" s="118">
        <f t="shared" si="14"/>
        <v>0.97455904717432229</v>
      </c>
    </row>
    <row r="233" spans="1:9" ht="18.75" customHeight="1" x14ac:dyDescent="0.25">
      <c r="A233" s="191" t="s">
        <v>115</v>
      </c>
      <c r="B233" s="84" t="s">
        <v>5</v>
      </c>
      <c r="C233" s="139">
        <f>SUM(C234:C235)</f>
        <v>597922</v>
      </c>
      <c r="D233" s="139">
        <f>SUM(D234:D235)</f>
        <v>575765.9</v>
      </c>
      <c r="E233" s="126">
        <f t="shared" si="13"/>
        <v>22156.099999999977</v>
      </c>
      <c r="F233" s="123">
        <f t="shared" si="14"/>
        <v>0.962944832269092</v>
      </c>
      <c r="H233" s="106">
        <f>D233/D251</f>
        <v>2.3428765796650708E-2</v>
      </c>
    </row>
    <row r="234" spans="1:9" ht="18.75" customHeight="1" x14ac:dyDescent="0.25">
      <c r="A234" s="192"/>
      <c r="B234" s="86" t="s">
        <v>6</v>
      </c>
      <c r="C234" s="147">
        <v>81255</v>
      </c>
      <c r="D234" s="147">
        <v>80147</v>
      </c>
      <c r="E234" s="127">
        <f t="shared" si="13"/>
        <v>1108</v>
      </c>
      <c r="F234" s="118">
        <f t="shared" si="14"/>
        <v>0.98636391606670359</v>
      </c>
    </row>
    <row r="235" spans="1:9" ht="53.25" customHeight="1" x14ac:dyDescent="0.25">
      <c r="A235" s="192"/>
      <c r="B235" s="86" t="s">
        <v>7</v>
      </c>
      <c r="C235" s="147">
        <f>SUM(C236:C238)</f>
        <v>516667</v>
      </c>
      <c r="D235" s="147">
        <f>SUM(D236:D238)</f>
        <v>495618.9</v>
      </c>
      <c r="E235" s="128">
        <f t="shared" si="13"/>
        <v>21048.099999999977</v>
      </c>
      <c r="F235" s="118">
        <f t="shared" si="14"/>
        <v>0.95926176821821407</v>
      </c>
    </row>
    <row r="236" spans="1:9" x14ac:dyDescent="0.25">
      <c r="A236" s="192"/>
      <c r="B236" s="86" t="s">
        <v>8</v>
      </c>
      <c r="C236" s="148">
        <v>0</v>
      </c>
      <c r="D236" s="148">
        <v>0</v>
      </c>
      <c r="E236" s="128">
        <f t="shared" si="13"/>
        <v>0</v>
      </c>
      <c r="F236" s="118" t="e">
        <f t="shared" si="14"/>
        <v>#DIV/0!</v>
      </c>
    </row>
    <row r="237" spans="1:9" ht="18" customHeight="1" x14ac:dyDescent="0.25">
      <c r="A237" s="192"/>
      <c r="B237" s="86" t="s">
        <v>9</v>
      </c>
      <c r="C237" s="147">
        <v>516667</v>
      </c>
      <c r="D237" s="147">
        <v>495618.9</v>
      </c>
      <c r="E237" s="128">
        <f t="shared" si="13"/>
        <v>21048.099999999977</v>
      </c>
      <c r="F237" s="118">
        <f t="shared" si="14"/>
        <v>0.95926176821821407</v>
      </c>
    </row>
    <row r="238" spans="1:9" ht="36.75" customHeight="1" x14ac:dyDescent="0.25">
      <c r="A238" s="192"/>
      <c r="B238" s="93" t="s">
        <v>10</v>
      </c>
      <c r="C238" s="148">
        <v>0</v>
      </c>
      <c r="D238" s="148">
        <v>0</v>
      </c>
      <c r="E238" s="128">
        <f t="shared" si="13"/>
        <v>0</v>
      </c>
      <c r="F238" s="118" t="e">
        <f t="shared" si="14"/>
        <v>#DIV/0!</v>
      </c>
    </row>
    <row r="239" spans="1:9" x14ac:dyDescent="0.25">
      <c r="A239" s="191" t="s">
        <v>114</v>
      </c>
      <c r="B239" s="84" t="s">
        <v>5</v>
      </c>
      <c r="C239" s="139">
        <f>C240+C241</f>
        <v>92264.9</v>
      </c>
      <c r="D239" s="139">
        <f>D240+D241</f>
        <v>92256</v>
      </c>
      <c r="E239" s="126">
        <f t="shared" si="13"/>
        <v>8.8999999999941792</v>
      </c>
      <c r="F239" s="123">
        <f>D239/C239</f>
        <v>0.99990353861544323</v>
      </c>
    </row>
    <row r="240" spans="1:9" ht="16.5" customHeight="1" x14ac:dyDescent="0.25">
      <c r="A240" s="192"/>
      <c r="B240" s="86" t="s">
        <v>6</v>
      </c>
      <c r="C240" s="154">
        <v>91411.9</v>
      </c>
      <c r="D240" s="147">
        <v>91403</v>
      </c>
      <c r="E240" s="127">
        <f t="shared" si="13"/>
        <v>8.8999999999941792</v>
      </c>
      <c r="F240" s="118">
        <f t="shared" si="14"/>
        <v>0.99990263849673844</v>
      </c>
    </row>
    <row r="241" spans="1:18" ht="55.5" customHeight="1" x14ac:dyDescent="0.25">
      <c r="A241" s="192"/>
      <c r="B241" s="86" t="s">
        <v>7</v>
      </c>
      <c r="C241" s="147">
        <f>SUM(C242:C244)</f>
        <v>853</v>
      </c>
      <c r="D241" s="147">
        <f>SUM(D242:D244)</f>
        <v>853</v>
      </c>
      <c r="E241" s="127">
        <f t="shared" si="13"/>
        <v>0</v>
      </c>
      <c r="F241" s="118">
        <f t="shared" si="14"/>
        <v>1</v>
      </c>
    </row>
    <row r="242" spans="1:18" x14ac:dyDescent="0.25">
      <c r="A242" s="192"/>
      <c r="B242" s="86" t="s">
        <v>8</v>
      </c>
      <c r="C242" s="148">
        <v>0</v>
      </c>
      <c r="D242" s="148">
        <v>0</v>
      </c>
      <c r="E242" s="128">
        <f t="shared" si="13"/>
        <v>0</v>
      </c>
      <c r="F242" s="118" t="e">
        <f t="shared" si="14"/>
        <v>#DIV/0!</v>
      </c>
    </row>
    <row r="243" spans="1:18" ht="18" customHeight="1" x14ac:dyDescent="0.25">
      <c r="A243" s="192"/>
      <c r="B243" s="86" t="s">
        <v>9</v>
      </c>
      <c r="C243" s="147">
        <v>823</v>
      </c>
      <c r="D243" s="147">
        <v>823</v>
      </c>
      <c r="E243" s="127">
        <f t="shared" si="13"/>
        <v>0</v>
      </c>
      <c r="F243" s="118">
        <f t="shared" si="14"/>
        <v>1</v>
      </c>
    </row>
    <row r="244" spans="1:18" ht="37.5" x14ac:dyDescent="0.25">
      <c r="A244" s="192"/>
      <c r="B244" s="93" t="s">
        <v>10</v>
      </c>
      <c r="C244" s="147">
        <v>30</v>
      </c>
      <c r="D244" s="147">
        <v>30</v>
      </c>
      <c r="E244" s="128">
        <f t="shared" si="13"/>
        <v>0</v>
      </c>
      <c r="F244" s="118">
        <f t="shared" si="14"/>
        <v>1</v>
      </c>
    </row>
    <row r="245" spans="1:18" x14ac:dyDescent="0.25">
      <c r="A245" s="191" t="s">
        <v>113</v>
      </c>
      <c r="B245" s="84" t="s">
        <v>5</v>
      </c>
      <c r="C245" s="139">
        <f>SUM(C246:C247)</f>
        <v>371329.63999999996</v>
      </c>
      <c r="D245" s="139">
        <f>D246+D247</f>
        <v>371229.60000000003</v>
      </c>
      <c r="E245" s="126">
        <f t="shared" si="13"/>
        <v>100.03999999992084</v>
      </c>
      <c r="F245" s="123">
        <f t="shared" si="14"/>
        <v>0.9997305897800135</v>
      </c>
      <c r="H245" s="106">
        <f>D245/D251</f>
        <v>1.5105881322920173E-2</v>
      </c>
      <c r="I245" s="47">
        <f>D245-D250</f>
        <v>364237.4</v>
      </c>
    </row>
    <row r="246" spans="1:18" ht="16.5" customHeight="1" x14ac:dyDescent="0.25">
      <c r="A246" s="192"/>
      <c r="B246" s="86" t="s">
        <v>6</v>
      </c>
      <c r="C246" s="147">
        <v>36523.730000000003</v>
      </c>
      <c r="D246" s="147">
        <v>36423.699999999997</v>
      </c>
      <c r="E246" s="128">
        <f t="shared" si="13"/>
        <v>100.03000000000611</v>
      </c>
      <c r="F246" s="118">
        <f t="shared" si="14"/>
        <v>0.99726123262875932</v>
      </c>
    </row>
    <row r="247" spans="1:18" ht="53.25" customHeight="1" x14ac:dyDescent="0.25">
      <c r="A247" s="192"/>
      <c r="B247" s="86" t="s">
        <v>7</v>
      </c>
      <c r="C247" s="147">
        <f>SUM(C248:C250)</f>
        <v>334805.90999999997</v>
      </c>
      <c r="D247" s="147">
        <f>SUM(D248:D250)</f>
        <v>334805.90000000002</v>
      </c>
      <c r="E247" s="128">
        <f t="shared" si="13"/>
        <v>9.9999999511055648E-3</v>
      </c>
      <c r="F247" s="118">
        <f t="shared" si="14"/>
        <v>0.99999997013194908</v>
      </c>
      <c r="R247" s="67"/>
    </row>
    <row r="248" spans="1:18" x14ac:dyDescent="0.25">
      <c r="A248" s="192"/>
      <c r="B248" s="86" t="s">
        <v>8</v>
      </c>
      <c r="C248" s="147">
        <v>244390.62</v>
      </c>
      <c r="D248" s="147">
        <v>244390.7</v>
      </c>
      <c r="E248" s="128">
        <f t="shared" si="13"/>
        <v>-8.0000000016298145E-2</v>
      </c>
      <c r="F248" s="118">
        <f t="shared" si="14"/>
        <v>1.0000003273448057</v>
      </c>
    </row>
    <row r="249" spans="1:18" x14ac:dyDescent="0.25">
      <c r="A249" s="192"/>
      <c r="B249" s="86" t="s">
        <v>9</v>
      </c>
      <c r="C249" s="147">
        <v>83423.11</v>
      </c>
      <c r="D249" s="147">
        <v>83423</v>
      </c>
      <c r="E249" s="128">
        <f t="shared" si="13"/>
        <v>0.11000000000058208</v>
      </c>
      <c r="F249" s="118">
        <f t="shared" si="14"/>
        <v>0.99999868142053205</v>
      </c>
    </row>
    <row r="250" spans="1:18" ht="72.75" customHeight="1" x14ac:dyDescent="0.25">
      <c r="A250" s="193"/>
      <c r="B250" s="86" t="s">
        <v>109</v>
      </c>
      <c r="C250" s="147">
        <v>6992.18</v>
      </c>
      <c r="D250" s="147">
        <v>6992.2</v>
      </c>
      <c r="E250" s="128">
        <f t="shared" si="13"/>
        <v>-1.9999999999527063E-2</v>
      </c>
      <c r="F250" s="118">
        <f t="shared" si="14"/>
        <v>1.0000028603382636</v>
      </c>
      <c r="I250" s="47">
        <f>C251-D251</f>
        <v>2763030.2699999958</v>
      </c>
    </row>
    <row r="251" spans="1:18" ht="19.5" customHeight="1" x14ac:dyDescent="0.25">
      <c r="A251" s="187" t="s">
        <v>30</v>
      </c>
      <c r="B251" s="21" t="s">
        <v>5</v>
      </c>
      <c r="C251" s="152">
        <f>C252+C253</f>
        <v>27338200.169999998</v>
      </c>
      <c r="D251" s="152">
        <f>D252+D253</f>
        <v>24575169.900000002</v>
      </c>
      <c r="E251" s="131">
        <f t="shared" ref="E251:E256" si="15">C251-D251</f>
        <v>2763030.2699999958</v>
      </c>
      <c r="F251" s="122">
        <f>D251/C251</f>
        <v>0.89893152245508645</v>
      </c>
      <c r="G251" s="47">
        <f>C5+C35+C59+C77+C83+C89+C113+C131+C137+C143+C149+C155+C161+C167+C191+C215+C221+C233+C227+C245+C239</f>
        <v>27338200.169999998</v>
      </c>
      <c r="H251" s="47">
        <f>D5+D35+D59+D77+D83+D89+D113+D131+D137+D143+D149+D155+D161+D167+D191+D215+D221+D233+D227+D245+D239</f>
        <v>24575169.899999999</v>
      </c>
      <c r="J251" s="47">
        <f>D251-D250-D232-D172-D142-D136-D244</f>
        <v>24328191.890000001</v>
      </c>
    </row>
    <row r="252" spans="1:18" ht="37.5" x14ac:dyDescent="0.25">
      <c r="A252" s="187"/>
      <c r="B252" s="21" t="s">
        <v>6</v>
      </c>
      <c r="C252" s="153">
        <f>C6+C36+C60+C78+C84+C90+C114+C132+C138+C144+C150+C156+C162+C168+C192+C216+C222+C234+C228+C246+C240</f>
        <v>11260848.430000002</v>
      </c>
      <c r="D252" s="153">
        <f>D6+D36+D60+D78+D84+D90+D114+D132+D138+D144+D150+D156+D162+D168+D192+D216+D222+D234+D228+D246+D240</f>
        <v>11077026.190000001</v>
      </c>
      <c r="E252" s="131">
        <f t="shared" si="15"/>
        <v>183822.24000000022</v>
      </c>
      <c r="F252" s="122">
        <f>D252/C252</f>
        <v>0.98367598665920408</v>
      </c>
      <c r="G252" s="47">
        <f>C6+C36+C60+C78+C84+C90+C114+C132+C138+C144+C150+C156+C162+C168+C192+C216+C222+C234+C228+C246+C240</f>
        <v>11260848.430000002</v>
      </c>
      <c r="H252" s="47">
        <f>D6+D36+D60+D78+D84+D90+D114+D132+D138+D144+D150+D156+D162+D168+D192+D216+D222+D234+D228+D246+D240</f>
        <v>11077026.190000001</v>
      </c>
      <c r="J252" s="47">
        <f>H251-H256</f>
        <v>24328191.889999997</v>
      </c>
    </row>
    <row r="253" spans="1:18" ht="75" x14ac:dyDescent="0.25">
      <c r="A253" s="187"/>
      <c r="B253" s="21" t="s">
        <v>7</v>
      </c>
      <c r="C253" s="153">
        <f>SUM(C254:C256)</f>
        <v>16077351.739999996</v>
      </c>
      <c r="D253" s="153">
        <f>SUM(D254:D256)</f>
        <v>13498143.710000001</v>
      </c>
      <c r="E253" s="131">
        <f t="shared" si="15"/>
        <v>2579208.0299999956</v>
      </c>
      <c r="F253" s="122">
        <f t="shared" si="14"/>
        <v>0.83957506984293939</v>
      </c>
      <c r="G253" s="47">
        <f t="shared" ref="G253:H256" si="16">C7+C37+C61+C79+C85+C91+C115+C133+C139+C145+C151+C157+C163+C169+C193+C217+C223+C235+C229+C247+C241</f>
        <v>16077351.739999998</v>
      </c>
      <c r="H253" s="47">
        <f t="shared" si="16"/>
        <v>13498143.709999997</v>
      </c>
      <c r="J253" s="47">
        <f>G251-G256</f>
        <v>27088738.659999996</v>
      </c>
    </row>
    <row r="254" spans="1:18" ht="37.5" x14ac:dyDescent="0.25">
      <c r="A254" s="187"/>
      <c r="B254" s="21" t="s">
        <v>8</v>
      </c>
      <c r="C254" s="153">
        <f>C8+C38++C62+C80+C86+C92+C116+C134+C140+C146+C152+C158+C164+C170+C194+C218+C224+C236+C230+C248+C242</f>
        <v>4661202.62</v>
      </c>
      <c r="D254" s="153">
        <f>D8+D38++D62+D80+D86+D92+D116+D134+D140+D146+D152+D158+D164+D170+D194+D218+D224+D236+D230+D248+D242</f>
        <v>2996973</v>
      </c>
      <c r="E254" s="131">
        <f t="shared" si="15"/>
        <v>1664229.62</v>
      </c>
      <c r="F254" s="122">
        <f t="shared" si="14"/>
        <v>0.64296132228639313</v>
      </c>
      <c r="G254" s="47">
        <f t="shared" si="16"/>
        <v>4661202.62</v>
      </c>
      <c r="H254" s="47">
        <f t="shared" si="16"/>
        <v>2996973</v>
      </c>
    </row>
    <row r="255" spans="1:18" x14ac:dyDescent="0.25">
      <c r="A255" s="187"/>
      <c r="B255" s="21" t="s">
        <v>9</v>
      </c>
      <c r="C255" s="153">
        <f>C9+C39+C63+C81+C87+C93+C117+C135+C141+C147+C153+C159+C165+C171+C195+C219+C225++C237+C231+C249+C243</f>
        <v>11166687.609999998</v>
      </c>
      <c r="D255" s="153">
        <f>D9+D39+D63+D81+D87+D93+D117+D135+D141+D147+D153+D159+D165+D171+D195+D219+D225++D237+D231+D249+D243</f>
        <v>10254192.700000001</v>
      </c>
      <c r="E255" s="131">
        <f t="shared" si="15"/>
        <v>912494.90999999642</v>
      </c>
      <c r="F255" s="122">
        <f t="shared" si="14"/>
        <v>0.91828419117027693</v>
      </c>
      <c r="G255" s="47">
        <f t="shared" si="16"/>
        <v>11166687.609999998</v>
      </c>
      <c r="H255" s="47">
        <f t="shared" si="16"/>
        <v>10254192.700000001</v>
      </c>
    </row>
    <row r="256" spans="1:18" ht="56.25" x14ac:dyDescent="0.25">
      <c r="A256" s="187"/>
      <c r="B256" s="21" t="s">
        <v>10</v>
      </c>
      <c r="C256" s="153">
        <f>C10+C40+C64+C82+C88+C94+C118+C136+C142+C148+C154+C160+C166+C172+C196+C220+C226++C238+C232+C250+C244</f>
        <v>249461.51</v>
      </c>
      <c r="D256" s="153">
        <f>D10+D40+D64+D82+D88+D94+D118+D136+D142+D148+D154+D160+D166+D172+D196+D220+D226++D238+D232+D250+D244</f>
        <v>246978.01</v>
      </c>
      <c r="E256" s="131">
        <f t="shared" si="15"/>
        <v>2483.5</v>
      </c>
      <c r="F256" s="122">
        <f t="shared" si="14"/>
        <v>0.99004455637264444</v>
      </c>
      <c r="G256" s="47">
        <f t="shared" si="16"/>
        <v>249461.51</v>
      </c>
      <c r="H256" s="47">
        <f t="shared" si="16"/>
        <v>246978.01</v>
      </c>
      <c r="K256" s="22">
        <f>K257+K258</f>
        <v>26716.600000000002</v>
      </c>
      <c r="L256" s="22">
        <f>L257+L258</f>
        <v>0</v>
      </c>
      <c r="M256" s="67">
        <f t="shared" ref="M256:M261" si="17">K256-L256</f>
        <v>26716.600000000002</v>
      </c>
    </row>
    <row r="257" spans="1:13" ht="19.5" thickBot="1" x14ac:dyDescent="0.3">
      <c r="E257" s="55">
        <f>E5+E35+E59+E77+E83+E89+E113+E131+E137+E143+E149+E155+E161+E167+E191+E215+E221+E233+E239+E245+E227</f>
        <v>2763030.2700000005</v>
      </c>
      <c r="F257" s="76"/>
      <c r="K257" s="49">
        <f>K11+K41+K65+K83+K89+K95+K119+K137+K143+K149+K155+K161+K167+K173+K197+K221+K233+K227+K245+K251</f>
        <v>26716.600000000002</v>
      </c>
      <c r="L257" s="49">
        <f>L11+L41+L65+L83+L89+L95+L119+L137+L143+L149+L155+L161+L167+L173+L197+L221+L233+L227+L245+L251</f>
        <v>0</v>
      </c>
      <c r="M257" s="50">
        <f t="shared" si="17"/>
        <v>26716.600000000002</v>
      </c>
    </row>
    <row r="258" spans="1:13" ht="19.5" thickBot="1" x14ac:dyDescent="0.3">
      <c r="E258" s="110"/>
      <c r="F258" s="56"/>
      <c r="K258" s="51">
        <f>SUM(K259:K261)</f>
        <v>0</v>
      </c>
      <c r="L258" s="51">
        <f>SUM(L259:L261)</f>
        <v>0</v>
      </c>
      <c r="M258" s="46">
        <f t="shared" si="17"/>
        <v>0</v>
      </c>
    </row>
    <row r="259" spans="1:13" ht="19.5" thickBot="1" x14ac:dyDescent="0.3">
      <c r="E259" s="110"/>
      <c r="F259" s="56"/>
      <c r="K259" s="49">
        <f>K13+K43++K67+K85+K91+K97+K121+K139+K145+K151+K157+K163+K169+K175+K199+K223+K235+K229+K247+K253</f>
        <v>0</v>
      </c>
      <c r="L259" s="49">
        <f>L13+L43++L67+L85+L91+L97+L121+L139+L145+L151+L157+L163+L169+L175+L199+L223+L235+L229+L247+L253</f>
        <v>0</v>
      </c>
      <c r="M259" s="50">
        <f t="shared" si="17"/>
        <v>0</v>
      </c>
    </row>
    <row r="260" spans="1:13" ht="19.5" thickBot="1" x14ac:dyDescent="0.3">
      <c r="E260" s="110"/>
      <c r="F260" s="56"/>
      <c r="K260" s="51">
        <f>K14+K44+K68+K86+K92+K98+K122+K140+K146+K152+K158+K164+K170+K176+K200+K224+K236++K230+K248+K254</f>
        <v>0</v>
      </c>
      <c r="L260" s="51">
        <f>L14+L44+L68+L86+L92+L98+L122+L140+L146+L152+L158+L164+L170+L176+L200+L224+L236++L230+L248+L254</f>
        <v>0</v>
      </c>
      <c r="M260" s="46">
        <f t="shared" si="17"/>
        <v>0</v>
      </c>
    </row>
    <row r="261" spans="1:13" ht="19.5" thickBot="1" x14ac:dyDescent="0.3">
      <c r="E261" s="110"/>
      <c r="F261" s="56"/>
      <c r="K261" s="53">
        <f>K15+K45+K69+K87+K93+K99+K123+K141+K147+K153+K159+K165+K171+K177+K201+K225+K237++K231+K249+K255</f>
        <v>0</v>
      </c>
      <c r="L261" s="53">
        <f>L15+L45+L69+L87+L93+L99+L123+L141+L147+L153+L159+L165+L171+L177+L201+L225+L237++L231+L249+L255</f>
        <v>0</v>
      </c>
      <c r="M261" s="54">
        <f t="shared" si="17"/>
        <v>0</v>
      </c>
    </row>
    <row r="262" spans="1:13" x14ac:dyDescent="0.25">
      <c r="E262" s="110"/>
      <c r="F262" s="56"/>
    </row>
    <row r="263" spans="1:13" x14ac:dyDescent="0.25">
      <c r="E263" s="110"/>
      <c r="F263" s="56"/>
    </row>
    <row r="264" spans="1:13" s="102" customFormat="1" x14ac:dyDescent="0.25">
      <c r="A264" s="132"/>
      <c r="C264" s="135"/>
      <c r="D264" s="136"/>
      <c r="E264" s="110"/>
      <c r="F264" s="56"/>
    </row>
    <row r="265" spans="1:13" s="102" customFormat="1" x14ac:dyDescent="0.25">
      <c r="A265" s="132"/>
      <c r="C265" s="135">
        <f>C252+C254+C255</f>
        <v>27088738.659999996</v>
      </c>
      <c r="D265" s="136">
        <f>D252+D254+D255</f>
        <v>24328191.890000001</v>
      </c>
      <c r="E265" s="110"/>
      <c r="F265" s="56">
        <f>D265/C265</f>
        <v>0.8980924581004468</v>
      </c>
    </row>
    <row r="266" spans="1:13" s="102" customFormat="1" x14ac:dyDescent="0.25">
      <c r="A266" s="132"/>
      <c r="C266" s="135"/>
      <c r="D266" s="136">
        <f>D265/D251</f>
        <v>0.98995009959219038</v>
      </c>
      <c r="E266" s="110"/>
      <c r="F266" s="110"/>
    </row>
    <row r="267" spans="1:13" s="102" customFormat="1" x14ac:dyDescent="0.25">
      <c r="A267" s="132"/>
      <c r="C267" s="135"/>
      <c r="D267" s="136"/>
      <c r="E267" s="110"/>
      <c r="F267" s="110"/>
    </row>
    <row r="268" spans="1:13" s="102" customFormat="1" x14ac:dyDescent="0.25">
      <c r="A268" s="132"/>
      <c r="C268" s="135"/>
      <c r="D268" s="137">
        <f>D265/25306135</f>
        <v>0.96135549304546108</v>
      </c>
      <c r="E268" s="9"/>
      <c r="F268" s="11" t="s">
        <v>107</v>
      </c>
    </row>
    <row r="269" spans="1:13" s="102" customFormat="1" x14ac:dyDescent="0.25">
      <c r="A269" s="132"/>
      <c r="C269" s="135"/>
      <c r="D269" s="136"/>
      <c r="E269" s="110"/>
      <c r="F269" s="110"/>
    </row>
    <row r="270" spans="1:13" s="102" customFormat="1" x14ac:dyDescent="0.25">
      <c r="A270" s="132"/>
      <c r="C270" s="135"/>
      <c r="D270" s="136"/>
      <c r="E270" s="110"/>
      <c r="F270" s="110"/>
    </row>
    <row r="271" spans="1:13" s="102" customFormat="1" x14ac:dyDescent="0.25">
      <c r="A271" s="132"/>
      <c r="C271" s="135"/>
      <c r="D271" s="136"/>
      <c r="E271" s="112"/>
      <c r="F271" s="112"/>
    </row>
    <row r="272" spans="1:13" s="102" customFormat="1" x14ac:dyDescent="0.25">
      <c r="A272" s="132"/>
      <c r="C272" s="135"/>
      <c r="D272" s="136"/>
      <c r="E272" s="112"/>
      <c r="F272" s="112"/>
    </row>
    <row r="273" spans="1:6" s="102" customFormat="1" x14ac:dyDescent="0.25">
      <c r="A273" s="132"/>
      <c r="C273" s="135"/>
      <c r="D273" s="136"/>
      <c r="E273" s="112"/>
      <c r="F273" s="112"/>
    </row>
    <row r="274" spans="1:6" s="102" customFormat="1" ht="168.75" x14ac:dyDescent="0.25">
      <c r="A274" s="133" t="s">
        <v>110</v>
      </c>
      <c r="C274" s="138" t="s">
        <v>111</v>
      </c>
      <c r="D274" s="136"/>
      <c r="E274" s="112"/>
      <c r="F274" s="112"/>
    </row>
    <row r="275" spans="1:6" s="102" customFormat="1" x14ac:dyDescent="0.25">
      <c r="A275" s="132"/>
      <c r="C275" s="135"/>
      <c r="D275" s="136"/>
      <c r="E275" s="112"/>
      <c r="F275" s="112"/>
    </row>
    <row r="276" spans="1:6" s="102" customFormat="1" x14ac:dyDescent="0.25">
      <c r="A276" s="132"/>
      <c r="C276" s="135"/>
      <c r="D276" s="136"/>
      <c r="E276" s="112"/>
      <c r="F276" s="112"/>
    </row>
    <row r="277" spans="1:6" s="102" customFormat="1" x14ac:dyDescent="0.25">
      <c r="A277" s="132"/>
      <c r="C277" s="135"/>
      <c r="D277" s="136"/>
      <c r="E277" s="112"/>
      <c r="F277" s="112"/>
    </row>
    <row r="278" spans="1:6" s="102" customFormat="1" x14ac:dyDescent="0.25">
      <c r="A278" s="132"/>
      <c r="C278" s="135"/>
      <c r="D278" s="136"/>
      <c r="E278" s="112"/>
      <c r="F278" s="112"/>
    </row>
    <row r="279" spans="1:6" s="102" customFormat="1" x14ac:dyDescent="0.25">
      <c r="A279" s="132"/>
      <c r="C279" s="135"/>
      <c r="D279" s="136"/>
      <c r="E279" s="112"/>
      <c r="F279" s="112"/>
    </row>
    <row r="280" spans="1:6" s="102" customFormat="1" x14ac:dyDescent="0.25">
      <c r="A280" s="132"/>
      <c r="C280" s="135"/>
      <c r="D280" s="136"/>
      <c r="E280" s="112"/>
      <c r="F280" s="112"/>
    </row>
    <row r="281" spans="1:6" s="102" customFormat="1" x14ac:dyDescent="0.25">
      <c r="A281" s="132"/>
      <c r="C281" s="135"/>
      <c r="D281" s="136"/>
      <c r="E281" s="112"/>
      <c r="F281" s="112"/>
    </row>
    <row r="282" spans="1:6" s="102" customFormat="1" x14ac:dyDescent="0.25">
      <c r="A282" s="132"/>
      <c r="C282" s="135"/>
      <c r="D282" s="136"/>
      <c r="E282" s="112"/>
      <c r="F282" s="112"/>
    </row>
    <row r="283" spans="1:6" s="102" customFormat="1" x14ac:dyDescent="0.25">
      <c r="A283" s="132"/>
      <c r="C283" s="135"/>
      <c r="D283" s="136"/>
      <c r="E283" s="112"/>
      <c r="F283" s="112"/>
    </row>
    <row r="284" spans="1:6" s="102" customFormat="1" x14ac:dyDescent="0.25">
      <c r="A284" s="132"/>
      <c r="C284" s="135"/>
      <c r="D284" s="136"/>
      <c r="E284" s="112"/>
      <c r="F284" s="112"/>
    </row>
    <row r="285" spans="1:6" s="102" customFormat="1" x14ac:dyDescent="0.25">
      <c r="A285" s="132"/>
      <c r="C285" s="135"/>
      <c r="D285" s="136"/>
      <c r="E285" s="112"/>
      <c r="F285" s="112"/>
    </row>
    <row r="286" spans="1:6" s="102" customFormat="1" x14ac:dyDescent="0.25">
      <c r="A286" s="132"/>
      <c r="C286" s="135"/>
      <c r="D286" s="136"/>
      <c r="E286" s="112"/>
      <c r="F286" s="112"/>
    </row>
    <row r="287" spans="1:6" s="102" customFormat="1" x14ac:dyDescent="0.25">
      <c r="A287" s="132"/>
      <c r="C287" s="135"/>
      <c r="D287" s="136"/>
      <c r="E287" s="112"/>
      <c r="F287" s="112"/>
    </row>
    <row r="288" spans="1:6" s="102" customFormat="1" x14ac:dyDescent="0.25">
      <c r="A288" s="132"/>
      <c r="C288" s="135"/>
      <c r="D288" s="136"/>
      <c r="E288" s="112"/>
      <c r="F288" s="112"/>
    </row>
    <row r="289" spans="1:6" s="102" customFormat="1" x14ac:dyDescent="0.25">
      <c r="A289" s="132"/>
      <c r="C289" s="135"/>
      <c r="D289" s="136"/>
      <c r="E289" s="112"/>
      <c r="F289" s="112"/>
    </row>
    <row r="290" spans="1:6" s="102" customFormat="1" x14ac:dyDescent="0.25">
      <c r="A290" s="132"/>
      <c r="C290" s="135"/>
      <c r="D290" s="136"/>
      <c r="E290" s="112"/>
      <c r="F290" s="112"/>
    </row>
    <row r="291" spans="1:6" s="102" customFormat="1" x14ac:dyDescent="0.25">
      <c r="A291" s="132"/>
      <c r="C291" s="135"/>
      <c r="D291" s="136"/>
      <c r="E291" s="112"/>
      <c r="F291" s="112"/>
    </row>
    <row r="292" spans="1:6" s="102" customFormat="1" x14ac:dyDescent="0.25">
      <c r="A292" s="132"/>
      <c r="C292" s="135"/>
      <c r="D292" s="136"/>
      <c r="E292" s="112"/>
      <c r="F292" s="112"/>
    </row>
    <row r="293" spans="1:6" s="102" customFormat="1" x14ac:dyDescent="0.25">
      <c r="A293" s="132"/>
      <c r="C293" s="135"/>
      <c r="D293" s="136"/>
      <c r="E293" s="112"/>
      <c r="F293" s="112"/>
    </row>
    <row r="294" spans="1:6" s="102" customFormat="1" x14ac:dyDescent="0.25">
      <c r="A294" s="132"/>
      <c r="C294" s="135"/>
      <c r="D294" s="136"/>
      <c r="E294" s="112"/>
      <c r="F294" s="112"/>
    </row>
    <row r="295" spans="1:6" s="102" customFormat="1" x14ac:dyDescent="0.25">
      <c r="A295" s="132"/>
      <c r="C295" s="135"/>
      <c r="D295" s="136"/>
      <c r="E295" s="112"/>
      <c r="F295" s="112"/>
    </row>
    <row r="296" spans="1:6" s="102" customFormat="1" x14ac:dyDescent="0.25">
      <c r="A296" s="132"/>
      <c r="C296" s="135"/>
      <c r="D296" s="136"/>
      <c r="E296" s="112"/>
      <c r="F296" s="112"/>
    </row>
    <row r="297" spans="1:6" s="102" customFormat="1" x14ac:dyDescent="0.25">
      <c r="A297" s="132"/>
      <c r="C297" s="135"/>
      <c r="D297" s="136"/>
      <c r="E297" s="112"/>
      <c r="F297" s="112"/>
    </row>
    <row r="298" spans="1:6" s="102" customFormat="1" x14ac:dyDescent="0.25">
      <c r="A298" s="132"/>
      <c r="C298" s="135"/>
      <c r="D298" s="136"/>
      <c r="E298" s="112"/>
      <c r="F298" s="112"/>
    </row>
    <row r="299" spans="1:6" s="102" customFormat="1" x14ac:dyDescent="0.25">
      <c r="A299" s="132"/>
      <c r="C299" s="135"/>
      <c r="D299" s="136"/>
      <c r="E299" s="112"/>
      <c r="F299" s="112"/>
    </row>
    <row r="300" spans="1:6" s="102" customFormat="1" x14ac:dyDescent="0.25">
      <c r="A300" s="132"/>
      <c r="C300" s="135"/>
      <c r="D300" s="136"/>
      <c r="E300" s="112"/>
      <c r="F300" s="112"/>
    </row>
    <row r="301" spans="1:6" s="102" customFormat="1" x14ac:dyDescent="0.25">
      <c r="A301" s="132"/>
      <c r="C301" s="135"/>
      <c r="D301" s="136"/>
      <c r="E301" s="112"/>
      <c r="F301" s="112"/>
    </row>
    <row r="302" spans="1:6" s="102" customFormat="1" x14ac:dyDescent="0.25">
      <c r="A302" s="132"/>
      <c r="C302" s="135"/>
      <c r="D302" s="136"/>
      <c r="E302" s="112"/>
      <c r="F302" s="112"/>
    </row>
    <row r="303" spans="1:6" s="102" customFormat="1" x14ac:dyDescent="0.25">
      <c r="A303" s="132"/>
      <c r="C303" s="135"/>
      <c r="D303" s="136"/>
      <c r="E303" s="112"/>
      <c r="F303" s="112"/>
    </row>
    <row r="304" spans="1:6" s="102" customFormat="1" x14ac:dyDescent="0.25">
      <c r="A304" s="132"/>
      <c r="C304" s="135"/>
      <c r="D304" s="136"/>
      <c r="E304" s="112"/>
      <c r="F304" s="112"/>
    </row>
    <row r="305" spans="1:6" s="102" customFormat="1" x14ac:dyDescent="0.25">
      <c r="A305" s="132"/>
      <c r="C305" s="135"/>
      <c r="D305" s="136"/>
      <c r="E305" s="112"/>
      <c r="F305" s="112"/>
    </row>
    <row r="306" spans="1:6" s="102" customFormat="1" x14ac:dyDescent="0.25">
      <c r="A306" s="132"/>
      <c r="C306" s="135"/>
      <c r="D306" s="136"/>
      <c r="E306" s="112"/>
      <c r="F306" s="112"/>
    </row>
    <row r="307" spans="1:6" s="102" customFormat="1" x14ac:dyDescent="0.25">
      <c r="A307" s="132"/>
      <c r="C307" s="135"/>
      <c r="D307" s="136"/>
      <c r="E307" s="112"/>
      <c r="F307" s="112"/>
    </row>
    <row r="308" spans="1:6" s="102" customFormat="1" x14ac:dyDescent="0.25">
      <c r="A308" s="132"/>
      <c r="C308" s="135"/>
      <c r="D308" s="136"/>
      <c r="E308" s="112"/>
      <c r="F308" s="112"/>
    </row>
    <row r="309" spans="1:6" s="102" customFormat="1" x14ac:dyDescent="0.25">
      <c r="A309" s="132"/>
      <c r="C309" s="135"/>
      <c r="D309" s="136"/>
      <c r="E309" s="112"/>
      <c r="F309" s="112"/>
    </row>
    <row r="310" spans="1:6" s="102" customFormat="1" x14ac:dyDescent="0.25">
      <c r="A310" s="132"/>
      <c r="C310" s="135"/>
      <c r="D310" s="136"/>
      <c r="E310" s="112"/>
      <c r="F310" s="112"/>
    </row>
    <row r="311" spans="1:6" s="102" customFormat="1" x14ac:dyDescent="0.25">
      <c r="A311" s="132"/>
      <c r="C311" s="135"/>
      <c r="D311" s="136"/>
      <c r="E311" s="112"/>
      <c r="F311" s="112"/>
    </row>
    <row r="312" spans="1:6" s="102" customFormat="1" x14ac:dyDescent="0.25">
      <c r="A312" s="132"/>
      <c r="C312" s="135"/>
      <c r="D312" s="136"/>
      <c r="E312" s="112"/>
      <c r="F312" s="112"/>
    </row>
    <row r="313" spans="1:6" s="102" customFormat="1" x14ac:dyDescent="0.25">
      <c r="A313" s="132"/>
      <c r="C313" s="135"/>
      <c r="D313" s="136"/>
      <c r="E313" s="112"/>
      <c r="F313" s="112"/>
    </row>
    <row r="314" spans="1:6" s="102" customFormat="1" x14ac:dyDescent="0.25">
      <c r="A314" s="132"/>
      <c r="C314" s="135"/>
      <c r="D314" s="136"/>
      <c r="E314" s="112"/>
      <c r="F314" s="112"/>
    </row>
    <row r="315" spans="1:6" s="102" customFormat="1" x14ac:dyDescent="0.25">
      <c r="A315" s="132"/>
      <c r="C315" s="135"/>
      <c r="D315" s="136"/>
      <c r="E315" s="112"/>
      <c r="F315" s="112"/>
    </row>
    <row r="316" spans="1:6" s="102" customFormat="1" x14ac:dyDescent="0.25">
      <c r="A316" s="132"/>
      <c r="C316" s="135"/>
      <c r="D316" s="136"/>
      <c r="E316" s="112"/>
      <c r="F316" s="112"/>
    </row>
    <row r="317" spans="1:6" s="102" customFormat="1" x14ac:dyDescent="0.25">
      <c r="A317" s="132"/>
      <c r="C317" s="135"/>
      <c r="D317" s="136"/>
      <c r="E317" s="112"/>
      <c r="F317" s="112"/>
    </row>
    <row r="318" spans="1:6" s="102" customFormat="1" x14ac:dyDescent="0.25">
      <c r="A318" s="132"/>
      <c r="C318" s="135"/>
      <c r="D318" s="136"/>
      <c r="E318" s="112"/>
      <c r="F318" s="112"/>
    </row>
    <row r="319" spans="1:6" s="102" customFormat="1" x14ac:dyDescent="0.25">
      <c r="A319" s="132"/>
      <c r="C319" s="135"/>
      <c r="D319" s="136"/>
      <c r="E319" s="112"/>
      <c r="F319" s="112"/>
    </row>
    <row r="320" spans="1:6" s="102" customFormat="1" x14ac:dyDescent="0.25">
      <c r="A320" s="132"/>
      <c r="C320" s="135"/>
      <c r="D320" s="136"/>
      <c r="E320" s="112"/>
      <c r="F320" s="112"/>
    </row>
    <row r="321" spans="1:6" s="102" customFormat="1" x14ac:dyDescent="0.25">
      <c r="A321" s="132"/>
      <c r="C321" s="135"/>
      <c r="D321" s="136"/>
      <c r="E321" s="112"/>
      <c r="F321" s="112"/>
    </row>
    <row r="322" spans="1:6" s="102" customFormat="1" x14ac:dyDescent="0.25">
      <c r="A322" s="132"/>
      <c r="C322" s="135"/>
      <c r="D322" s="136"/>
      <c r="E322" s="112"/>
      <c r="F322" s="112"/>
    </row>
    <row r="323" spans="1:6" s="102" customFormat="1" x14ac:dyDescent="0.25">
      <c r="A323" s="132"/>
      <c r="C323" s="135"/>
      <c r="D323" s="136"/>
      <c r="E323" s="112"/>
      <c r="F323" s="112"/>
    </row>
    <row r="324" spans="1:6" s="102" customFormat="1" x14ac:dyDescent="0.25">
      <c r="A324" s="132"/>
      <c r="C324" s="135"/>
      <c r="D324" s="136"/>
      <c r="E324" s="112"/>
      <c r="F324" s="112"/>
    </row>
    <row r="325" spans="1:6" s="102" customFormat="1" x14ac:dyDescent="0.25">
      <c r="A325" s="132"/>
      <c r="C325" s="135"/>
      <c r="D325" s="136"/>
      <c r="E325" s="112"/>
      <c r="F325" s="112"/>
    </row>
    <row r="326" spans="1:6" s="102" customFormat="1" x14ac:dyDescent="0.25">
      <c r="A326" s="132"/>
      <c r="C326" s="135"/>
      <c r="D326" s="136"/>
      <c r="E326" s="112"/>
      <c r="F326" s="112"/>
    </row>
    <row r="327" spans="1:6" s="102" customFormat="1" x14ac:dyDescent="0.25">
      <c r="A327" s="132"/>
      <c r="C327" s="135"/>
      <c r="D327" s="136"/>
      <c r="E327" s="112"/>
      <c r="F327" s="112"/>
    </row>
    <row r="328" spans="1:6" s="102" customFormat="1" x14ac:dyDescent="0.25">
      <c r="A328" s="132"/>
      <c r="C328" s="135"/>
      <c r="D328" s="136"/>
      <c r="E328" s="112"/>
      <c r="F328" s="112"/>
    </row>
    <row r="329" spans="1:6" s="102" customFormat="1" x14ac:dyDescent="0.25">
      <c r="A329" s="132"/>
      <c r="C329" s="135"/>
      <c r="D329" s="136"/>
      <c r="E329" s="112"/>
      <c r="F329" s="112"/>
    </row>
    <row r="330" spans="1:6" s="102" customFormat="1" x14ac:dyDescent="0.25">
      <c r="A330" s="132"/>
      <c r="C330" s="135"/>
      <c r="D330" s="136"/>
      <c r="E330" s="112"/>
      <c r="F330" s="112"/>
    </row>
    <row r="331" spans="1:6" s="102" customFormat="1" x14ac:dyDescent="0.25">
      <c r="A331" s="132"/>
      <c r="C331" s="135"/>
      <c r="D331" s="136"/>
      <c r="E331" s="112"/>
      <c r="F331" s="112"/>
    </row>
    <row r="332" spans="1:6" s="102" customFormat="1" x14ac:dyDescent="0.25">
      <c r="A332" s="132"/>
      <c r="C332" s="135"/>
      <c r="D332" s="136"/>
      <c r="E332" s="112"/>
      <c r="F332" s="112"/>
    </row>
    <row r="333" spans="1:6" s="102" customFormat="1" x14ac:dyDescent="0.25">
      <c r="A333" s="132"/>
      <c r="C333" s="135"/>
      <c r="D333" s="136"/>
      <c r="E333" s="112"/>
      <c r="F333" s="112"/>
    </row>
    <row r="334" spans="1:6" s="102" customFormat="1" x14ac:dyDescent="0.25">
      <c r="A334" s="132"/>
      <c r="C334" s="135"/>
      <c r="D334" s="136"/>
      <c r="E334" s="112"/>
      <c r="F334" s="112"/>
    </row>
    <row r="335" spans="1:6" s="102" customFormat="1" x14ac:dyDescent="0.25">
      <c r="A335" s="132"/>
      <c r="C335" s="135"/>
      <c r="D335" s="136"/>
      <c r="E335" s="112"/>
      <c r="F335" s="112"/>
    </row>
    <row r="336" spans="1:6" s="102" customFormat="1" x14ac:dyDescent="0.25">
      <c r="A336" s="132"/>
      <c r="C336" s="135"/>
      <c r="D336" s="136"/>
      <c r="E336" s="112"/>
      <c r="F336" s="112"/>
    </row>
    <row r="337" spans="1:6" s="102" customFormat="1" x14ac:dyDescent="0.25">
      <c r="A337" s="132"/>
      <c r="C337" s="135"/>
      <c r="D337" s="136"/>
      <c r="E337" s="112"/>
      <c r="F337" s="112"/>
    </row>
    <row r="338" spans="1:6" s="102" customFormat="1" x14ac:dyDescent="0.25">
      <c r="A338" s="132"/>
      <c r="C338" s="135"/>
      <c r="D338" s="136"/>
      <c r="E338" s="112"/>
      <c r="F338" s="112"/>
    </row>
    <row r="339" spans="1:6" s="102" customFormat="1" x14ac:dyDescent="0.25">
      <c r="A339" s="132"/>
      <c r="C339" s="135"/>
      <c r="D339" s="136"/>
      <c r="E339" s="112"/>
      <c r="F339" s="112"/>
    </row>
    <row r="340" spans="1:6" s="102" customFormat="1" x14ac:dyDescent="0.25">
      <c r="A340" s="132"/>
      <c r="C340" s="135"/>
      <c r="D340" s="136"/>
      <c r="E340" s="112"/>
      <c r="F340" s="112"/>
    </row>
    <row r="341" spans="1:6" s="102" customFormat="1" x14ac:dyDescent="0.25">
      <c r="A341" s="132"/>
      <c r="C341" s="135"/>
      <c r="D341" s="136"/>
      <c r="E341" s="112"/>
      <c r="F341" s="112"/>
    </row>
    <row r="342" spans="1:6" s="102" customFormat="1" x14ac:dyDescent="0.25">
      <c r="A342" s="132"/>
      <c r="C342" s="135"/>
      <c r="D342" s="136"/>
      <c r="E342" s="112"/>
      <c r="F342" s="112"/>
    </row>
    <row r="343" spans="1:6" s="102" customFormat="1" x14ac:dyDescent="0.25">
      <c r="A343" s="132"/>
      <c r="C343" s="135"/>
      <c r="D343" s="136"/>
      <c r="E343" s="112"/>
      <c r="F343" s="112"/>
    </row>
    <row r="344" spans="1:6" s="102" customFormat="1" x14ac:dyDescent="0.25">
      <c r="A344" s="132"/>
      <c r="C344" s="135"/>
      <c r="D344" s="136"/>
      <c r="E344" s="112"/>
      <c r="F344" s="112"/>
    </row>
    <row r="345" spans="1:6" s="102" customFormat="1" x14ac:dyDescent="0.25">
      <c r="A345" s="132"/>
      <c r="C345" s="135"/>
      <c r="D345" s="136"/>
      <c r="E345" s="112"/>
      <c r="F345" s="112"/>
    </row>
    <row r="346" spans="1:6" s="102" customFormat="1" x14ac:dyDescent="0.25">
      <c r="A346" s="132"/>
      <c r="C346" s="135"/>
      <c r="D346" s="136"/>
      <c r="E346" s="112"/>
      <c r="F346" s="112"/>
    </row>
    <row r="347" spans="1:6" s="102" customFormat="1" x14ac:dyDescent="0.25">
      <c r="A347" s="132"/>
      <c r="C347" s="135"/>
      <c r="D347" s="136"/>
      <c r="E347" s="112"/>
      <c r="F347" s="112"/>
    </row>
    <row r="348" spans="1:6" s="102" customFormat="1" x14ac:dyDescent="0.25">
      <c r="A348" s="132"/>
      <c r="C348" s="135"/>
      <c r="D348" s="136"/>
      <c r="E348" s="112"/>
      <c r="F348" s="112"/>
    </row>
    <row r="349" spans="1:6" s="102" customFormat="1" x14ac:dyDescent="0.25">
      <c r="A349" s="132"/>
      <c r="C349" s="135"/>
      <c r="D349" s="136"/>
      <c r="E349" s="112"/>
      <c r="F349" s="112"/>
    </row>
    <row r="350" spans="1:6" s="102" customFormat="1" x14ac:dyDescent="0.25">
      <c r="A350" s="132"/>
      <c r="C350" s="135"/>
      <c r="D350" s="136"/>
      <c r="E350" s="112"/>
      <c r="F350" s="112"/>
    </row>
    <row r="351" spans="1:6" s="102" customFormat="1" x14ac:dyDescent="0.25">
      <c r="A351" s="132"/>
      <c r="C351" s="135"/>
      <c r="D351" s="136"/>
      <c r="E351" s="112"/>
      <c r="F351" s="112"/>
    </row>
    <row r="352" spans="1:6" s="102" customFormat="1" x14ac:dyDescent="0.25">
      <c r="A352" s="132"/>
      <c r="C352" s="135"/>
      <c r="D352" s="136"/>
      <c r="E352" s="112"/>
      <c r="F352" s="112"/>
    </row>
    <row r="353" spans="1:6" s="102" customFormat="1" x14ac:dyDescent="0.25">
      <c r="A353" s="132"/>
      <c r="C353" s="135"/>
      <c r="D353" s="136"/>
      <c r="E353" s="112"/>
      <c r="F353" s="112"/>
    </row>
    <row r="354" spans="1:6" s="102" customFormat="1" x14ac:dyDescent="0.25">
      <c r="A354" s="132"/>
      <c r="C354" s="135"/>
      <c r="D354" s="136"/>
      <c r="E354" s="112"/>
      <c r="F354" s="112"/>
    </row>
    <row r="355" spans="1:6" s="102" customFormat="1" x14ac:dyDescent="0.25">
      <c r="A355" s="132"/>
      <c r="C355" s="135"/>
      <c r="D355" s="136"/>
      <c r="E355" s="112"/>
      <c r="F355" s="112"/>
    </row>
    <row r="356" spans="1:6" s="102" customFormat="1" x14ac:dyDescent="0.25">
      <c r="A356" s="132"/>
      <c r="C356" s="135"/>
      <c r="D356" s="136"/>
      <c r="E356" s="112"/>
      <c r="F356" s="112"/>
    </row>
    <row r="357" spans="1:6" s="102" customFormat="1" x14ac:dyDescent="0.25">
      <c r="A357" s="132"/>
      <c r="C357" s="135"/>
      <c r="D357" s="136"/>
      <c r="E357" s="112"/>
      <c r="F357" s="112"/>
    </row>
    <row r="358" spans="1:6" s="102" customFormat="1" x14ac:dyDescent="0.25">
      <c r="A358" s="132"/>
      <c r="C358" s="135"/>
      <c r="D358" s="136"/>
      <c r="E358" s="112"/>
      <c r="F358" s="112"/>
    </row>
    <row r="359" spans="1:6" s="102" customFormat="1" x14ac:dyDescent="0.25">
      <c r="A359" s="132"/>
      <c r="C359" s="135"/>
      <c r="D359" s="136"/>
      <c r="E359" s="112"/>
      <c r="F359" s="112"/>
    </row>
    <row r="360" spans="1:6" s="102" customFormat="1" x14ac:dyDescent="0.25">
      <c r="A360" s="132"/>
      <c r="C360" s="135"/>
      <c r="D360" s="136"/>
      <c r="E360" s="112"/>
      <c r="F360" s="112"/>
    </row>
    <row r="361" spans="1:6" s="102" customFormat="1" x14ac:dyDescent="0.25">
      <c r="A361" s="132"/>
      <c r="C361" s="135"/>
      <c r="D361" s="136"/>
      <c r="E361" s="112"/>
      <c r="F361" s="112"/>
    </row>
    <row r="362" spans="1:6" s="102" customFormat="1" x14ac:dyDescent="0.25">
      <c r="A362" s="132"/>
      <c r="C362" s="135"/>
      <c r="D362" s="136"/>
      <c r="E362" s="112"/>
      <c r="F362" s="112"/>
    </row>
    <row r="363" spans="1:6" s="102" customFormat="1" x14ac:dyDescent="0.25">
      <c r="A363" s="132"/>
      <c r="C363" s="135"/>
      <c r="D363" s="136"/>
      <c r="E363" s="112"/>
      <c r="F363" s="112"/>
    </row>
    <row r="364" spans="1:6" s="102" customFormat="1" x14ac:dyDescent="0.25">
      <c r="A364" s="132"/>
      <c r="C364" s="135"/>
      <c r="D364" s="136"/>
      <c r="E364" s="112"/>
      <c r="F364" s="112"/>
    </row>
    <row r="365" spans="1:6" s="102" customFormat="1" x14ac:dyDescent="0.25">
      <c r="A365" s="132"/>
      <c r="C365" s="135"/>
      <c r="D365" s="136"/>
      <c r="E365" s="112"/>
      <c r="F365" s="112"/>
    </row>
    <row r="366" spans="1:6" s="102" customFormat="1" x14ac:dyDescent="0.25">
      <c r="A366" s="132"/>
      <c r="C366" s="135"/>
      <c r="D366" s="136"/>
      <c r="E366" s="112"/>
      <c r="F366" s="112"/>
    </row>
    <row r="367" spans="1:6" s="102" customFormat="1" x14ac:dyDescent="0.25">
      <c r="A367" s="132"/>
      <c r="C367" s="135"/>
      <c r="D367" s="136"/>
      <c r="E367" s="112"/>
      <c r="F367" s="112"/>
    </row>
    <row r="368" spans="1:6" s="102" customFormat="1" x14ac:dyDescent="0.25">
      <c r="A368" s="132"/>
      <c r="C368" s="135"/>
      <c r="D368" s="136"/>
      <c r="E368" s="112"/>
      <c r="F368" s="112"/>
    </row>
    <row r="369" spans="1:6" s="102" customFormat="1" x14ac:dyDescent="0.25">
      <c r="A369" s="132"/>
      <c r="C369" s="135"/>
      <c r="D369" s="136"/>
      <c r="E369" s="112"/>
      <c r="F369" s="112"/>
    </row>
    <row r="370" spans="1:6" s="102" customFormat="1" x14ac:dyDescent="0.25">
      <c r="A370" s="132"/>
      <c r="C370" s="135"/>
      <c r="D370" s="136"/>
      <c r="E370" s="112"/>
      <c r="F370" s="112"/>
    </row>
    <row r="371" spans="1:6" s="102" customFormat="1" x14ac:dyDescent="0.25">
      <c r="A371" s="132"/>
      <c r="C371" s="135"/>
      <c r="D371" s="136"/>
      <c r="E371" s="112"/>
      <c r="F371" s="112"/>
    </row>
    <row r="372" spans="1:6" s="102" customFormat="1" x14ac:dyDescent="0.25">
      <c r="A372" s="132"/>
      <c r="C372" s="135"/>
      <c r="D372" s="136"/>
      <c r="E372" s="112"/>
      <c r="F372" s="112"/>
    </row>
    <row r="373" spans="1:6" s="102" customFormat="1" x14ac:dyDescent="0.25">
      <c r="A373" s="132"/>
      <c r="C373" s="135"/>
      <c r="D373" s="136"/>
      <c r="E373" s="112"/>
      <c r="F373" s="112"/>
    </row>
    <row r="374" spans="1:6" s="102" customFormat="1" x14ac:dyDescent="0.25">
      <c r="A374" s="132"/>
      <c r="C374" s="135"/>
      <c r="D374" s="136"/>
      <c r="E374" s="112"/>
      <c r="F374" s="112"/>
    </row>
    <row r="375" spans="1:6" s="102" customFormat="1" x14ac:dyDescent="0.25">
      <c r="A375" s="132"/>
      <c r="C375" s="135"/>
      <c r="D375" s="136"/>
      <c r="E375" s="112"/>
      <c r="F375" s="112"/>
    </row>
    <row r="376" spans="1:6" s="102" customFormat="1" x14ac:dyDescent="0.25">
      <c r="A376" s="132"/>
      <c r="C376" s="135"/>
      <c r="D376" s="136"/>
      <c r="E376" s="112"/>
      <c r="F376" s="112"/>
    </row>
    <row r="377" spans="1:6" s="102" customFormat="1" x14ac:dyDescent="0.25">
      <c r="A377" s="132"/>
      <c r="C377" s="135"/>
      <c r="D377" s="136"/>
      <c r="E377" s="112"/>
      <c r="F377" s="112"/>
    </row>
    <row r="378" spans="1:6" s="102" customFormat="1" x14ac:dyDescent="0.25">
      <c r="A378" s="132"/>
      <c r="C378" s="135"/>
      <c r="D378" s="136"/>
      <c r="E378" s="112"/>
      <c r="F378" s="112"/>
    </row>
    <row r="379" spans="1:6" s="102" customFormat="1" x14ac:dyDescent="0.25">
      <c r="A379" s="132"/>
      <c r="C379" s="135"/>
      <c r="D379" s="136"/>
      <c r="E379" s="112"/>
      <c r="F379" s="112"/>
    </row>
    <row r="380" spans="1:6" s="102" customFormat="1" x14ac:dyDescent="0.25">
      <c r="A380" s="132"/>
      <c r="C380" s="135"/>
      <c r="D380" s="136"/>
      <c r="E380" s="112"/>
      <c r="F380" s="112"/>
    </row>
    <row r="381" spans="1:6" s="102" customFormat="1" x14ac:dyDescent="0.25">
      <c r="A381" s="132"/>
      <c r="C381" s="135"/>
      <c r="D381" s="136"/>
      <c r="E381" s="112"/>
      <c r="F381" s="112"/>
    </row>
    <row r="382" spans="1:6" s="102" customFormat="1" x14ac:dyDescent="0.25">
      <c r="A382" s="132"/>
      <c r="C382" s="135"/>
      <c r="D382" s="136"/>
      <c r="E382" s="112"/>
      <c r="F382" s="112"/>
    </row>
    <row r="383" spans="1:6" s="102" customFormat="1" x14ac:dyDescent="0.25">
      <c r="A383" s="132"/>
      <c r="C383" s="135"/>
      <c r="D383" s="136"/>
      <c r="E383" s="112"/>
      <c r="F383" s="112"/>
    </row>
    <row r="384" spans="1:6" s="102" customFormat="1" x14ac:dyDescent="0.25">
      <c r="A384" s="132"/>
      <c r="C384" s="135"/>
      <c r="D384" s="136"/>
      <c r="E384" s="112"/>
      <c r="F384" s="112"/>
    </row>
    <row r="385" spans="1:6" s="102" customFormat="1" x14ac:dyDescent="0.25">
      <c r="A385" s="132"/>
      <c r="C385" s="135"/>
      <c r="D385" s="136"/>
      <c r="E385" s="112"/>
      <c r="F385" s="112"/>
    </row>
    <row r="386" spans="1:6" s="102" customFormat="1" x14ac:dyDescent="0.25">
      <c r="A386" s="132"/>
      <c r="C386" s="135"/>
      <c r="D386" s="136"/>
      <c r="E386" s="112"/>
      <c r="F386" s="112"/>
    </row>
    <row r="387" spans="1:6" s="102" customFormat="1" x14ac:dyDescent="0.25">
      <c r="A387" s="132"/>
      <c r="C387" s="135"/>
      <c r="D387" s="136"/>
      <c r="E387" s="112"/>
      <c r="F387" s="112"/>
    </row>
    <row r="388" spans="1:6" s="102" customFormat="1" x14ac:dyDescent="0.25">
      <c r="A388" s="132"/>
      <c r="C388" s="135"/>
      <c r="D388" s="136"/>
      <c r="E388" s="112"/>
      <c r="F388" s="112"/>
    </row>
    <row r="389" spans="1:6" s="102" customFormat="1" x14ac:dyDescent="0.25">
      <c r="A389" s="132"/>
      <c r="C389" s="135"/>
      <c r="D389" s="136"/>
      <c r="E389" s="112"/>
      <c r="F389" s="112"/>
    </row>
    <row r="390" spans="1:6" s="102" customFormat="1" x14ac:dyDescent="0.25">
      <c r="A390" s="132"/>
      <c r="C390" s="135"/>
      <c r="D390" s="136"/>
      <c r="E390" s="112"/>
      <c r="F390" s="112"/>
    </row>
    <row r="391" spans="1:6" s="102" customFormat="1" x14ac:dyDescent="0.25">
      <c r="A391" s="132"/>
      <c r="C391" s="135"/>
      <c r="D391" s="136"/>
      <c r="E391" s="112"/>
      <c r="F391" s="112"/>
    </row>
    <row r="392" spans="1:6" s="102" customFormat="1" x14ac:dyDescent="0.25">
      <c r="A392" s="132"/>
      <c r="C392" s="135"/>
      <c r="D392" s="136"/>
      <c r="E392" s="112"/>
      <c r="F392" s="112"/>
    </row>
    <row r="393" spans="1:6" s="102" customFormat="1" x14ac:dyDescent="0.25">
      <c r="A393" s="132"/>
      <c r="C393" s="135"/>
      <c r="D393" s="136"/>
      <c r="E393" s="112"/>
      <c r="F393" s="112"/>
    </row>
    <row r="394" spans="1:6" s="102" customFormat="1" x14ac:dyDescent="0.25">
      <c r="A394" s="132"/>
      <c r="C394" s="135"/>
      <c r="D394" s="136"/>
      <c r="E394" s="112"/>
      <c r="F394" s="112"/>
    </row>
    <row r="395" spans="1:6" s="102" customFormat="1" x14ac:dyDescent="0.25">
      <c r="A395" s="132"/>
      <c r="C395" s="135"/>
      <c r="D395" s="136"/>
      <c r="E395" s="112"/>
      <c r="F395" s="112"/>
    </row>
    <row r="396" spans="1:6" s="102" customFormat="1" x14ac:dyDescent="0.25">
      <c r="A396" s="132"/>
      <c r="C396" s="135"/>
      <c r="D396" s="136"/>
      <c r="E396" s="112"/>
      <c r="F396" s="112"/>
    </row>
    <row r="397" spans="1:6" s="102" customFormat="1" x14ac:dyDescent="0.25">
      <c r="A397" s="132"/>
      <c r="C397" s="135"/>
      <c r="D397" s="136"/>
      <c r="E397" s="112"/>
      <c r="F397" s="112"/>
    </row>
    <row r="398" spans="1:6" s="102" customFormat="1" x14ac:dyDescent="0.25">
      <c r="A398" s="132"/>
      <c r="C398" s="135"/>
      <c r="D398" s="136"/>
      <c r="E398" s="112"/>
      <c r="F398" s="112"/>
    </row>
    <row r="399" spans="1:6" s="102" customFormat="1" x14ac:dyDescent="0.25">
      <c r="A399" s="132"/>
      <c r="C399" s="135"/>
      <c r="D399" s="136"/>
      <c r="E399" s="112"/>
      <c r="F399" s="112"/>
    </row>
    <row r="400" spans="1:6" s="102" customFormat="1" x14ac:dyDescent="0.25">
      <c r="A400" s="132"/>
      <c r="C400" s="135"/>
      <c r="D400" s="136"/>
      <c r="E400" s="112"/>
      <c r="F400" s="112"/>
    </row>
    <row r="401" spans="1:6" s="102" customFormat="1" x14ac:dyDescent="0.25">
      <c r="A401" s="132"/>
      <c r="C401" s="135"/>
      <c r="D401" s="136"/>
      <c r="E401" s="112"/>
      <c r="F401" s="112"/>
    </row>
    <row r="402" spans="1:6" s="102" customFormat="1" x14ac:dyDescent="0.25">
      <c r="A402" s="132"/>
      <c r="C402" s="135"/>
      <c r="D402" s="136"/>
      <c r="E402" s="112"/>
      <c r="F402" s="112"/>
    </row>
    <row r="403" spans="1:6" s="102" customFormat="1" x14ac:dyDescent="0.25">
      <c r="A403" s="132"/>
      <c r="C403" s="135"/>
      <c r="D403" s="136"/>
      <c r="E403" s="112"/>
      <c r="F403" s="112"/>
    </row>
    <row r="404" spans="1:6" s="102" customFormat="1" x14ac:dyDescent="0.25">
      <c r="A404" s="132"/>
      <c r="C404" s="135"/>
      <c r="D404" s="136"/>
      <c r="E404" s="112"/>
      <c r="F404" s="112"/>
    </row>
    <row r="405" spans="1:6" s="102" customFormat="1" x14ac:dyDescent="0.25">
      <c r="A405" s="132"/>
      <c r="C405" s="135"/>
      <c r="D405" s="136"/>
      <c r="E405" s="112"/>
      <c r="F405" s="112"/>
    </row>
    <row r="406" spans="1:6" s="102" customFormat="1" x14ac:dyDescent="0.25">
      <c r="A406" s="132"/>
      <c r="C406" s="135"/>
      <c r="D406" s="136"/>
      <c r="E406" s="112"/>
      <c r="F406" s="112"/>
    </row>
    <row r="407" spans="1:6" s="102" customFormat="1" x14ac:dyDescent="0.25">
      <c r="A407" s="132"/>
      <c r="C407" s="135"/>
      <c r="D407" s="136"/>
      <c r="E407" s="112"/>
      <c r="F407" s="112"/>
    </row>
    <row r="408" spans="1:6" s="102" customFormat="1" x14ac:dyDescent="0.25">
      <c r="A408" s="132"/>
      <c r="C408" s="135"/>
      <c r="D408" s="136"/>
      <c r="E408" s="112"/>
      <c r="F408" s="112"/>
    </row>
    <row r="409" spans="1:6" s="102" customFormat="1" x14ac:dyDescent="0.25">
      <c r="A409" s="132"/>
      <c r="C409" s="135"/>
      <c r="D409" s="136"/>
      <c r="E409" s="112"/>
      <c r="F409" s="112"/>
    </row>
    <row r="410" spans="1:6" s="102" customFormat="1" x14ac:dyDescent="0.25">
      <c r="A410" s="132"/>
      <c r="C410" s="135"/>
      <c r="D410" s="136"/>
      <c r="E410" s="112"/>
      <c r="F410" s="112"/>
    </row>
    <row r="411" spans="1:6" s="102" customFormat="1" x14ac:dyDescent="0.25">
      <c r="A411" s="132"/>
      <c r="C411" s="135"/>
      <c r="D411" s="136"/>
      <c r="E411" s="112"/>
      <c r="F411" s="112"/>
    </row>
    <row r="412" spans="1:6" s="102" customFormat="1" x14ac:dyDescent="0.25">
      <c r="A412" s="132"/>
      <c r="C412" s="135"/>
      <c r="D412" s="136"/>
      <c r="E412" s="112"/>
      <c r="F412" s="112"/>
    </row>
    <row r="413" spans="1:6" s="102" customFormat="1" x14ac:dyDescent="0.25">
      <c r="A413" s="132"/>
      <c r="C413" s="135"/>
      <c r="D413" s="136"/>
      <c r="E413" s="112"/>
      <c r="F413" s="112"/>
    </row>
    <row r="414" spans="1:6" s="102" customFormat="1" x14ac:dyDescent="0.25">
      <c r="A414" s="132"/>
      <c r="C414" s="135"/>
      <c r="D414" s="136"/>
      <c r="E414" s="112"/>
      <c r="F414" s="112"/>
    </row>
    <row r="415" spans="1:6" s="102" customFormat="1" x14ac:dyDescent="0.25">
      <c r="A415" s="132"/>
      <c r="C415" s="135"/>
      <c r="D415" s="136"/>
      <c r="E415" s="112"/>
      <c r="F415" s="112"/>
    </row>
    <row r="416" spans="1:6" s="102" customFormat="1" x14ac:dyDescent="0.25">
      <c r="A416" s="132"/>
      <c r="C416" s="135"/>
      <c r="D416" s="136"/>
      <c r="E416" s="112"/>
      <c r="F416" s="112"/>
    </row>
    <row r="417" spans="1:6" s="102" customFormat="1" x14ac:dyDescent="0.25">
      <c r="A417" s="132"/>
      <c r="C417" s="135"/>
      <c r="D417" s="136"/>
      <c r="E417" s="112"/>
      <c r="F417" s="112"/>
    </row>
    <row r="418" spans="1:6" s="102" customFormat="1" x14ac:dyDescent="0.25">
      <c r="A418" s="132"/>
      <c r="C418" s="135"/>
      <c r="D418" s="136"/>
      <c r="E418" s="112"/>
      <c r="F418" s="112"/>
    </row>
    <row r="419" spans="1:6" s="102" customFormat="1" x14ac:dyDescent="0.25">
      <c r="A419" s="132"/>
      <c r="C419" s="135"/>
      <c r="D419" s="136"/>
      <c r="E419" s="112"/>
      <c r="F419" s="112"/>
    </row>
    <row r="420" spans="1:6" s="102" customFormat="1" x14ac:dyDescent="0.25">
      <c r="A420" s="132"/>
      <c r="C420" s="135"/>
      <c r="D420" s="136"/>
      <c r="E420" s="112"/>
      <c r="F420" s="112"/>
    </row>
    <row r="421" spans="1:6" s="102" customFormat="1" x14ac:dyDescent="0.25">
      <c r="A421" s="132"/>
      <c r="C421" s="135"/>
      <c r="D421" s="136"/>
      <c r="E421" s="112"/>
      <c r="F421" s="112"/>
    </row>
    <row r="422" spans="1:6" s="102" customFormat="1" x14ac:dyDescent="0.25">
      <c r="A422" s="132"/>
      <c r="C422" s="135"/>
      <c r="D422" s="136"/>
      <c r="E422" s="112"/>
      <c r="F422" s="112"/>
    </row>
    <row r="423" spans="1:6" s="102" customFormat="1" x14ac:dyDescent="0.25">
      <c r="A423" s="132"/>
      <c r="C423" s="135"/>
      <c r="D423" s="136"/>
      <c r="E423" s="112"/>
      <c r="F423" s="112"/>
    </row>
    <row r="424" spans="1:6" s="102" customFormat="1" x14ac:dyDescent="0.25">
      <c r="A424" s="132"/>
      <c r="C424" s="135"/>
      <c r="D424" s="136"/>
      <c r="E424" s="112"/>
      <c r="F424" s="112"/>
    </row>
    <row r="425" spans="1:6" s="102" customFormat="1" x14ac:dyDescent="0.25">
      <c r="A425" s="132"/>
      <c r="C425" s="135"/>
      <c r="D425" s="136"/>
      <c r="E425" s="112"/>
      <c r="F425" s="112"/>
    </row>
    <row r="426" spans="1:6" s="102" customFormat="1" x14ac:dyDescent="0.25">
      <c r="A426" s="132"/>
      <c r="C426" s="135"/>
      <c r="D426" s="136"/>
      <c r="E426" s="112"/>
      <c r="F426" s="112"/>
    </row>
    <row r="427" spans="1:6" s="102" customFormat="1" x14ac:dyDescent="0.25">
      <c r="A427" s="132"/>
      <c r="C427" s="135"/>
      <c r="D427" s="136"/>
      <c r="E427" s="112"/>
      <c r="F427" s="112"/>
    </row>
    <row r="428" spans="1:6" s="102" customFormat="1" x14ac:dyDescent="0.25">
      <c r="A428" s="132"/>
      <c r="C428" s="135"/>
      <c r="D428" s="136"/>
      <c r="E428" s="112"/>
      <c r="F428" s="112"/>
    </row>
    <row r="429" spans="1:6" s="102" customFormat="1" x14ac:dyDescent="0.25">
      <c r="A429" s="132"/>
      <c r="C429" s="135"/>
      <c r="D429" s="136"/>
      <c r="E429" s="112"/>
      <c r="F429" s="112"/>
    </row>
    <row r="430" spans="1:6" s="102" customFormat="1" x14ac:dyDescent="0.25">
      <c r="A430" s="132"/>
      <c r="C430" s="135"/>
      <c r="D430" s="136"/>
      <c r="E430" s="112"/>
      <c r="F430" s="112"/>
    </row>
    <row r="431" spans="1:6" s="102" customFormat="1" x14ac:dyDescent="0.25">
      <c r="A431" s="132"/>
      <c r="C431" s="135"/>
      <c r="D431" s="136"/>
      <c r="E431" s="112"/>
      <c r="F431" s="112"/>
    </row>
    <row r="432" spans="1:6" s="102" customFormat="1" x14ac:dyDescent="0.25">
      <c r="A432" s="132"/>
      <c r="C432" s="135"/>
      <c r="D432" s="136"/>
      <c r="E432" s="112"/>
      <c r="F432" s="112"/>
    </row>
    <row r="433" spans="1:6" s="102" customFormat="1" x14ac:dyDescent="0.25">
      <c r="A433" s="132"/>
      <c r="C433" s="135"/>
      <c r="D433" s="136"/>
      <c r="E433" s="112"/>
      <c r="F433" s="112"/>
    </row>
    <row r="434" spans="1:6" s="102" customFormat="1" x14ac:dyDescent="0.25">
      <c r="A434" s="132"/>
      <c r="C434" s="135"/>
      <c r="D434" s="136"/>
      <c r="E434" s="112"/>
      <c r="F434" s="112"/>
    </row>
    <row r="435" spans="1:6" s="102" customFormat="1" x14ac:dyDescent="0.25">
      <c r="A435" s="132"/>
      <c r="C435" s="135"/>
      <c r="D435" s="136"/>
      <c r="E435" s="112"/>
      <c r="F435" s="112"/>
    </row>
    <row r="436" spans="1:6" s="102" customFormat="1" x14ac:dyDescent="0.25">
      <c r="A436" s="132"/>
      <c r="C436" s="135"/>
      <c r="D436" s="136"/>
      <c r="E436" s="112"/>
      <c r="F436" s="112"/>
    </row>
    <row r="437" spans="1:6" s="102" customFormat="1" x14ac:dyDescent="0.25">
      <c r="A437" s="132"/>
      <c r="C437" s="135"/>
      <c r="D437" s="136"/>
      <c r="E437" s="112"/>
      <c r="F437" s="112"/>
    </row>
    <row r="438" spans="1:6" s="102" customFormat="1" x14ac:dyDescent="0.25">
      <c r="A438" s="132"/>
      <c r="C438" s="135"/>
      <c r="D438" s="136"/>
      <c r="E438" s="112"/>
      <c r="F438" s="112"/>
    </row>
    <row r="439" spans="1:6" s="102" customFormat="1" x14ac:dyDescent="0.25">
      <c r="A439" s="132"/>
      <c r="C439" s="135"/>
      <c r="D439" s="136"/>
      <c r="E439" s="112"/>
      <c r="F439" s="112"/>
    </row>
    <row r="440" spans="1:6" s="102" customFormat="1" x14ac:dyDescent="0.25">
      <c r="A440" s="132"/>
      <c r="C440" s="135"/>
      <c r="D440" s="136"/>
      <c r="E440" s="112"/>
      <c r="F440" s="112"/>
    </row>
    <row r="441" spans="1:6" s="102" customFormat="1" x14ac:dyDescent="0.25">
      <c r="A441" s="132"/>
      <c r="C441" s="135"/>
      <c r="D441" s="136"/>
      <c r="E441" s="112"/>
      <c r="F441" s="112"/>
    </row>
    <row r="442" spans="1:6" s="102" customFormat="1" x14ac:dyDescent="0.25">
      <c r="A442" s="132"/>
      <c r="C442" s="135"/>
      <c r="D442" s="136"/>
      <c r="E442" s="112"/>
      <c r="F442" s="112"/>
    </row>
    <row r="443" spans="1:6" s="102" customFormat="1" x14ac:dyDescent="0.25">
      <c r="A443" s="132"/>
      <c r="C443" s="135"/>
      <c r="D443" s="136"/>
      <c r="E443" s="112"/>
      <c r="F443" s="112"/>
    </row>
    <row r="444" spans="1:6" s="102" customFormat="1" x14ac:dyDescent="0.25">
      <c r="A444" s="132"/>
      <c r="C444" s="135"/>
      <c r="D444" s="136"/>
      <c r="E444" s="112"/>
      <c r="F444" s="112"/>
    </row>
    <row r="445" spans="1:6" s="102" customFormat="1" x14ac:dyDescent="0.25">
      <c r="A445" s="132"/>
      <c r="C445" s="135"/>
      <c r="D445" s="136"/>
      <c r="E445" s="112"/>
      <c r="F445" s="112"/>
    </row>
    <row r="446" spans="1:6" s="102" customFormat="1" x14ac:dyDescent="0.25">
      <c r="A446" s="132"/>
      <c r="C446" s="135"/>
      <c r="D446" s="136"/>
      <c r="E446" s="112"/>
      <c r="F446" s="112"/>
    </row>
    <row r="447" spans="1:6" s="102" customFormat="1" x14ac:dyDescent="0.25">
      <c r="A447" s="132"/>
      <c r="C447" s="135"/>
      <c r="D447" s="136"/>
      <c r="E447" s="112"/>
      <c r="F447" s="112"/>
    </row>
    <row r="448" spans="1:6" s="102" customFormat="1" x14ac:dyDescent="0.25">
      <c r="A448" s="132"/>
      <c r="C448" s="135"/>
      <c r="D448" s="136"/>
      <c r="E448" s="112"/>
      <c r="F448" s="112"/>
    </row>
    <row r="449" spans="1:6" s="102" customFormat="1" x14ac:dyDescent="0.25">
      <c r="A449" s="132"/>
      <c r="C449" s="135"/>
      <c r="D449" s="136"/>
      <c r="E449" s="112"/>
      <c r="F449" s="112"/>
    </row>
    <row r="450" spans="1:6" s="102" customFormat="1" x14ac:dyDescent="0.25">
      <c r="A450" s="132"/>
      <c r="C450" s="135"/>
      <c r="D450" s="136"/>
      <c r="E450" s="112"/>
      <c r="F450" s="112"/>
    </row>
    <row r="451" spans="1:6" s="102" customFormat="1" x14ac:dyDescent="0.25">
      <c r="A451" s="132"/>
      <c r="C451" s="135"/>
      <c r="D451" s="136"/>
      <c r="E451" s="112"/>
      <c r="F451" s="112"/>
    </row>
    <row r="452" spans="1:6" s="102" customFormat="1" x14ac:dyDescent="0.25">
      <c r="A452" s="132"/>
      <c r="C452" s="135"/>
      <c r="D452" s="136"/>
      <c r="E452" s="112"/>
      <c r="F452" s="112"/>
    </row>
    <row r="453" spans="1:6" s="102" customFormat="1" x14ac:dyDescent="0.25">
      <c r="A453" s="132"/>
      <c r="C453" s="135"/>
      <c r="D453" s="136"/>
      <c r="E453" s="112"/>
      <c r="F453" s="112"/>
    </row>
    <row r="454" spans="1:6" s="102" customFormat="1" x14ac:dyDescent="0.25">
      <c r="A454" s="132"/>
      <c r="C454" s="135"/>
      <c r="D454" s="136"/>
      <c r="E454" s="112"/>
      <c r="F454" s="112"/>
    </row>
    <row r="455" spans="1:6" s="102" customFormat="1" x14ac:dyDescent="0.25">
      <c r="A455" s="132"/>
      <c r="C455" s="135"/>
      <c r="D455" s="136"/>
      <c r="E455" s="112"/>
      <c r="F455" s="112"/>
    </row>
    <row r="456" spans="1:6" s="102" customFormat="1" x14ac:dyDescent="0.25">
      <c r="A456" s="132"/>
      <c r="C456" s="135"/>
      <c r="D456" s="136"/>
      <c r="E456" s="112"/>
      <c r="F456" s="112"/>
    </row>
    <row r="457" spans="1:6" s="102" customFormat="1" x14ac:dyDescent="0.25">
      <c r="A457" s="132"/>
      <c r="C457" s="135"/>
      <c r="D457" s="136"/>
      <c r="E457" s="112"/>
      <c r="F457" s="112"/>
    </row>
    <row r="458" spans="1:6" s="102" customFormat="1" x14ac:dyDescent="0.25">
      <c r="A458" s="132"/>
      <c r="C458" s="135"/>
      <c r="D458" s="136"/>
      <c r="E458" s="112"/>
      <c r="F458" s="112"/>
    </row>
    <row r="459" spans="1:6" s="102" customFormat="1" x14ac:dyDescent="0.25">
      <c r="A459" s="132"/>
      <c r="C459" s="135"/>
      <c r="D459" s="136"/>
      <c r="E459" s="112"/>
      <c r="F459" s="112"/>
    </row>
    <row r="460" spans="1:6" s="102" customFormat="1" x14ac:dyDescent="0.25">
      <c r="A460" s="132"/>
      <c r="C460" s="135"/>
      <c r="D460" s="136"/>
      <c r="E460" s="112"/>
      <c r="F460" s="112"/>
    </row>
    <row r="461" spans="1:6" s="102" customFormat="1" x14ac:dyDescent="0.25">
      <c r="A461" s="132"/>
      <c r="C461" s="135"/>
      <c r="D461" s="136"/>
      <c r="E461" s="112"/>
      <c r="F461" s="112"/>
    </row>
    <row r="462" spans="1:6" s="102" customFormat="1" x14ac:dyDescent="0.25">
      <c r="A462" s="132"/>
      <c r="C462" s="135"/>
      <c r="D462" s="136"/>
      <c r="E462" s="112"/>
      <c r="F462" s="112"/>
    </row>
    <row r="463" spans="1:6" s="102" customFormat="1" x14ac:dyDescent="0.25">
      <c r="A463" s="132"/>
      <c r="C463" s="135"/>
      <c r="D463" s="136"/>
      <c r="E463" s="112"/>
      <c r="F463" s="112"/>
    </row>
    <row r="464" spans="1:6" s="102" customFormat="1" x14ac:dyDescent="0.25">
      <c r="A464" s="132"/>
      <c r="C464" s="135"/>
      <c r="D464" s="136"/>
      <c r="E464" s="112"/>
      <c r="F464" s="112"/>
    </row>
    <row r="465" spans="1:6" s="102" customFormat="1" x14ac:dyDescent="0.25">
      <c r="A465" s="132"/>
      <c r="C465" s="135"/>
      <c r="D465" s="136"/>
      <c r="E465" s="112"/>
      <c r="F465" s="112"/>
    </row>
    <row r="466" spans="1:6" s="102" customFormat="1" x14ac:dyDescent="0.25">
      <c r="A466" s="132"/>
      <c r="C466" s="135"/>
      <c r="D466" s="136"/>
      <c r="E466" s="112"/>
      <c r="F466" s="112"/>
    </row>
    <row r="467" spans="1:6" s="102" customFormat="1" x14ac:dyDescent="0.25">
      <c r="A467" s="132"/>
      <c r="C467" s="135"/>
      <c r="D467" s="136"/>
      <c r="E467" s="112"/>
      <c r="F467" s="112"/>
    </row>
    <row r="468" spans="1:6" s="102" customFormat="1" x14ac:dyDescent="0.25">
      <c r="A468" s="132"/>
      <c r="C468" s="135"/>
      <c r="D468" s="136"/>
      <c r="E468" s="112"/>
      <c r="F468" s="112"/>
    </row>
    <row r="469" spans="1:6" s="102" customFormat="1" x14ac:dyDescent="0.25">
      <c r="A469" s="132"/>
      <c r="C469" s="135"/>
      <c r="D469" s="136"/>
      <c r="E469" s="112"/>
      <c r="F469" s="112"/>
    </row>
    <row r="470" spans="1:6" s="102" customFormat="1" x14ac:dyDescent="0.25">
      <c r="A470" s="132"/>
      <c r="C470" s="135"/>
      <c r="D470" s="136"/>
      <c r="E470" s="112"/>
      <c r="F470" s="112"/>
    </row>
    <row r="471" spans="1:6" s="102" customFormat="1" x14ac:dyDescent="0.25">
      <c r="A471" s="132"/>
      <c r="C471" s="135"/>
      <c r="D471" s="136"/>
      <c r="E471" s="112"/>
      <c r="F471" s="112"/>
    </row>
    <row r="472" spans="1:6" s="102" customFormat="1" x14ac:dyDescent="0.25">
      <c r="A472" s="132"/>
      <c r="C472" s="135"/>
      <c r="D472" s="136"/>
      <c r="E472" s="112"/>
      <c r="F472" s="112"/>
    </row>
    <row r="473" spans="1:6" s="102" customFormat="1" x14ac:dyDescent="0.25">
      <c r="A473" s="132"/>
      <c r="C473" s="135"/>
      <c r="D473" s="136"/>
      <c r="E473" s="112"/>
      <c r="F473" s="112"/>
    </row>
    <row r="474" spans="1:6" s="102" customFormat="1" x14ac:dyDescent="0.25">
      <c r="A474" s="132"/>
      <c r="C474" s="135"/>
      <c r="D474" s="136"/>
      <c r="E474" s="112"/>
      <c r="F474" s="112"/>
    </row>
    <row r="475" spans="1:6" s="102" customFormat="1" x14ac:dyDescent="0.25">
      <c r="A475" s="132"/>
      <c r="C475" s="135"/>
      <c r="D475" s="136"/>
      <c r="E475" s="112"/>
      <c r="F475" s="112"/>
    </row>
    <row r="476" spans="1:6" s="102" customFormat="1" x14ac:dyDescent="0.25">
      <c r="A476" s="132"/>
      <c r="C476" s="135"/>
      <c r="D476" s="136"/>
      <c r="E476" s="112"/>
      <c r="F476" s="112"/>
    </row>
    <row r="477" spans="1:6" s="102" customFormat="1" x14ac:dyDescent="0.25">
      <c r="A477" s="132"/>
      <c r="C477" s="135"/>
      <c r="D477" s="136"/>
      <c r="E477" s="112"/>
      <c r="F477" s="112"/>
    </row>
    <row r="478" spans="1:6" s="102" customFormat="1" x14ac:dyDescent="0.25">
      <c r="A478" s="132"/>
      <c r="C478" s="135"/>
      <c r="D478" s="136"/>
      <c r="E478" s="112"/>
      <c r="F478" s="112"/>
    </row>
    <row r="479" spans="1:6" s="102" customFormat="1" x14ac:dyDescent="0.25">
      <c r="A479" s="132"/>
      <c r="C479" s="135"/>
      <c r="D479" s="136"/>
      <c r="E479" s="112"/>
      <c r="F479" s="112"/>
    </row>
    <row r="480" spans="1:6" s="102" customFormat="1" x14ac:dyDescent="0.25">
      <c r="A480" s="132"/>
      <c r="C480" s="135"/>
      <c r="D480" s="136"/>
      <c r="E480" s="112"/>
      <c r="F480" s="112"/>
    </row>
    <row r="481" spans="1:6" s="102" customFormat="1" x14ac:dyDescent="0.25">
      <c r="A481" s="132"/>
      <c r="C481" s="135"/>
      <c r="D481" s="136"/>
      <c r="E481" s="112"/>
      <c r="F481" s="112"/>
    </row>
    <row r="482" spans="1:6" s="102" customFormat="1" x14ac:dyDescent="0.25">
      <c r="A482" s="132"/>
      <c r="C482" s="135"/>
      <c r="D482" s="136"/>
      <c r="E482" s="112"/>
      <c r="F482" s="112"/>
    </row>
    <row r="483" spans="1:6" s="102" customFormat="1" x14ac:dyDescent="0.25">
      <c r="A483" s="132"/>
      <c r="C483" s="135"/>
      <c r="D483" s="136"/>
      <c r="E483" s="112"/>
      <c r="F483" s="112"/>
    </row>
    <row r="484" spans="1:6" s="102" customFormat="1" x14ac:dyDescent="0.25">
      <c r="A484" s="132"/>
      <c r="C484" s="135"/>
      <c r="D484" s="136"/>
      <c r="E484" s="112"/>
      <c r="F484" s="112"/>
    </row>
    <row r="485" spans="1:6" s="102" customFormat="1" x14ac:dyDescent="0.25">
      <c r="A485" s="132"/>
      <c r="C485" s="135"/>
      <c r="D485" s="136"/>
      <c r="E485" s="112"/>
      <c r="F485" s="112"/>
    </row>
    <row r="486" spans="1:6" s="102" customFormat="1" x14ac:dyDescent="0.25">
      <c r="A486" s="132"/>
      <c r="C486" s="135"/>
      <c r="D486" s="136"/>
      <c r="E486" s="112"/>
      <c r="F486" s="112"/>
    </row>
  </sheetData>
  <mergeCells count="48">
    <mergeCell ref="A2:E2"/>
    <mergeCell ref="A3:A4"/>
    <mergeCell ref="B3:B4"/>
    <mergeCell ref="C3:D3"/>
    <mergeCell ref="E3:E4"/>
    <mergeCell ref="A65:A70"/>
    <mergeCell ref="F3:F4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137:A142"/>
    <mergeCell ref="A71:A76"/>
    <mergeCell ref="A77:A82"/>
    <mergeCell ref="A83:A88"/>
    <mergeCell ref="A89:A94"/>
    <mergeCell ref="A95:A100"/>
    <mergeCell ref="A101:A106"/>
    <mergeCell ref="A107:A112"/>
    <mergeCell ref="A113:A118"/>
    <mergeCell ref="A119:A124"/>
    <mergeCell ref="A125:A130"/>
    <mergeCell ref="A131:A136"/>
    <mergeCell ref="A209:A214"/>
    <mergeCell ref="A143:A148"/>
    <mergeCell ref="A149:A154"/>
    <mergeCell ref="A155:A160"/>
    <mergeCell ref="A161:A166"/>
    <mergeCell ref="A167:A172"/>
    <mergeCell ref="A173:A178"/>
    <mergeCell ref="A179:A184"/>
    <mergeCell ref="A185:A190"/>
    <mergeCell ref="A191:A196"/>
    <mergeCell ref="A197:A202"/>
    <mergeCell ref="A203:A208"/>
    <mergeCell ref="A251:A256"/>
    <mergeCell ref="A215:A220"/>
    <mergeCell ref="A221:A226"/>
    <mergeCell ref="A227:A232"/>
    <mergeCell ref="A233:A238"/>
    <mergeCell ref="A239:A244"/>
    <mergeCell ref="A245:A250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&amp;C&amp;P</oddHeader>
  </headerFooter>
  <rowBreaks count="5" manualBreakCount="5">
    <brk id="28" max="3" man="1"/>
    <brk id="118" max="3" man="1"/>
    <brk id="142" max="3" man="1"/>
    <brk id="166" max="3" man="1"/>
    <brk id="250" max="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16"/>
  <sheetViews>
    <sheetView view="pageBreakPreview" zoomScale="112" zoomScaleNormal="100" zoomScaleSheetLayoutView="112" workbookViewId="0">
      <selection sqref="A1:XFD1048576"/>
    </sheetView>
  </sheetViews>
  <sheetFormatPr defaultRowHeight="18.75" x14ac:dyDescent="0.25"/>
  <cols>
    <col min="1" max="1" width="36.28515625" style="132" customWidth="1"/>
    <col min="2" max="2" width="28.5703125" style="102" customWidth="1"/>
    <col min="3" max="3" width="20.5703125" style="135" customWidth="1"/>
    <col min="4" max="4" width="20.28515625" style="136" customWidth="1"/>
    <col min="5" max="5" width="17.28515625" style="101" customWidth="1"/>
    <col min="6" max="6" width="18" style="101" customWidth="1"/>
    <col min="7" max="7" width="16.28515625" style="100" customWidth="1"/>
    <col min="8" max="8" width="16.5703125" style="100" customWidth="1"/>
    <col min="9" max="9" width="13.5703125" style="100" customWidth="1"/>
    <col min="10" max="10" width="18.42578125" style="100" customWidth="1"/>
    <col min="11" max="11" width="11.85546875" style="100" bestFit="1" customWidth="1"/>
    <col min="12" max="12" width="9.28515625" style="100" bestFit="1" customWidth="1"/>
    <col min="13" max="13" width="11.28515625" style="100" bestFit="1" customWidth="1"/>
    <col min="14" max="16384" width="9.140625" style="100"/>
  </cols>
  <sheetData>
    <row r="1" spans="1:8" x14ac:dyDescent="0.25">
      <c r="A1" s="102"/>
      <c r="C1" s="155"/>
      <c r="D1" s="155" t="s">
        <v>105</v>
      </c>
      <c r="E1" s="112"/>
    </row>
    <row r="2" spans="1:8" s="102" customFormat="1" ht="51.75" customHeight="1" x14ac:dyDescent="0.25">
      <c r="A2" s="195" t="s">
        <v>133</v>
      </c>
      <c r="B2" s="195"/>
      <c r="C2" s="195"/>
      <c r="D2" s="195"/>
      <c r="E2" s="195"/>
      <c r="F2" s="156"/>
    </row>
    <row r="3" spans="1:8" ht="38.25" customHeight="1" x14ac:dyDescent="0.25">
      <c r="A3" s="180" t="s">
        <v>2</v>
      </c>
      <c r="B3" s="180" t="s">
        <v>3</v>
      </c>
      <c r="C3" s="197" t="s">
        <v>1</v>
      </c>
      <c r="D3" s="197"/>
      <c r="E3" s="185" t="s">
        <v>106</v>
      </c>
      <c r="F3" s="196" t="s">
        <v>40</v>
      </c>
    </row>
    <row r="4" spans="1:8" ht="36.75" customHeight="1" x14ac:dyDescent="0.25">
      <c r="A4" s="180"/>
      <c r="B4" s="180"/>
      <c r="C4" s="157" t="s">
        <v>0</v>
      </c>
      <c r="D4" s="157" t="s">
        <v>4</v>
      </c>
      <c r="E4" s="185"/>
      <c r="F4" s="196"/>
    </row>
    <row r="5" spans="1:8" ht="18.75" customHeight="1" x14ac:dyDescent="0.25">
      <c r="A5" s="191" t="s">
        <v>112</v>
      </c>
      <c r="B5" s="84" t="s">
        <v>5</v>
      </c>
      <c r="C5" s="139">
        <f>SUM(C6:C7)</f>
        <v>1383053.2999999998</v>
      </c>
      <c r="D5" s="139">
        <f>SUM(D6:D7)</f>
        <v>1378678</v>
      </c>
      <c r="E5" s="126">
        <f>C5-D5</f>
        <v>4375.2999999998137</v>
      </c>
      <c r="F5" s="125">
        <f>D5/C5</f>
        <v>0.99683649212940684</v>
      </c>
      <c r="H5" s="104">
        <f>D5/D281*100</f>
        <v>4.8619907261624222</v>
      </c>
    </row>
    <row r="6" spans="1:8" ht="18" customHeight="1" x14ac:dyDescent="0.25">
      <c r="A6" s="192"/>
      <c r="B6" s="86" t="s">
        <v>6</v>
      </c>
      <c r="C6" s="140">
        <f>C12+C18+C24+C30</f>
        <v>32031.7</v>
      </c>
      <c r="D6" s="140">
        <f>D12+D18+D24+D30</f>
        <v>31401.1</v>
      </c>
      <c r="E6" s="127">
        <f t="shared" ref="E6:E69" si="0">C6-D6</f>
        <v>630.60000000000218</v>
      </c>
      <c r="F6" s="118">
        <f>D6/C6</f>
        <v>0.98031325218455456</v>
      </c>
      <c r="G6" s="104">
        <f>D6/D5*100</f>
        <v>2.2776239266891904</v>
      </c>
    </row>
    <row r="7" spans="1:8" ht="56.25" x14ac:dyDescent="0.25">
      <c r="A7" s="192"/>
      <c r="B7" s="86" t="s">
        <v>7</v>
      </c>
      <c r="C7" s="140">
        <f>SUM(C8:C10)</f>
        <v>1351021.5999999999</v>
      </c>
      <c r="D7" s="140">
        <f>SUM(D8:D10)</f>
        <v>1347276.9</v>
      </c>
      <c r="E7" s="127">
        <f t="shared" si="0"/>
        <v>3744.6999999999534</v>
      </c>
      <c r="F7" s="118">
        <f>D7/C7</f>
        <v>0.99722824564758994</v>
      </c>
    </row>
    <row r="8" spans="1:8" x14ac:dyDescent="0.25">
      <c r="A8" s="192"/>
      <c r="B8" s="86" t="s">
        <v>8</v>
      </c>
      <c r="C8" s="140">
        <f t="shared" ref="C8:D10" si="1">C14+C20+C26+C32</f>
        <v>291075.20000000001</v>
      </c>
      <c r="D8" s="140">
        <f t="shared" si="1"/>
        <v>291058.09999999998</v>
      </c>
      <c r="E8" s="127">
        <f t="shared" si="0"/>
        <v>17.100000000034925</v>
      </c>
      <c r="F8" s="118">
        <f t="shared" ref="F8:F69" si="2">D8/C8</f>
        <v>0.99994125229493946</v>
      </c>
    </row>
    <row r="9" spans="1:8" x14ac:dyDescent="0.25">
      <c r="A9" s="192"/>
      <c r="B9" s="86" t="s">
        <v>9</v>
      </c>
      <c r="C9" s="140">
        <f t="shared" si="1"/>
        <v>1059946.3999999999</v>
      </c>
      <c r="D9" s="140">
        <f t="shared" si="1"/>
        <v>1056218.8</v>
      </c>
      <c r="E9" s="127">
        <f t="shared" si="0"/>
        <v>3727.5999999998603</v>
      </c>
      <c r="F9" s="118">
        <f t="shared" si="2"/>
        <v>0.99648321839670395</v>
      </c>
    </row>
    <row r="10" spans="1:8" ht="37.5" x14ac:dyDescent="0.25">
      <c r="A10" s="193"/>
      <c r="B10" s="86" t="s">
        <v>10</v>
      </c>
      <c r="C10" s="141">
        <f t="shared" si="1"/>
        <v>0</v>
      </c>
      <c r="D10" s="141">
        <f t="shared" si="1"/>
        <v>0</v>
      </c>
      <c r="E10" s="128">
        <f t="shared" si="0"/>
        <v>0</v>
      </c>
      <c r="F10" s="118" t="e">
        <f t="shared" si="2"/>
        <v>#DIV/0!</v>
      </c>
    </row>
    <row r="11" spans="1:8" ht="18.75" customHeight="1" x14ac:dyDescent="0.25">
      <c r="A11" s="174" t="s">
        <v>19</v>
      </c>
      <c r="B11" s="16" t="s">
        <v>5</v>
      </c>
      <c r="C11" s="142">
        <f>SUM(C12:C13)</f>
        <v>621028</v>
      </c>
      <c r="D11" s="142">
        <f>SUM(D12:D13)</f>
        <v>617601.30000000005</v>
      </c>
      <c r="E11" s="129">
        <f t="shared" si="0"/>
        <v>3426.6999999999534</v>
      </c>
      <c r="F11" s="119">
        <f>D11/C11</f>
        <v>0.99448221336236053</v>
      </c>
    </row>
    <row r="12" spans="1:8" ht="18" customHeight="1" x14ac:dyDescent="0.25">
      <c r="A12" s="175"/>
      <c r="B12" s="16" t="s">
        <v>6</v>
      </c>
      <c r="C12" s="143">
        <v>0</v>
      </c>
      <c r="D12" s="143">
        <v>0</v>
      </c>
      <c r="E12" s="129"/>
      <c r="F12" s="119" t="e">
        <f t="shared" si="2"/>
        <v>#DIV/0!</v>
      </c>
    </row>
    <row r="13" spans="1:8" ht="56.25" x14ac:dyDescent="0.25">
      <c r="A13" s="175"/>
      <c r="B13" s="16" t="s">
        <v>7</v>
      </c>
      <c r="C13" s="142">
        <f>SUM(C14:C16)</f>
        <v>621028</v>
      </c>
      <c r="D13" s="142">
        <f>SUM(D14:D16)</f>
        <v>617601.30000000005</v>
      </c>
      <c r="E13" s="129">
        <f t="shared" si="0"/>
        <v>3426.6999999999534</v>
      </c>
      <c r="F13" s="119">
        <f t="shared" si="2"/>
        <v>0.99448221336236053</v>
      </c>
      <c r="G13" s="105"/>
    </row>
    <row r="14" spans="1:8" x14ac:dyDescent="0.25">
      <c r="A14" s="175"/>
      <c r="B14" s="16" t="s">
        <v>8</v>
      </c>
      <c r="C14" s="142">
        <v>266144.7</v>
      </c>
      <c r="D14" s="142">
        <v>266144.5</v>
      </c>
      <c r="E14" s="129">
        <f t="shared" si="0"/>
        <v>0.20000000001164153</v>
      </c>
      <c r="F14" s="119">
        <f t="shared" si="2"/>
        <v>0.99999924852908961</v>
      </c>
    </row>
    <row r="15" spans="1:8" x14ac:dyDescent="0.25">
      <c r="A15" s="175"/>
      <c r="B15" s="16" t="s">
        <v>9</v>
      </c>
      <c r="C15" s="142">
        <v>354883.3</v>
      </c>
      <c r="D15" s="142">
        <v>351456.8</v>
      </c>
      <c r="E15" s="129">
        <f t="shared" si="0"/>
        <v>3426.5</v>
      </c>
      <c r="F15" s="119">
        <f t="shared" si="2"/>
        <v>0.99034471331843454</v>
      </c>
    </row>
    <row r="16" spans="1:8" ht="37.5" x14ac:dyDescent="0.25">
      <c r="A16" s="176"/>
      <c r="B16" s="16" t="s">
        <v>10</v>
      </c>
      <c r="C16" s="143">
        <v>0</v>
      </c>
      <c r="D16" s="143">
        <v>0</v>
      </c>
      <c r="E16" s="130">
        <f t="shared" si="0"/>
        <v>0</v>
      </c>
      <c r="F16" s="119" t="e">
        <f t="shared" si="2"/>
        <v>#DIV/0!</v>
      </c>
    </row>
    <row r="17" spans="1:6" ht="18.75" customHeight="1" x14ac:dyDescent="0.25">
      <c r="A17" s="174" t="s">
        <v>20</v>
      </c>
      <c r="B17" s="16" t="s">
        <v>5</v>
      </c>
      <c r="C17" s="142">
        <f>SUM(C18:C19)</f>
        <v>599322.9</v>
      </c>
      <c r="D17" s="142">
        <f>SUM(D18:D19)</f>
        <v>599253.19999999995</v>
      </c>
      <c r="E17" s="129">
        <f t="shared" si="0"/>
        <v>69.700000000069849</v>
      </c>
      <c r="F17" s="119">
        <f t="shared" si="2"/>
        <v>0.99988370209114308</v>
      </c>
    </row>
    <row r="18" spans="1:6" ht="16.5" customHeight="1" x14ac:dyDescent="0.25">
      <c r="A18" s="175"/>
      <c r="B18" s="16" t="s">
        <v>6</v>
      </c>
      <c r="C18" s="142">
        <v>1560.5</v>
      </c>
      <c r="D18" s="142">
        <v>1557.5</v>
      </c>
      <c r="E18" s="129">
        <f t="shared" si="0"/>
        <v>3</v>
      </c>
      <c r="F18" s="119">
        <f t="shared" si="2"/>
        <v>0.99807753925024034</v>
      </c>
    </row>
    <row r="19" spans="1:6" ht="56.25" x14ac:dyDescent="0.25">
      <c r="A19" s="175"/>
      <c r="B19" s="16" t="s">
        <v>7</v>
      </c>
      <c r="C19" s="142">
        <f>SUM(C20:C22)</f>
        <v>597762.4</v>
      </c>
      <c r="D19" s="142">
        <f>SUM(D20:D22)</f>
        <v>597695.69999999995</v>
      </c>
      <c r="E19" s="129">
        <f t="shared" si="0"/>
        <v>66.700000000069849</v>
      </c>
      <c r="F19" s="119">
        <f t="shared" si="2"/>
        <v>0.99988841720389232</v>
      </c>
    </row>
    <row r="20" spans="1:6" x14ac:dyDescent="0.25">
      <c r="A20" s="175"/>
      <c r="B20" s="16" t="s">
        <v>8</v>
      </c>
      <c r="C20" s="142">
        <v>24930.5</v>
      </c>
      <c r="D20" s="142">
        <v>24913.599999999999</v>
      </c>
      <c r="E20" s="129">
        <f t="shared" si="0"/>
        <v>16.900000000001455</v>
      </c>
      <c r="F20" s="119">
        <f t="shared" si="2"/>
        <v>0.99932211548103722</v>
      </c>
    </row>
    <row r="21" spans="1:6" x14ac:dyDescent="0.25">
      <c r="A21" s="175"/>
      <c r="B21" s="16" t="s">
        <v>9</v>
      </c>
      <c r="C21" s="142">
        <v>572831.9</v>
      </c>
      <c r="D21" s="142">
        <v>572782.1</v>
      </c>
      <c r="E21" s="129">
        <f t="shared" si="0"/>
        <v>49.800000000046566</v>
      </c>
      <c r="F21" s="119">
        <f t="shared" si="2"/>
        <v>0.99991306350082798</v>
      </c>
    </row>
    <row r="22" spans="1:6" ht="37.5" x14ac:dyDescent="0.25">
      <c r="A22" s="176"/>
      <c r="B22" s="16" t="s">
        <v>10</v>
      </c>
      <c r="C22" s="143">
        <v>0</v>
      </c>
      <c r="D22" s="143">
        <v>0</v>
      </c>
      <c r="E22" s="130">
        <f t="shared" si="0"/>
        <v>0</v>
      </c>
      <c r="F22" s="119" t="e">
        <f t="shared" si="2"/>
        <v>#DIV/0!</v>
      </c>
    </row>
    <row r="23" spans="1:6" ht="18" customHeight="1" x14ac:dyDescent="0.25">
      <c r="A23" s="174" t="s">
        <v>21</v>
      </c>
      <c r="B23" s="16" t="s">
        <v>5</v>
      </c>
      <c r="C23" s="142">
        <f>SUM(C24:C25)</f>
        <v>30642.5</v>
      </c>
      <c r="D23" s="142">
        <f>SUM(D24:D25)</f>
        <v>30014.399999999998</v>
      </c>
      <c r="E23" s="129">
        <f t="shared" si="0"/>
        <v>628.10000000000218</v>
      </c>
      <c r="F23" s="119">
        <f>D23/C23</f>
        <v>0.97950232520192537</v>
      </c>
    </row>
    <row r="24" spans="1:6" ht="17.25" customHeight="1" x14ac:dyDescent="0.25">
      <c r="A24" s="175"/>
      <c r="B24" s="16" t="s">
        <v>6</v>
      </c>
      <c r="C24" s="142">
        <v>30471.200000000001</v>
      </c>
      <c r="D24" s="142">
        <v>29843.599999999999</v>
      </c>
      <c r="E24" s="129">
        <f t="shared" si="0"/>
        <v>627.60000000000218</v>
      </c>
      <c r="F24" s="119">
        <f t="shared" si="2"/>
        <v>0.97940350232350537</v>
      </c>
    </row>
    <row r="25" spans="1:6" ht="56.25" x14ac:dyDescent="0.25">
      <c r="A25" s="175"/>
      <c r="B25" s="16" t="s">
        <v>7</v>
      </c>
      <c r="C25" s="142">
        <f>SUM(C26:C28)</f>
        <v>171.3</v>
      </c>
      <c r="D25" s="142">
        <f>SUM(D26:D28)</f>
        <v>170.8</v>
      </c>
      <c r="E25" s="130">
        <f t="shared" si="0"/>
        <v>0.5</v>
      </c>
      <c r="F25" s="119">
        <f t="shared" si="2"/>
        <v>0.99708114419147698</v>
      </c>
    </row>
    <row r="26" spans="1:6" ht="16.5" customHeight="1" x14ac:dyDescent="0.25">
      <c r="A26" s="175"/>
      <c r="B26" s="16" t="s">
        <v>8</v>
      </c>
      <c r="C26" s="158">
        <v>0</v>
      </c>
      <c r="D26" s="158">
        <v>0</v>
      </c>
      <c r="E26" s="130">
        <f t="shared" si="0"/>
        <v>0</v>
      </c>
      <c r="F26" s="119" t="e">
        <f t="shared" si="2"/>
        <v>#DIV/0!</v>
      </c>
    </row>
    <row r="27" spans="1:6" ht="18" customHeight="1" x14ac:dyDescent="0.25">
      <c r="A27" s="175"/>
      <c r="B27" s="16" t="s">
        <v>9</v>
      </c>
      <c r="C27" s="142">
        <v>171.3</v>
      </c>
      <c r="D27" s="142">
        <v>170.8</v>
      </c>
      <c r="E27" s="130">
        <f t="shared" si="0"/>
        <v>0.5</v>
      </c>
      <c r="F27" s="119">
        <f t="shared" si="2"/>
        <v>0.99708114419147698</v>
      </c>
    </row>
    <row r="28" spans="1:6" ht="37.5" x14ac:dyDescent="0.25">
      <c r="A28" s="176"/>
      <c r="B28" s="16" t="s">
        <v>10</v>
      </c>
      <c r="C28" s="143">
        <v>0</v>
      </c>
      <c r="D28" s="143">
        <v>0</v>
      </c>
      <c r="E28" s="130">
        <f t="shared" si="0"/>
        <v>0</v>
      </c>
      <c r="F28" s="119" t="e">
        <f t="shared" si="2"/>
        <v>#DIV/0!</v>
      </c>
    </row>
    <row r="29" spans="1:6" ht="18.75" customHeight="1" x14ac:dyDescent="0.25">
      <c r="A29" s="174" t="s">
        <v>22</v>
      </c>
      <c r="B29" s="16" t="s">
        <v>5</v>
      </c>
      <c r="C29" s="142">
        <f>SUM(C30:C31)</f>
        <v>132059.9</v>
      </c>
      <c r="D29" s="142">
        <f>SUM(D30:D31)</f>
        <v>131809.1</v>
      </c>
      <c r="E29" s="129">
        <f t="shared" si="0"/>
        <v>250.79999999998836</v>
      </c>
      <c r="F29" s="119">
        <f t="shared" si="2"/>
        <v>0.99810086180589275</v>
      </c>
    </row>
    <row r="30" spans="1:6" ht="18" customHeight="1" x14ac:dyDescent="0.25">
      <c r="A30" s="175"/>
      <c r="B30" s="16" t="s">
        <v>6</v>
      </c>
      <c r="C30" s="143">
        <v>0</v>
      </c>
      <c r="D30" s="143">
        <v>0</v>
      </c>
      <c r="E30" s="130">
        <f t="shared" si="0"/>
        <v>0</v>
      </c>
      <c r="F30" s="119" t="e">
        <f t="shared" si="2"/>
        <v>#DIV/0!</v>
      </c>
    </row>
    <row r="31" spans="1:6" ht="56.25" x14ac:dyDescent="0.25">
      <c r="A31" s="175"/>
      <c r="B31" s="16" t="s">
        <v>7</v>
      </c>
      <c r="C31" s="142">
        <f>SUM(C32:C34)</f>
        <v>132059.9</v>
      </c>
      <c r="D31" s="142">
        <f>SUM(D32:D34)</f>
        <v>131809.1</v>
      </c>
      <c r="E31" s="129">
        <f t="shared" si="0"/>
        <v>250.79999999998836</v>
      </c>
      <c r="F31" s="119">
        <f t="shared" si="2"/>
        <v>0.99810086180589275</v>
      </c>
    </row>
    <row r="32" spans="1:6" ht="22.5" customHeight="1" x14ac:dyDescent="0.25">
      <c r="A32" s="175"/>
      <c r="B32" s="16" t="s">
        <v>8</v>
      </c>
      <c r="C32" s="143">
        <v>0</v>
      </c>
      <c r="D32" s="143">
        <v>0</v>
      </c>
      <c r="E32" s="129">
        <f t="shared" si="0"/>
        <v>0</v>
      </c>
      <c r="F32" s="119" t="e">
        <f t="shared" si="2"/>
        <v>#DIV/0!</v>
      </c>
    </row>
    <row r="33" spans="1:9" x14ac:dyDescent="0.25">
      <c r="A33" s="175"/>
      <c r="B33" s="16" t="s">
        <v>9</v>
      </c>
      <c r="C33" s="142">
        <v>132059.9</v>
      </c>
      <c r="D33" s="142">
        <v>131809.1</v>
      </c>
      <c r="E33" s="129">
        <f t="shared" si="0"/>
        <v>250.79999999998836</v>
      </c>
      <c r="F33" s="119">
        <f t="shared" si="2"/>
        <v>0.99810086180589275</v>
      </c>
    </row>
    <row r="34" spans="1:9" ht="35.25" customHeight="1" x14ac:dyDescent="0.25">
      <c r="A34" s="176"/>
      <c r="B34" s="16" t="s">
        <v>10</v>
      </c>
      <c r="C34" s="143">
        <v>0</v>
      </c>
      <c r="D34" s="143">
        <v>0</v>
      </c>
      <c r="E34" s="130">
        <f t="shared" si="0"/>
        <v>0</v>
      </c>
      <c r="F34" s="119" t="e">
        <f t="shared" si="2"/>
        <v>#DIV/0!</v>
      </c>
    </row>
    <row r="35" spans="1:9" ht="18" customHeight="1" x14ac:dyDescent="0.25">
      <c r="A35" s="191" t="s">
        <v>132</v>
      </c>
      <c r="B35" s="84" t="s">
        <v>5</v>
      </c>
      <c r="C35" s="139">
        <f>SUM(C36:C37)</f>
        <v>9096584.0000000019</v>
      </c>
      <c r="D35" s="139">
        <f>SUM(D36:D37)</f>
        <v>8952024.9000000004</v>
      </c>
      <c r="E35" s="126">
        <f>C35-D35</f>
        <v>144559.10000000149</v>
      </c>
      <c r="F35" s="125">
        <f>D35/C35</f>
        <v>0.98410841916042313</v>
      </c>
      <c r="H35" s="106">
        <f>D35/D281</f>
        <v>0.31569853181217872</v>
      </c>
      <c r="I35" s="117"/>
    </row>
    <row r="36" spans="1:9" ht="18" customHeight="1" x14ac:dyDescent="0.25">
      <c r="A36" s="192"/>
      <c r="B36" s="86" t="s">
        <v>6</v>
      </c>
      <c r="C36" s="140">
        <f>C42+C48+C54</f>
        <v>3263716.3000000003</v>
      </c>
      <c r="D36" s="140">
        <f>D42+D48+D54</f>
        <v>3164957</v>
      </c>
      <c r="E36" s="127">
        <f>C36-D36</f>
        <v>98759.300000000279</v>
      </c>
      <c r="F36" s="118">
        <f t="shared" si="2"/>
        <v>0.96974023140430432</v>
      </c>
      <c r="G36" s="104">
        <f>D36/D35*100</f>
        <v>35.35464920344446</v>
      </c>
    </row>
    <row r="37" spans="1:9" ht="56.25" x14ac:dyDescent="0.25">
      <c r="A37" s="192"/>
      <c r="B37" s="86" t="s">
        <v>7</v>
      </c>
      <c r="C37" s="140">
        <f>SUM(C38:C40)</f>
        <v>5832867.7000000011</v>
      </c>
      <c r="D37" s="140">
        <f>SUM(D38:D40)</f>
        <v>5787067.9000000004</v>
      </c>
      <c r="E37" s="127">
        <f>C37-D37</f>
        <v>45799.800000000745</v>
      </c>
      <c r="F37" s="118">
        <f t="shared" si="2"/>
        <v>0.99214797894353046</v>
      </c>
    </row>
    <row r="38" spans="1:9" ht="18" customHeight="1" x14ac:dyDescent="0.25">
      <c r="A38" s="192"/>
      <c r="B38" s="86" t="s">
        <v>8</v>
      </c>
      <c r="C38" s="140">
        <f t="shared" ref="C38:D40" si="3">C44+C50+C56</f>
        <v>208677.4</v>
      </c>
      <c r="D38" s="140">
        <f t="shared" si="3"/>
        <v>177253.4</v>
      </c>
      <c r="E38" s="127">
        <f>C38-D38</f>
        <v>31424</v>
      </c>
      <c r="F38" s="118">
        <f t="shared" si="2"/>
        <v>0.84941349662205878</v>
      </c>
    </row>
    <row r="39" spans="1:9" ht="18" customHeight="1" x14ac:dyDescent="0.25">
      <c r="A39" s="192"/>
      <c r="B39" s="86" t="s">
        <v>9</v>
      </c>
      <c r="C39" s="140">
        <f t="shared" si="3"/>
        <v>5624190.3000000007</v>
      </c>
      <c r="D39" s="140">
        <f t="shared" si="3"/>
        <v>5609814.5</v>
      </c>
      <c r="E39" s="127">
        <f t="shared" si="0"/>
        <v>14375.800000000745</v>
      </c>
      <c r="F39" s="118">
        <f t="shared" si="2"/>
        <v>0.9974439342850826</v>
      </c>
    </row>
    <row r="40" spans="1:9" ht="37.5" x14ac:dyDescent="0.25">
      <c r="A40" s="193"/>
      <c r="B40" s="86" t="s">
        <v>10</v>
      </c>
      <c r="C40" s="141">
        <f t="shared" si="3"/>
        <v>0</v>
      </c>
      <c r="D40" s="141">
        <f t="shared" si="3"/>
        <v>0</v>
      </c>
      <c r="E40" s="128">
        <f t="shared" ref="E40:E46" si="4">C40-D40</f>
        <v>0</v>
      </c>
      <c r="F40" s="118" t="e">
        <f>D40/C40</f>
        <v>#DIV/0!</v>
      </c>
    </row>
    <row r="41" spans="1:9" x14ac:dyDescent="0.25">
      <c r="A41" s="174" t="s">
        <v>13</v>
      </c>
      <c r="B41" s="16" t="s">
        <v>5</v>
      </c>
      <c r="C41" s="142">
        <f>SUM(C42:C43)</f>
        <v>8761127</v>
      </c>
      <c r="D41" s="142">
        <f>SUM(D42:D43)</f>
        <v>8623368.3000000007</v>
      </c>
      <c r="E41" s="129">
        <f t="shared" si="4"/>
        <v>137758.69999999925</v>
      </c>
      <c r="F41" s="120">
        <f>D41/C41</f>
        <v>0.98427614392531926</v>
      </c>
    </row>
    <row r="42" spans="1:9" ht="16.5" customHeight="1" x14ac:dyDescent="0.25">
      <c r="A42" s="175"/>
      <c r="B42" s="16" t="s">
        <v>6</v>
      </c>
      <c r="C42" s="142">
        <v>3224932.6</v>
      </c>
      <c r="D42" s="142">
        <v>3126849.5</v>
      </c>
      <c r="E42" s="129">
        <f t="shared" si="4"/>
        <v>98083.100000000093</v>
      </c>
      <c r="F42" s="119">
        <f t="shared" si="2"/>
        <v>0.96958600002989204</v>
      </c>
    </row>
    <row r="43" spans="1:9" ht="56.25" x14ac:dyDescent="0.25">
      <c r="A43" s="175"/>
      <c r="B43" s="16" t="s">
        <v>7</v>
      </c>
      <c r="C43" s="142">
        <f>SUM(C44:C46)</f>
        <v>5536194.4000000004</v>
      </c>
      <c r="D43" s="142">
        <f>SUM(D44:D46)</f>
        <v>5496518.8000000007</v>
      </c>
      <c r="E43" s="129">
        <f t="shared" si="4"/>
        <v>39675.599999999627</v>
      </c>
      <c r="F43" s="119">
        <f t="shared" si="2"/>
        <v>0.99283341639881728</v>
      </c>
    </row>
    <row r="44" spans="1:9" x14ac:dyDescent="0.25">
      <c r="A44" s="175"/>
      <c r="B44" s="16" t="s">
        <v>8</v>
      </c>
      <c r="C44" s="142">
        <v>203163</v>
      </c>
      <c r="D44" s="142">
        <v>171863.4</v>
      </c>
      <c r="E44" s="129">
        <f t="shared" si="4"/>
        <v>31299.600000000006</v>
      </c>
      <c r="F44" s="119">
        <f t="shared" si="2"/>
        <v>0.84593848289304641</v>
      </c>
    </row>
    <row r="45" spans="1:9" x14ac:dyDescent="0.25">
      <c r="A45" s="175"/>
      <c r="B45" s="16" t="s">
        <v>9</v>
      </c>
      <c r="C45" s="142">
        <v>5333031.4000000004</v>
      </c>
      <c r="D45" s="142">
        <v>5324655.4000000004</v>
      </c>
      <c r="E45" s="129">
        <f t="shared" si="4"/>
        <v>8376</v>
      </c>
      <c r="F45" s="119">
        <f t="shared" si="2"/>
        <v>0.99842941108503502</v>
      </c>
    </row>
    <row r="46" spans="1:9" ht="37.5" x14ac:dyDescent="0.25">
      <c r="A46" s="176"/>
      <c r="B46" s="16" t="s">
        <v>10</v>
      </c>
      <c r="C46" s="143">
        <v>0</v>
      </c>
      <c r="D46" s="143">
        <v>0</v>
      </c>
      <c r="E46" s="130">
        <f t="shared" si="4"/>
        <v>0</v>
      </c>
      <c r="F46" s="119" t="e">
        <f>D46/C46</f>
        <v>#DIV/0!</v>
      </c>
    </row>
    <row r="47" spans="1:9" x14ac:dyDescent="0.25">
      <c r="A47" s="174" t="s">
        <v>14</v>
      </c>
      <c r="B47" s="16" t="s">
        <v>5</v>
      </c>
      <c r="C47" s="142">
        <f>SUM(C48:C49)</f>
        <v>274825.3</v>
      </c>
      <c r="D47" s="142">
        <f>SUM(D48:D49)</f>
        <v>271200.2</v>
      </c>
      <c r="E47" s="129">
        <f t="shared" si="0"/>
        <v>3625.0999999999767</v>
      </c>
      <c r="F47" s="119">
        <f t="shared" si="2"/>
        <v>0.98680943857788939</v>
      </c>
    </row>
    <row r="48" spans="1:9" ht="18" customHeight="1" x14ac:dyDescent="0.25">
      <c r="A48" s="175"/>
      <c r="B48" s="16" t="s">
        <v>6</v>
      </c>
      <c r="C48" s="142">
        <v>10381</v>
      </c>
      <c r="D48" s="142">
        <v>10380.1</v>
      </c>
      <c r="E48" s="129">
        <f t="shared" si="0"/>
        <v>0.8999999999996362</v>
      </c>
      <c r="F48" s="119">
        <f t="shared" si="2"/>
        <v>0.99991330314998561</v>
      </c>
    </row>
    <row r="49" spans="1:8" ht="56.25" x14ac:dyDescent="0.25">
      <c r="A49" s="175"/>
      <c r="B49" s="16" t="s">
        <v>7</v>
      </c>
      <c r="C49" s="142">
        <f>SUM(C50:C52)</f>
        <v>264444.3</v>
      </c>
      <c r="D49" s="142">
        <f>SUM(D50:D52)</f>
        <v>260820.1</v>
      </c>
      <c r="E49" s="129">
        <f t="shared" si="0"/>
        <v>3624.1999999999825</v>
      </c>
      <c r="F49" s="119">
        <f t="shared" si="2"/>
        <v>0.98629503453090128</v>
      </c>
    </row>
    <row r="50" spans="1:8" x14ac:dyDescent="0.25">
      <c r="A50" s="175"/>
      <c r="B50" s="16" t="s">
        <v>8</v>
      </c>
      <c r="C50" s="142">
        <v>5514.4</v>
      </c>
      <c r="D50" s="142">
        <v>5390</v>
      </c>
      <c r="E50" s="129">
        <f t="shared" si="0"/>
        <v>124.39999999999964</v>
      </c>
      <c r="F50" s="119">
        <f t="shared" si="2"/>
        <v>0.97744088205425805</v>
      </c>
    </row>
    <row r="51" spans="1:8" x14ac:dyDescent="0.25">
      <c r="A51" s="175"/>
      <c r="B51" s="16" t="s">
        <v>9</v>
      </c>
      <c r="C51" s="142">
        <v>258929.9</v>
      </c>
      <c r="D51" s="142">
        <v>255430.1</v>
      </c>
      <c r="E51" s="129">
        <f t="shared" si="0"/>
        <v>3499.7999999999884</v>
      </c>
      <c r="F51" s="119">
        <f t="shared" si="2"/>
        <v>0.98648360038759531</v>
      </c>
    </row>
    <row r="52" spans="1:8" ht="37.5" x14ac:dyDescent="0.25">
      <c r="A52" s="176"/>
      <c r="B52" s="16" t="s">
        <v>10</v>
      </c>
      <c r="C52" s="143">
        <v>0</v>
      </c>
      <c r="D52" s="143">
        <v>0</v>
      </c>
      <c r="E52" s="130">
        <f t="shared" si="0"/>
        <v>0</v>
      </c>
      <c r="F52" s="119" t="e">
        <f t="shared" si="2"/>
        <v>#DIV/0!</v>
      </c>
    </row>
    <row r="53" spans="1:8" x14ac:dyDescent="0.25">
      <c r="A53" s="174" t="s">
        <v>15</v>
      </c>
      <c r="B53" s="16" t="s">
        <v>5</v>
      </c>
      <c r="C53" s="142">
        <f>SUM(C54:C55)</f>
        <v>60631.7</v>
      </c>
      <c r="D53" s="142">
        <f>SUM(D54:D55)</f>
        <v>57456.4</v>
      </c>
      <c r="E53" s="129">
        <f t="shared" si="0"/>
        <v>3175.2999999999956</v>
      </c>
      <c r="F53" s="119">
        <f t="shared" si="2"/>
        <v>0.94762970525319268</v>
      </c>
    </row>
    <row r="54" spans="1:8" ht="16.5" customHeight="1" x14ac:dyDescent="0.25">
      <c r="A54" s="175"/>
      <c r="B54" s="16" t="s">
        <v>6</v>
      </c>
      <c r="C54" s="142">
        <v>28402.7</v>
      </c>
      <c r="D54" s="142">
        <v>27727.4</v>
      </c>
      <c r="E54" s="129">
        <f t="shared" si="0"/>
        <v>675.29999999999927</v>
      </c>
      <c r="F54" s="119">
        <f t="shared" si="2"/>
        <v>0.97622409137159494</v>
      </c>
    </row>
    <row r="55" spans="1:8" ht="56.25" x14ac:dyDescent="0.25">
      <c r="A55" s="175"/>
      <c r="B55" s="16" t="s">
        <v>7</v>
      </c>
      <c r="C55" s="142">
        <f>SUM(C56:C58)</f>
        <v>32229</v>
      </c>
      <c r="D55" s="142">
        <f>SUM(D56:D58)</f>
        <v>29729</v>
      </c>
      <c r="E55" s="130">
        <f t="shared" si="0"/>
        <v>2500</v>
      </c>
      <c r="F55" s="119">
        <f t="shared" si="2"/>
        <v>0.92243010952868532</v>
      </c>
    </row>
    <row r="56" spans="1:8" ht="18.75" customHeight="1" x14ac:dyDescent="0.25">
      <c r="A56" s="175"/>
      <c r="B56" s="16" t="s">
        <v>8</v>
      </c>
      <c r="C56" s="143">
        <v>0</v>
      </c>
      <c r="D56" s="143">
        <v>0</v>
      </c>
      <c r="E56" s="130">
        <f t="shared" si="0"/>
        <v>0</v>
      </c>
      <c r="F56" s="119" t="e">
        <f t="shared" si="2"/>
        <v>#DIV/0!</v>
      </c>
    </row>
    <row r="57" spans="1:8" ht="18.75" customHeight="1" x14ac:dyDescent="0.25">
      <c r="A57" s="175"/>
      <c r="B57" s="16" t="s">
        <v>9</v>
      </c>
      <c r="C57" s="142">
        <v>32229</v>
      </c>
      <c r="D57" s="142">
        <v>29729</v>
      </c>
      <c r="E57" s="130">
        <f t="shared" si="0"/>
        <v>2500</v>
      </c>
      <c r="F57" s="119">
        <f t="shared" si="2"/>
        <v>0.92243010952868532</v>
      </c>
    </row>
    <row r="58" spans="1:8" ht="37.5" x14ac:dyDescent="0.25">
      <c r="A58" s="176"/>
      <c r="B58" s="16" t="s">
        <v>10</v>
      </c>
      <c r="C58" s="143">
        <v>0</v>
      </c>
      <c r="D58" s="143">
        <v>0</v>
      </c>
      <c r="E58" s="130">
        <f t="shared" si="0"/>
        <v>0</v>
      </c>
      <c r="F58" s="119" t="e">
        <f t="shared" si="2"/>
        <v>#DIV/0!</v>
      </c>
    </row>
    <row r="59" spans="1:8" x14ac:dyDescent="0.25">
      <c r="A59" s="191" t="s">
        <v>131</v>
      </c>
      <c r="B59" s="84" t="s">
        <v>5</v>
      </c>
      <c r="C59" s="139">
        <f>SUM(C60:C61)</f>
        <v>804721.5</v>
      </c>
      <c r="D59" s="139">
        <f>SUM(D60:D61)</f>
        <v>777110.1</v>
      </c>
      <c r="E59" s="126">
        <f t="shared" si="0"/>
        <v>27611.400000000023</v>
      </c>
      <c r="F59" s="125">
        <f>D59/C59</f>
        <v>0.96568825363805988</v>
      </c>
      <c r="H59" s="106">
        <f>D59/D281</f>
        <v>2.740525415947127E-2</v>
      </c>
    </row>
    <row r="60" spans="1:8" ht="18.75" customHeight="1" x14ac:dyDescent="0.25">
      <c r="A60" s="192"/>
      <c r="B60" s="86" t="s">
        <v>6</v>
      </c>
      <c r="C60" s="140">
        <f>C66+C72</f>
        <v>760614.1</v>
      </c>
      <c r="D60" s="140">
        <f>D66+D72</f>
        <v>733079.4</v>
      </c>
      <c r="E60" s="127">
        <f t="shared" si="0"/>
        <v>27534.699999999953</v>
      </c>
      <c r="F60" s="118">
        <f t="shared" si="2"/>
        <v>0.96379938263042986</v>
      </c>
    </row>
    <row r="61" spans="1:8" ht="56.25" x14ac:dyDescent="0.25">
      <c r="A61" s="192"/>
      <c r="B61" s="86" t="s">
        <v>7</v>
      </c>
      <c r="C61" s="140">
        <f>SUM(C62:C64)</f>
        <v>44107.399999999994</v>
      </c>
      <c r="D61" s="140">
        <f>SUM(D62:D64)</f>
        <v>44030.7</v>
      </c>
      <c r="E61" s="127">
        <f t="shared" si="0"/>
        <v>76.69999999999709</v>
      </c>
      <c r="F61" s="118">
        <f t="shared" si="2"/>
        <v>0.99826106276951265</v>
      </c>
    </row>
    <row r="62" spans="1:8" ht="18.75" customHeight="1" x14ac:dyDescent="0.25">
      <c r="A62" s="192"/>
      <c r="B62" s="86" t="s">
        <v>8</v>
      </c>
      <c r="C62" s="140">
        <f t="shared" ref="C62:D64" si="5">C68+C74</f>
        <v>20684.8</v>
      </c>
      <c r="D62" s="140">
        <f t="shared" si="5"/>
        <v>20684.8</v>
      </c>
      <c r="E62" s="128">
        <f t="shared" si="0"/>
        <v>0</v>
      </c>
      <c r="F62" s="118">
        <f t="shared" si="2"/>
        <v>1</v>
      </c>
    </row>
    <row r="63" spans="1:8" ht="18.75" customHeight="1" x14ac:dyDescent="0.25">
      <c r="A63" s="192"/>
      <c r="B63" s="86" t="s">
        <v>9</v>
      </c>
      <c r="C63" s="140">
        <f t="shared" si="5"/>
        <v>23422.6</v>
      </c>
      <c r="D63" s="140">
        <f t="shared" si="5"/>
        <v>23345.899999999998</v>
      </c>
      <c r="E63" s="127">
        <f t="shared" si="0"/>
        <v>76.700000000000728</v>
      </c>
      <c r="F63" s="118">
        <f t="shared" si="2"/>
        <v>0.99672538488468398</v>
      </c>
    </row>
    <row r="64" spans="1:8" ht="37.5" x14ac:dyDescent="0.25">
      <c r="A64" s="193"/>
      <c r="B64" s="86" t="s">
        <v>10</v>
      </c>
      <c r="C64" s="141">
        <f t="shared" si="5"/>
        <v>0</v>
      </c>
      <c r="D64" s="141">
        <f t="shared" si="5"/>
        <v>0</v>
      </c>
      <c r="E64" s="128">
        <f t="shared" si="0"/>
        <v>0</v>
      </c>
      <c r="F64" s="118" t="e">
        <f t="shared" si="2"/>
        <v>#DIV/0!</v>
      </c>
    </row>
    <row r="65" spans="1:8" x14ac:dyDescent="0.25">
      <c r="A65" s="174" t="s">
        <v>69</v>
      </c>
      <c r="B65" s="16" t="s">
        <v>5</v>
      </c>
      <c r="C65" s="142">
        <f>SUM(C66:C67)</f>
        <v>787424.2</v>
      </c>
      <c r="D65" s="142">
        <f>SUM(D66:D67)</f>
        <v>759889.5</v>
      </c>
      <c r="E65" s="129">
        <f t="shared" si="0"/>
        <v>27534.699999999953</v>
      </c>
      <c r="F65" s="119">
        <f t="shared" si="2"/>
        <v>0.96503193577235757</v>
      </c>
    </row>
    <row r="66" spans="1:8" ht="18.75" customHeight="1" x14ac:dyDescent="0.25">
      <c r="A66" s="175"/>
      <c r="B66" s="16" t="s">
        <v>6</v>
      </c>
      <c r="C66" s="142">
        <v>760614.1</v>
      </c>
      <c r="D66" s="142">
        <v>733079.4</v>
      </c>
      <c r="E66" s="129">
        <f t="shared" si="0"/>
        <v>27534.699999999953</v>
      </c>
      <c r="F66" s="119">
        <f t="shared" si="2"/>
        <v>0.96379938263042986</v>
      </c>
    </row>
    <row r="67" spans="1:8" ht="56.25" x14ac:dyDescent="0.25">
      <c r="A67" s="175"/>
      <c r="B67" s="16" t="s">
        <v>7</v>
      </c>
      <c r="C67" s="142">
        <f>SUM(C68:C70)</f>
        <v>26810.1</v>
      </c>
      <c r="D67" s="142">
        <f>SUM(D68:D70)</f>
        <v>26810.1</v>
      </c>
      <c r="E67" s="129">
        <f t="shared" si="0"/>
        <v>0</v>
      </c>
      <c r="F67" s="119">
        <f t="shared" si="2"/>
        <v>1</v>
      </c>
    </row>
    <row r="68" spans="1:8" x14ac:dyDescent="0.25">
      <c r="A68" s="175"/>
      <c r="B68" s="16" t="s">
        <v>8</v>
      </c>
      <c r="C68" s="142">
        <v>20684.8</v>
      </c>
      <c r="D68" s="142">
        <v>20684.8</v>
      </c>
      <c r="E68" s="130">
        <f t="shared" si="0"/>
        <v>0</v>
      </c>
      <c r="F68" s="119">
        <f t="shared" si="2"/>
        <v>1</v>
      </c>
    </row>
    <row r="69" spans="1:8" x14ac:dyDescent="0.25">
      <c r="A69" s="175"/>
      <c r="B69" s="16" t="s">
        <v>9</v>
      </c>
      <c r="C69" s="142">
        <v>6125.3</v>
      </c>
      <c r="D69" s="142">
        <v>6125.3</v>
      </c>
      <c r="E69" s="129">
        <f t="shared" si="0"/>
        <v>0</v>
      </c>
      <c r="F69" s="119">
        <f t="shared" si="2"/>
        <v>1</v>
      </c>
    </row>
    <row r="70" spans="1:8" ht="37.5" x14ac:dyDescent="0.25">
      <c r="A70" s="176"/>
      <c r="B70" s="16" t="s">
        <v>10</v>
      </c>
      <c r="C70" s="143">
        <v>0</v>
      </c>
      <c r="D70" s="143">
        <v>0</v>
      </c>
      <c r="E70" s="130">
        <f t="shared" ref="E70:E133" si="6">C70-D70</f>
        <v>0</v>
      </c>
      <c r="F70" s="119" t="e">
        <f t="shared" ref="F70:F133" si="7">D70/C70</f>
        <v>#DIV/0!</v>
      </c>
    </row>
    <row r="71" spans="1:8" ht="18.75" customHeight="1" x14ac:dyDescent="0.25">
      <c r="A71" s="174" t="s">
        <v>70</v>
      </c>
      <c r="B71" s="16" t="s">
        <v>5</v>
      </c>
      <c r="C71" s="142">
        <f>SUM(C72:C73)</f>
        <v>17297.3</v>
      </c>
      <c r="D71" s="142">
        <f>SUM(D72:D73)</f>
        <v>17220.599999999999</v>
      </c>
      <c r="E71" s="129">
        <f t="shared" si="6"/>
        <v>76.700000000000728</v>
      </c>
      <c r="F71" s="119">
        <f t="shared" si="7"/>
        <v>0.99556578194284651</v>
      </c>
    </row>
    <row r="72" spans="1:8" ht="18.75" customHeight="1" x14ac:dyDescent="0.25">
      <c r="A72" s="175"/>
      <c r="B72" s="16" t="s">
        <v>6</v>
      </c>
      <c r="C72" s="143">
        <v>0</v>
      </c>
      <c r="D72" s="143">
        <v>0</v>
      </c>
      <c r="E72" s="130">
        <f t="shared" si="6"/>
        <v>0</v>
      </c>
      <c r="F72" s="119" t="e">
        <f t="shared" si="7"/>
        <v>#DIV/0!</v>
      </c>
    </row>
    <row r="73" spans="1:8" ht="56.25" x14ac:dyDescent="0.25">
      <c r="A73" s="175"/>
      <c r="B73" s="16" t="s">
        <v>7</v>
      </c>
      <c r="C73" s="142">
        <f>SUM(C74:C76)</f>
        <v>17297.3</v>
      </c>
      <c r="D73" s="142">
        <f>SUM(D74:D76)</f>
        <v>17220.599999999999</v>
      </c>
      <c r="E73" s="129">
        <f t="shared" si="6"/>
        <v>76.700000000000728</v>
      </c>
      <c r="F73" s="119">
        <f t="shared" si="7"/>
        <v>0.99556578194284651</v>
      </c>
    </row>
    <row r="74" spans="1:8" x14ac:dyDescent="0.25">
      <c r="A74" s="175"/>
      <c r="B74" s="16" t="s">
        <v>8</v>
      </c>
      <c r="C74" s="143">
        <v>0</v>
      </c>
      <c r="D74" s="143">
        <v>0</v>
      </c>
      <c r="E74" s="130">
        <f t="shared" si="6"/>
        <v>0</v>
      </c>
      <c r="F74" s="119" t="e">
        <f t="shared" si="7"/>
        <v>#DIV/0!</v>
      </c>
    </row>
    <row r="75" spans="1:8" ht="18.75" customHeight="1" x14ac:dyDescent="0.25">
      <c r="A75" s="175"/>
      <c r="B75" s="16" t="s">
        <v>9</v>
      </c>
      <c r="C75" s="142">
        <v>17297.3</v>
      </c>
      <c r="D75" s="142">
        <v>17220.599999999999</v>
      </c>
      <c r="E75" s="129">
        <f t="shared" si="6"/>
        <v>76.700000000000728</v>
      </c>
      <c r="F75" s="119">
        <f t="shared" si="7"/>
        <v>0.99556578194284651</v>
      </c>
    </row>
    <row r="76" spans="1:8" ht="37.5" x14ac:dyDescent="0.25">
      <c r="A76" s="176"/>
      <c r="B76" s="16" t="s">
        <v>10</v>
      </c>
      <c r="C76" s="143">
        <v>0</v>
      </c>
      <c r="D76" s="143">
        <v>0</v>
      </c>
      <c r="E76" s="130">
        <f t="shared" si="6"/>
        <v>0</v>
      </c>
      <c r="F76" s="119" t="e">
        <f t="shared" si="7"/>
        <v>#DIV/0!</v>
      </c>
    </row>
    <row r="77" spans="1:8" x14ac:dyDescent="0.25">
      <c r="A77" s="191" t="s">
        <v>130</v>
      </c>
      <c r="B77" s="84" t="s">
        <v>5</v>
      </c>
      <c r="C77" s="139">
        <f>SUM(C78:C79)</f>
        <v>922830.10000000009</v>
      </c>
      <c r="D77" s="139">
        <f>SUM(D78:D79)</f>
        <v>903685.7</v>
      </c>
      <c r="E77" s="126">
        <f t="shared" si="6"/>
        <v>19144.40000000014</v>
      </c>
      <c r="F77" s="125">
        <f t="shared" si="7"/>
        <v>0.97925468620930312</v>
      </c>
      <c r="H77" s="106">
        <f>D77/D281</f>
        <v>3.1869018674161746E-2</v>
      </c>
    </row>
    <row r="78" spans="1:8" ht="18.75" customHeight="1" x14ac:dyDescent="0.25">
      <c r="A78" s="192"/>
      <c r="B78" s="86" t="s">
        <v>6</v>
      </c>
      <c r="C78" s="140">
        <v>635398.80000000005</v>
      </c>
      <c r="D78" s="140">
        <v>616254.5</v>
      </c>
      <c r="E78" s="127">
        <f t="shared" si="6"/>
        <v>19144.300000000047</v>
      </c>
      <c r="F78" s="118">
        <f t="shared" si="7"/>
        <v>0.96987041838920685</v>
      </c>
    </row>
    <row r="79" spans="1:8" ht="56.25" x14ac:dyDescent="0.25">
      <c r="A79" s="192"/>
      <c r="B79" s="86" t="s">
        <v>7</v>
      </c>
      <c r="C79" s="140">
        <f>SUM(C80:C82)</f>
        <v>287431.3</v>
      </c>
      <c r="D79" s="140">
        <f>SUM(D80:D82)</f>
        <v>287431.2</v>
      </c>
      <c r="E79" s="127">
        <f t="shared" si="6"/>
        <v>9.9999999976716936E-2</v>
      </c>
      <c r="F79" s="118">
        <f t="shared" si="7"/>
        <v>0.9999996520907779</v>
      </c>
    </row>
    <row r="80" spans="1:8" ht="18.75" customHeight="1" x14ac:dyDescent="0.25">
      <c r="A80" s="192"/>
      <c r="B80" s="86" t="s">
        <v>8</v>
      </c>
      <c r="C80" s="140">
        <v>264868.8</v>
      </c>
      <c r="D80" s="140">
        <v>264868.8</v>
      </c>
      <c r="E80" s="127">
        <f t="shared" si="6"/>
        <v>0</v>
      </c>
      <c r="F80" s="118">
        <f t="shared" si="7"/>
        <v>1</v>
      </c>
    </row>
    <row r="81" spans="1:8" ht="18.75" customHeight="1" x14ac:dyDescent="0.25">
      <c r="A81" s="192"/>
      <c r="B81" s="86" t="s">
        <v>9</v>
      </c>
      <c r="C81" s="140">
        <v>22562.5</v>
      </c>
      <c r="D81" s="140">
        <v>22562.400000000001</v>
      </c>
      <c r="E81" s="127">
        <f t="shared" si="6"/>
        <v>9.9999999998544808E-2</v>
      </c>
      <c r="F81" s="118">
        <f t="shared" si="7"/>
        <v>0.99999556786703603</v>
      </c>
    </row>
    <row r="82" spans="1:8" ht="37.5" x14ac:dyDescent="0.25">
      <c r="A82" s="193"/>
      <c r="B82" s="86" t="s">
        <v>10</v>
      </c>
      <c r="C82" s="141">
        <v>0</v>
      </c>
      <c r="D82" s="141">
        <v>0</v>
      </c>
      <c r="E82" s="128">
        <f t="shared" si="6"/>
        <v>0</v>
      </c>
      <c r="F82" s="118" t="e">
        <f t="shared" si="7"/>
        <v>#DIV/0!</v>
      </c>
    </row>
    <row r="83" spans="1:8" x14ac:dyDescent="0.25">
      <c r="A83" s="191" t="s">
        <v>129</v>
      </c>
      <c r="B83" s="84" t="s">
        <v>5</v>
      </c>
      <c r="C83" s="139">
        <f>SUM(C84:C85)</f>
        <v>5204.2</v>
      </c>
      <c r="D83" s="139">
        <f>SUM(D84:D85)</f>
        <v>5203.8999999999996</v>
      </c>
      <c r="E83" s="126">
        <f t="shared" si="6"/>
        <v>0.3000000000001819</v>
      </c>
      <c r="F83" s="123">
        <f>D83/C83</f>
        <v>0.99994235425233458</v>
      </c>
      <c r="H83" s="107">
        <f>D83/D281</f>
        <v>1.8351865729254133E-4</v>
      </c>
    </row>
    <row r="84" spans="1:8" ht="18.75" customHeight="1" x14ac:dyDescent="0.25">
      <c r="A84" s="192"/>
      <c r="B84" s="86" t="s">
        <v>6</v>
      </c>
      <c r="C84" s="140">
        <v>4513.5</v>
      </c>
      <c r="D84" s="140">
        <v>4513.2</v>
      </c>
      <c r="E84" s="127">
        <f t="shared" si="6"/>
        <v>0.3000000000001819</v>
      </c>
      <c r="F84" s="118">
        <f t="shared" si="7"/>
        <v>0.99993353273512786</v>
      </c>
      <c r="G84" s="100">
        <f>D84/D83*100</f>
        <v>86.727262245623479</v>
      </c>
    </row>
    <row r="85" spans="1:8" ht="56.25" x14ac:dyDescent="0.25">
      <c r="A85" s="192"/>
      <c r="B85" s="86" t="s">
        <v>7</v>
      </c>
      <c r="C85" s="140">
        <f>SUM(C86:C88)</f>
        <v>690.7</v>
      </c>
      <c r="D85" s="140">
        <f>SUM(D86:D88)</f>
        <v>690.7</v>
      </c>
      <c r="E85" s="128">
        <f t="shared" si="6"/>
        <v>0</v>
      </c>
      <c r="F85" s="118">
        <f t="shared" si="7"/>
        <v>1</v>
      </c>
    </row>
    <row r="86" spans="1:8" ht="18.75" customHeight="1" x14ac:dyDescent="0.25">
      <c r="A86" s="192"/>
      <c r="B86" s="86" t="s">
        <v>8</v>
      </c>
      <c r="C86" s="141">
        <v>0</v>
      </c>
      <c r="D86" s="141">
        <v>0</v>
      </c>
      <c r="E86" s="128">
        <f t="shared" si="6"/>
        <v>0</v>
      </c>
      <c r="F86" s="118" t="e">
        <f t="shared" si="7"/>
        <v>#DIV/0!</v>
      </c>
    </row>
    <row r="87" spans="1:8" ht="18.75" customHeight="1" x14ac:dyDescent="0.25">
      <c r="A87" s="192"/>
      <c r="B87" s="86" t="s">
        <v>9</v>
      </c>
      <c r="C87" s="140">
        <v>690.7</v>
      </c>
      <c r="D87" s="140">
        <v>690.7</v>
      </c>
      <c r="E87" s="128">
        <f t="shared" si="6"/>
        <v>0</v>
      </c>
      <c r="F87" s="118">
        <f t="shared" si="7"/>
        <v>1</v>
      </c>
    </row>
    <row r="88" spans="1:8" ht="37.5" x14ac:dyDescent="0.25">
      <c r="A88" s="193"/>
      <c r="B88" s="86" t="s">
        <v>10</v>
      </c>
      <c r="C88" s="141">
        <v>0</v>
      </c>
      <c r="D88" s="141">
        <v>0</v>
      </c>
      <c r="E88" s="128">
        <f t="shared" si="6"/>
        <v>0</v>
      </c>
      <c r="F88" s="118" t="e">
        <f t="shared" si="7"/>
        <v>#DIV/0!</v>
      </c>
    </row>
    <row r="89" spans="1:8" x14ac:dyDescent="0.25">
      <c r="A89" s="191" t="s">
        <v>128</v>
      </c>
      <c r="B89" s="84" t="s">
        <v>5</v>
      </c>
      <c r="C89" s="139">
        <f>SUM(C90:C91)</f>
        <v>393036.5</v>
      </c>
      <c r="D89" s="139">
        <f>SUM(D90:D91)</f>
        <v>391491.2</v>
      </c>
      <c r="E89" s="126">
        <f>C89-D89</f>
        <v>1545.2999999999884</v>
      </c>
      <c r="F89" s="167">
        <f>D89/C89</f>
        <v>0.99606830408880598</v>
      </c>
      <c r="H89" s="106">
        <f>D89/D281</f>
        <v>1.3806172171995189E-2</v>
      </c>
    </row>
    <row r="90" spans="1:8" ht="18.75" customHeight="1" x14ac:dyDescent="0.25">
      <c r="A90" s="192"/>
      <c r="B90" s="86" t="s">
        <v>6</v>
      </c>
      <c r="C90" s="140">
        <f>C96+C102+C108</f>
        <v>98496.5</v>
      </c>
      <c r="D90" s="140">
        <f>D96+D102+D108</f>
        <v>96951.2</v>
      </c>
      <c r="E90" s="127">
        <f t="shared" si="6"/>
        <v>1545.3000000000029</v>
      </c>
      <c r="F90" s="118">
        <f t="shared" si="7"/>
        <v>0.98431111765392676</v>
      </c>
    </row>
    <row r="91" spans="1:8" ht="56.25" x14ac:dyDescent="0.25">
      <c r="A91" s="192"/>
      <c r="B91" s="86" t="s">
        <v>7</v>
      </c>
      <c r="C91" s="140">
        <f>SUM(C92:C94)</f>
        <v>294540</v>
      </c>
      <c r="D91" s="140">
        <f>SUM(D92:D94)</f>
        <v>294540</v>
      </c>
      <c r="E91" s="128">
        <f t="shared" si="6"/>
        <v>0</v>
      </c>
      <c r="F91" s="118">
        <f t="shared" si="7"/>
        <v>1</v>
      </c>
    </row>
    <row r="92" spans="1:8" ht="18.75" customHeight="1" x14ac:dyDescent="0.25">
      <c r="A92" s="192"/>
      <c r="B92" s="86" t="s">
        <v>8</v>
      </c>
      <c r="C92" s="141">
        <f t="shared" ref="C92:D94" si="8">C98+C104+C110</f>
        <v>0</v>
      </c>
      <c r="D92" s="141">
        <f t="shared" si="8"/>
        <v>0</v>
      </c>
      <c r="E92" s="128">
        <f t="shared" si="6"/>
        <v>0</v>
      </c>
      <c r="F92" s="118" t="e">
        <f t="shared" si="7"/>
        <v>#DIV/0!</v>
      </c>
    </row>
    <row r="93" spans="1:8" ht="18.75" customHeight="1" x14ac:dyDescent="0.25">
      <c r="A93" s="192"/>
      <c r="B93" s="86" t="s">
        <v>9</v>
      </c>
      <c r="C93" s="140">
        <f t="shared" si="8"/>
        <v>294540</v>
      </c>
      <c r="D93" s="140">
        <f t="shared" si="8"/>
        <v>294540</v>
      </c>
      <c r="E93" s="128">
        <f t="shared" si="6"/>
        <v>0</v>
      </c>
      <c r="F93" s="118">
        <f t="shared" si="7"/>
        <v>1</v>
      </c>
    </row>
    <row r="94" spans="1:8" ht="37.5" x14ac:dyDescent="0.25">
      <c r="A94" s="193"/>
      <c r="B94" s="86" t="s">
        <v>10</v>
      </c>
      <c r="C94" s="141">
        <f>C100+C106+C112</f>
        <v>0</v>
      </c>
      <c r="D94" s="141">
        <f t="shared" si="8"/>
        <v>0</v>
      </c>
      <c r="E94" s="128">
        <f t="shared" si="6"/>
        <v>0</v>
      </c>
      <c r="F94" s="118" t="e">
        <f t="shared" si="7"/>
        <v>#DIV/0!</v>
      </c>
    </row>
    <row r="95" spans="1:8" x14ac:dyDescent="0.25">
      <c r="A95" s="174" t="s">
        <v>74</v>
      </c>
      <c r="B95" s="16" t="s">
        <v>5</v>
      </c>
      <c r="C95" s="142">
        <f>SUM(C96:C97)</f>
        <v>391831.7</v>
      </c>
      <c r="D95" s="142">
        <f>SUM(D96:D97)</f>
        <v>390297.9</v>
      </c>
      <c r="E95" s="129">
        <f t="shared" si="6"/>
        <v>1533.7999999999884</v>
      </c>
      <c r="F95" s="119">
        <f t="shared" si="7"/>
        <v>0.99608556428691197</v>
      </c>
    </row>
    <row r="96" spans="1:8" ht="16.5" customHeight="1" x14ac:dyDescent="0.25">
      <c r="A96" s="175"/>
      <c r="B96" s="16" t="s">
        <v>6</v>
      </c>
      <c r="C96" s="142">
        <v>97291.7</v>
      </c>
      <c r="D96" s="142">
        <v>95757.9</v>
      </c>
      <c r="E96" s="129">
        <f t="shared" si="6"/>
        <v>1533.8000000000029</v>
      </c>
      <c r="F96" s="119">
        <f t="shared" si="7"/>
        <v>0.98423503752118624</v>
      </c>
    </row>
    <row r="97" spans="1:6" ht="56.25" x14ac:dyDescent="0.25">
      <c r="A97" s="175"/>
      <c r="B97" s="16" t="s">
        <v>7</v>
      </c>
      <c r="C97" s="142">
        <f>SUM(C98:C100)</f>
        <v>294540</v>
      </c>
      <c r="D97" s="142">
        <f>SUM(D98:D100)</f>
        <v>294540</v>
      </c>
      <c r="E97" s="130">
        <f t="shared" si="6"/>
        <v>0</v>
      </c>
      <c r="F97" s="119">
        <f t="shared" si="7"/>
        <v>1</v>
      </c>
    </row>
    <row r="98" spans="1:6" x14ac:dyDescent="0.25">
      <c r="A98" s="175"/>
      <c r="B98" s="16" t="s">
        <v>8</v>
      </c>
      <c r="C98" s="143">
        <v>0</v>
      </c>
      <c r="D98" s="143">
        <v>0</v>
      </c>
      <c r="E98" s="130">
        <f t="shared" si="6"/>
        <v>0</v>
      </c>
      <c r="F98" s="119" t="e">
        <f t="shared" si="7"/>
        <v>#DIV/0!</v>
      </c>
    </row>
    <row r="99" spans="1:6" x14ac:dyDescent="0.25">
      <c r="A99" s="175"/>
      <c r="B99" s="16" t="s">
        <v>9</v>
      </c>
      <c r="C99" s="142">
        <v>294540</v>
      </c>
      <c r="D99" s="142">
        <v>294540</v>
      </c>
      <c r="E99" s="130">
        <f t="shared" si="6"/>
        <v>0</v>
      </c>
      <c r="F99" s="119">
        <f t="shared" si="7"/>
        <v>1</v>
      </c>
    </row>
    <row r="100" spans="1:6" ht="37.5" x14ac:dyDescent="0.25">
      <c r="A100" s="176"/>
      <c r="B100" s="16" t="s">
        <v>10</v>
      </c>
      <c r="C100" s="143">
        <v>0</v>
      </c>
      <c r="D100" s="143">
        <v>0</v>
      </c>
      <c r="E100" s="130">
        <f t="shared" si="6"/>
        <v>0</v>
      </c>
      <c r="F100" s="119" t="e">
        <f t="shared" si="7"/>
        <v>#DIV/0!</v>
      </c>
    </row>
    <row r="101" spans="1:6" ht="18.75" customHeight="1" x14ac:dyDescent="0.25">
      <c r="A101" s="174" t="s">
        <v>75</v>
      </c>
      <c r="B101" s="16" t="s">
        <v>5</v>
      </c>
      <c r="C101" s="142">
        <f>SUM(C102:C103)</f>
        <v>252</v>
      </c>
      <c r="D101" s="142">
        <f>SUM(D102:D103)</f>
        <v>240.5</v>
      </c>
      <c r="E101" s="129">
        <f t="shared" si="6"/>
        <v>11.5</v>
      </c>
      <c r="F101" s="119">
        <f t="shared" si="7"/>
        <v>0.95436507936507942</v>
      </c>
    </row>
    <row r="102" spans="1:6" ht="16.5" customHeight="1" x14ac:dyDescent="0.25">
      <c r="A102" s="175"/>
      <c r="B102" s="16" t="s">
        <v>6</v>
      </c>
      <c r="C102" s="142">
        <v>252</v>
      </c>
      <c r="D102" s="142">
        <v>240.5</v>
      </c>
      <c r="E102" s="129">
        <f t="shared" si="6"/>
        <v>11.5</v>
      </c>
      <c r="F102" s="119">
        <f t="shared" si="7"/>
        <v>0.95436507936507942</v>
      </c>
    </row>
    <row r="103" spans="1:6" ht="56.25" x14ac:dyDescent="0.25">
      <c r="A103" s="175"/>
      <c r="B103" s="16" t="s">
        <v>7</v>
      </c>
      <c r="C103" s="143">
        <f>SUM(C104:C106)</f>
        <v>0</v>
      </c>
      <c r="D103" s="143">
        <f>SUM(D104:D106)</f>
        <v>0</v>
      </c>
      <c r="E103" s="130">
        <f t="shared" si="6"/>
        <v>0</v>
      </c>
      <c r="F103" s="119" t="e">
        <f t="shared" si="7"/>
        <v>#DIV/0!</v>
      </c>
    </row>
    <row r="104" spans="1:6" x14ac:dyDescent="0.25">
      <c r="A104" s="175"/>
      <c r="B104" s="16" t="s">
        <v>8</v>
      </c>
      <c r="C104" s="143">
        <v>0</v>
      </c>
      <c r="D104" s="143">
        <v>0</v>
      </c>
      <c r="E104" s="130">
        <f t="shared" si="6"/>
        <v>0</v>
      </c>
      <c r="F104" s="119" t="e">
        <f t="shared" si="7"/>
        <v>#DIV/0!</v>
      </c>
    </row>
    <row r="105" spans="1:6" x14ac:dyDescent="0.25">
      <c r="A105" s="175"/>
      <c r="B105" s="16" t="s">
        <v>9</v>
      </c>
      <c r="C105" s="143">
        <v>0</v>
      </c>
      <c r="D105" s="143">
        <v>0</v>
      </c>
      <c r="E105" s="130">
        <f t="shared" si="6"/>
        <v>0</v>
      </c>
      <c r="F105" s="119" t="e">
        <f t="shared" si="7"/>
        <v>#DIV/0!</v>
      </c>
    </row>
    <row r="106" spans="1:6" ht="37.5" x14ac:dyDescent="0.25">
      <c r="A106" s="176"/>
      <c r="B106" s="16" t="s">
        <v>10</v>
      </c>
      <c r="C106" s="143">
        <v>0</v>
      </c>
      <c r="D106" s="143">
        <v>0</v>
      </c>
      <c r="E106" s="130">
        <f t="shared" si="6"/>
        <v>0</v>
      </c>
      <c r="F106" s="119" t="e">
        <f t="shared" si="7"/>
        <v>#DIV/0!</v>
      </c>
    </row>
    <row r="107" spans="1:6" ht="18.75" customHeight="1" x14ac:dyDescent="0.25">
      <c r="A107" s="174" t="s">
        <v>76</v>
      </c>
      <c r="B107" s="16" t="s">
        <v>5</v>
      </c>
      <c r="C107" s="143">
        <f>SUM(C108:C109)</f>
        <v>952.8</v>
      </c>
      <c r="D107" s="143">
        <f>SUM(D108:D109)</f>
        <v>952.8</v>
      </c>
      <c r="E107" s="130">
        <f t="shared" si="6"/>
        <v>0</v>
      </c>
      <c r="F107" s="119">
        <f t="shared" si="7"/>
        <v>1</v>
      </c>
    </row>
    <row r="108" spans="1:6" ht="18.75" customHeight="1" x14ac:dyDescent="0.25">
      <c r="A108" s="175"/>
      <c r="B108" s="16" t="s">
        <v>6</v>
      </c>
      <c r="C108" s="143">
        <v>952.8</v>
      </c>
      <c r="D108" s="143">
        <v>952.8</v>
      </c>
      <c r="E108" s="130">
        <f t="shared" si="6"/>
        <v>0</v>
      </c>
      <c r="F108" s="119">
        <f t="shared" si="7"/>
        <v>1</v>
      </c>
    </row>
    <row r="109" spans="1:6" ht="56.25" x14ac:dyDescent="0.25">
      <c r="A109" s="175"/>
      <c r="B109" s="16" t="s">
        <v>7</v>
      </c>
      <c r="C109" s="143">
        <f>SUM(C110:C112)</f>
        <v>0</v>
      </c>
      <c r="D109" s="143">
        <f>SUM(D110:D112)</f>
        <v>0</v>
      </c>
      <c r="E109" s="130">
        <f t="shared" si="6"/>
        <v>0</v>
      </c>
      <c r="F109" s="119" t="e">
        <f t="shared" si="7"/>
        <v>#DIV/0!</v>
      </c>
    </row>
    <row r="110" spans="1:6" ht="18.75" customHeight="1" x14ac:dyDescent="0.25">
      <c r="A110" s="175"/>
      <c r="B110" s="16" t="s">
        <v>8</v>
      </c>
      <c r="C110" s="143">
        <v>0</v>
      </c>
      <c r="D110" s="143">
        <v>0</v>
      </c>
      <c r="E110" s="130">
        <f t="shared" si="6"/>
        <v>0</v>
      </c>
      <c r="F110" s="119" t="e">
        <f t="shared" si="7"/>
        <v>#DIV/0!</v>
      </c>
    </row>
    <row r="111" spans="1:6" ht="18.75" customHeight="1" x14ac:dyDescent="0.25">
      <c r="A111" s="175"/>
      <c r="B111" s="16" t="s">
        <v>9</v>
      </c>
      <c r="C111" s="143">
        <v>0</v>
      </c>
      <c r="D111" s="143">
        <v>0</v>
      </c>
      <c r="E111" s="130">
        <f t="shared" si="6"/>
        <v>0</v>
      </c>
      <c r="F111" s="119" t="e">
        <f t="shared" si="7"/>
        <v>#DIV/0!</v>
      </c>
    </row>
    <row r="112" spans="1:6" ht="37.5" x14ac:dyDescent="0.25">
      <c r="A112" s="176"/>
      <c r="B112" s="16" t="s">
        <v>10</v>
      </c>
      <c r="C112" s="143">
        <v>0</v>
      </c>
      <c r="D112" s="143">
        <v>0</v>
      </c>
      <c r="E112" s="130">
        <f t="shared" si="6"/>
        <v>0</v>
      </c>
      <c r="F112" s="119" t="e">
        <f t="shared" si="7"/>
        <v>#DIV/0!</v>
      </c>
    </row>
    <row r="113" spans="1:8" x14ac:dyDescent="0.25">
      <c r="A113" s="191" t="s">
        <v>127</v>
      </c>
      <c r="B113" s="84" t="s">
        <v>5</v>
      </c>
      <c r="C113" s="139">
        <f>SUM(C114:C115)</f>
        <v>6368800.3000000007</v>
      </c>
      <c r="D113" s="139">
        <f>SUM(D114:D115)</f>
        <v>6179368.0999999996</v>
      </c>
      <c r="E113" s="126">
        <f t="shared" si="6"/>
        <v>189432.20000000112</v>
      </c>
      <c r="F113" s="125">
        <f>D113/C113</f>
        <v>0.9702562192129025</v>
      </c>
      <c r="H113" s="106">
        <f>D113/D281</f>
        <v>0.21791912539217939</v>
      </c>
    </row>
    <row r="114" spans="1:8" ht="18.75" customHeight="1" x14ac:dyDescent="0.25">
      <c r="A114" s="192"/>
      <c r="B114" s="86" t="s">
        <v>6</v>
      </c>
      <c r="C114" s="140">
        <f>C120+C126</f>
        <v>1005378.4</v>
      </c>
      <c r="D114" s="140">
        <f>D120+D126</f>
        <v>910626.5</v>
      </c>
      <c r="E114" s="127">
        <f t="shared" si="6"/>
        <v>94751.900000000023</v>
      </c>
      <c r="F114" s="118">
        <f t="shared" si="7"/>
        <v>0.90575498737589744</v>
      </c>
      <c r="G114" s="100">
        <f>D114/D113*100</f>
        <v>14.736563435992753</v>
      </c>
    </row>
    <row r="115" spans="1:8" ht="56.25" x14ac:dyDescent="0.25">
      <c r="A115" s="192"/>
      <c r="B115" s="86" t="s">
        <v>7</v>
      </c>
      <c r="C115" s="140">
        <f>SUM(C116:C118)</f>
        <v>5363421.9000000004</v>
      </c>
      <c r="D115" s="140">
        <f>SUM(D116:D118)</f>
        <v>5268741.5999999996</v>
      </c>
      <c r="E115" s="127">
        <f t="shared" si="6"/>
        <v>94680.300000000745</v>
      </c>
      <c r="F115" s="118">
        <f t="shared" si="7"/>
        <v>0.98234703482864161</v>
      </c>
    </row>
    <row r="116" spans="1:8" x14ac:dyDescent="0.25">
      <c r="A116" s="192"/>
      <c r="B116" s="86" t="s">
        <v>8</v>
      </c>
      <c r="C116" s="140">
        <f t="shared" ref="C116:D117" si="9">C122+C128</f>
        <v>2605331.4000000004</v>
      </c>
      <c r="D116" s="140">
        <f t="shared" si="9"/>
        <v>2583112.9</v>
      </c>
      <c r="E116" s="127">
        <f t="shared" si="6"/>
        <v>22218.500000000466</v>
      </c>
      <c r="F116" s="118">
        <f t="shared" si="7"/>
        <v>0.99147191025295267</v>
      </c>
    </row>
    <row r="117" spans="1:8" ht="18.75" customHeight="1" x14ac:dyDescent="0.25">
      <c r="A117" s="192"/>
      <c r="B117" s="86" t="s">
        <v>9</v>
      </c>
      <c r="C117" s="140">
        <f t="shared" si="9"/>
        <v>2758090.5</v>
      </c>
      <c r="D117" s="140">
        <f t="shared" si="9"/>
        <v>2685628.7</v>
      </c>
      <c r="E117" s="127">
        <f t="shared" si="6"/>
        <v>72461.799999999814</v>
      </c>
      <c r="F117" s="118">
        <f t="shared" si="7"/>
        <v>0.97372754809894746</v>
      </c>
    </row>
    <row r="118" spans="1:8" ht="37.5" x14ac:dyDescent="0.25">
      <c r="A118" s="193"/>
      <c r="B118" s="86" t="s">
        <v>10</v>
      </c>
      <c r="C118" s="141">
        <v>0</v>
      </c>
      <c r="D118" s="141">
        <v>0</v>
      </c>
      <c r="E118" s="128">
        <f t="shared" si="6"/>
        <v>0</v>
      </c>
      <c r="F118" s="118" t="e">
        <f t="shared" si="7"/>
        <v>#DIV/0!</v>
      </c>
    </row>
    <row r="119" spans="1:8" x14ac:dyDescent="0.25">
      <c r="A119" s="174" t="s">
        <v>78</v>
      </c>
      <c r="B119" s="16" t="s">
        <v>5</v>
      </c>
      <c r="C119" s="142">
        <f>SUM(C120:C121)</f>
        <v>1906066.7</v>
      </c>
      <c r="D119" s="142">
        <f>SUM(D120:D121)</f>
        <v>1868538.8</v>
      </c>
      <c r="E119" s="129">
        <f t="shared" si="6"/>
        <v>37527.899999999907</v>
      </c>
      <c r="F119" s="119">
        <f t="shared" si="7"/>
        <v>0.98031133957694139</v>
      </c>
    </row>
    <row r="120" spans="1:8" ht="18" customHeight="1" x14ac:dyDescent="0.3">
      <c r="A120" s="175"/>
      <c r="B120" s="16" t="s">
        <v>6</v>
      </c>
      <c r="C120" s="144">
        <v>564545</v>
      </c>
      <c r="D120" s="144">
        <v>541383.19999999995</v>
      </c>
      <c r="E120" s="129">
        <f t="shared" si="6"/>
        <v>23161.800000000047</v>
      </c>
      <c r="F120" s="119">
        <f t="shared" si="7"/>
        <v>0.95897262397151684</v>
      </c>
    </row>
    <row r="121" spans="1:8" ht="56.25" x14ac:dyDescent="0.25">
      <c r="A121" s="175"/>
      <c r="B121" s="16" t="s">
        <v>7</v>
      </c>
      <c r="C121" s="142">
        <f>SUM(C122:C124)</f>
        <v>1341521.7</v>
      </c>
      <c r="D121" s="142">
        <f>SUM(D122:D124)</f>
        <v>1327155.6000000001</v>
      </c>
      <c r="E121" s="130">
        <f t="shared" si="6"/>
        <v>14366.09999999986</v>
      </c>
      <c r="F121" s="119">
        <f t="shared" si="7"/>
        <v>0.98929119074257255</v>
      </c>
    </row>
    <row r="122" spans="1:8" x14ac:dyDescent="0.25">
      <c r="A122" s="175"/>
      <c r="B122" s="16" t="s">
        <v>8</v>
      </c>
      <c r="C122" s="142">
        <v>381265.2</v>
      </c>
      <c r="D122" s="142">
        <v>368797.9</v>
      </c>
      <c r="E122" s="130">
        <f t="shared" si="6"/>
        <v>12467.299999999988</v>
      </c>
      <c r="F122" s="119">
        <f t="shared" si="7"/>
        <v>0.96730018894984382</v>
      </c>
    </row>
    <row r="123" spans="1:8" x14ac:dyDescent="0.3">
      <c r="A123" s="175"/>
      <c r="B123" s="16" t="s">
        <v>9</v>
      </c>
      <c r="C123" s="144">
        <v>960256.5</v>
      </c>
      <c r="D123" s="144">
        <v>958357.7</v>
      </c>
      <c r="E123" s="130">
        <f t="shared" si="6"/>
        <v>1898.8000000000466</v>
      </c>
      <c r="F123" s="119">
        <f t="shared" si="7"/>
        <v>0.99802261166677853</v>
      </c>
    </row>
    <row r="124" spans="1:8" ht="37.5" x14ac:dyDescent="0.25">
      <c r="A124" s="176"/>
      <c r="B124" s="16" t="s">
        <v>10</v>
      </c>
      <c r="C124" s="143">
        <v>0</v>
      </c>
      <c r="D124" s="143">
        <v>0</v>
      </c>
      <c r="E124" s="130">
        <f t="shared" si="6"/>
        <v>0</v>
      </c>
      <c r="F124" s="119" t="e">
        <f t="shared" si="7"/>
        <v>#DIV/0!</v>
      </c>
    </row>
    <row r="125" spans="1:8" ht="18.75" customHeight="1" x14ac:dyDescent="0.25">
      <c r="A125" s="174" t="s">
        <v>79</v>
      </c>
      <c r="B125" s="16" t="s">
        <v>5</v>
      </c>
      <c r="C125" s="142">
        <f>SUM(C126:C127)</f>
        <v>4462733.6000000006</v>
      </c>
      <c r="D125" s="142">
        <f>SUM(D126:D127)</f>
        <v>4310829.3</v>
      </c>
      <c r="E125" s="129">
        <f t="shared" si="6"/>
        <v>151904.30000000075</v>
      </c>
      <c r="F125" s="119">
        <f t="shared" si="7"/>
        <v>0.96596160254781938</v>
      </c>
    </row>
    <row r="126" spans="1:8" ht="18.75" customHeight="1" x14ac:dyDescent="0.3">
      <c r="A126" s="175"/>
      <c r="B126" s="16" t="s">
        <v>6</v>
      </c>
      <c r="C126" s="144">
        <v>440833.4</v>
      </c>
      <c r="D126" s="144">
        <v>369243.3</v>
      </c>
      <c r="E126" s="129">
        <f t="shared" si="6"/>
        <v>71590.100000000035</v>
      </c>
      <c r="F126" s="119">
        <f t="shared" si="7"/>
        <v>0.83760282229068839</v>
      </c>
    </row>
    <row r="127" spans="1:8" ht="56.25" x14ac:dyDescent="0.25">
      <c r="A127" s="175"/>
      <c r="B127" s="16" t="s">
        <v>7</v>
      </c>
      <c r="C127" s="142">
        <f>SUM(C128:C130)</f>
        <v>4021900.2</v>
      </c>
      <c r="D127" s="142">
        <f>SUM(D128:D130)</f>
        <v>3941586</v>
      </c>
      <c r="E127" s="129">
        <f t="shared" si="6"/>
        <v>80314.200000000186</v>
      </c>
      <c r="F127" s="119">
        <f t="shared" si="7"/>
        <v>0.98003078246446784</v>
      </c>
    </row>
    <row r="128" spans="1:8" ht="18.75" customHeight="1" x14ac:dyDescent="0.3">
      <c r="A128" s="175"/>
      <c r="B128" s="16" t="s">
        <v>8</v>
      </c>
      <c r="C128" s="144">
        <v>2224066.2000000002</v>
      </c>
      <c r="D128" s="144">
        <v>2214315</v>
      </c>
      <c r="E128" s="129">
        <f t="shared" si="6"/>
        <v>9751.2000000001863</v>
      </c>
      <c r="F128" s="119">
        <f t="shared" si="7"/>
        <v>0.9956155981328253</v>
      </c>
    </row>
    <row r="129" spans="1:11" ht="18.75" customHeight="1" x14ac:dyDescent="0.3">
      <c r="A129" s="175"/>
      <c r="B129" s="16" t="s">
        <v>9</v>
      </c>
      <c r="C129" s="144">
        <v>1797834</v>
      </c>
      <c r="D129" s="144">
        <v>1727271</v>
      </c>
      <c r="E129" s="129">
        <f t="shared" si="6"/>
        <v>70563</v>
      </c>
      <c r="F129" s="119">
        <f t="shared" si="7"/>
        <v>0.96075110382827333</v>
      </c>
    </row>
    <row r="130" spans="1:11" ht="37.5" x14ac:dyDescent="0.3">
      <c r="A130" s="176"/>
      <c r="B130" s="16" t="s">
        <v>10</v>
      </c>
      <c r="C130" s="145">
        <v>0</v>
      </c>
      <c r="D130" s="145">
        <v>0</v>
      </c>
      <c r="E130" s="130">
        <f t="shared" si="6"/>
        <v>0</v>
      </c>
      <c r="F130" s="119" t="e">
        <f t="shared" si="7"/>
        <v>#DIV/0!</v>
      </c>
    </row>
    <row r="131" spans="1:11" x14ac:dyDescent="0.25">
      <c r="A131" s="191" t="s">
        <v>126</v>
      </c>
      <c r="B131" s="84" t="s">
        <v>5</v>
      </c>
      <c r="C131" s="139">
        <f>SUM(C132:C133)</f>
        <v>861480.59999999986</v>
      </c>
      <c r="D131" s="139">
        <f>SUM(D132:D133)</f>
        <v>780213.59999999986</v>
      </c>
      <c r="E131" s="126">
        <f t="shared" si="6"/>
        <v>81267</v>
      </c>
      <c r="F131" s="167">
        <f t="shared" si="7"/>
        <v>0.90566589659709107</v>
      </c>
      <c r="H131" s="106">
        <f>D131/D281</f>
        <v>2.7514700949937531E-2</v>
      </c>
      <c r="K131" s="47">
        <f>D131-D136</f>
        <v>687607.89999999991</v>
      </c>
    </row>
    <row r="132" spans="1:11" ht="18.75" customHeight="1" x14ac:dyDescent="0.25">
      <c r="A132" s="192"/>
      <c r="B132" s="86" t="s">
        <v>6</v>
      </c>
      <c r="C132" s="140">
        <v>63380.2</v>
      </c>
      <c r="D132" s="140">
        <v>62019.199999999997</v>
      </c>
      <c r="E132" s="127">
        <f t="shared" si="6"/>
        <v>1361</v>
      </c>
      <c r="F132" s="118">
        <f t="shared" si="7"/>
        <v>0.97852641676738161</v>
      </c>
      <c r="G132" s="100">
        <v>42597783.640000001</v>
      </c>
    </row>
    <row r="133" spans="1:11" ht="56.25" x14ac:dyDescent="0.25">
      <c r="A133" s="192"/>
      <c r="B133" s="86" t="s">
        <v>7</v>
      </c>
      <c r="C133" s="140">
        <f>SUM(C134:C136)</f>
        <v>798100.39999999991</v>
      </c>
      <c r="D133" s="140">
        <f>SUM(D134:D136)</f>
        <v>718194.39999999991</v>
      </c>
      <c r="E133" s="127">
        <f t="shared" si="6"/>
        <v>79906</v>
      </c>
      <c r="F133" s="118">
        <f t="shared" si="7"/>
        <v>0.8998797645008072</v>
      </c>
    </row>
    <row r="134" spans="1:11" ht="18.75" customHeight="1" x14ac:dyDescent="0.25">
      <c r="A134" s="192"/>
      <c r="B134" s="86" t="s">
        <v>8</v>
      </c>
      <c r="C134" s="140">
        <v>247259.9</v>
      </c>
      <c r="D134" s="140">
        <v>177216.7</v>
      </c>
      <c r="E134" s="127">
        <f t="shared" ref="E134:E197" si="10">C134-D134</f>
        <v>70043.199999999983</v>
      </c>
      <c r="F134" s="118">
        <f t="shared" ref="F134:F197" si="11">D134/C134</f>
        <v>0.7167223637961514</v>
      </c>
    </row>
    <row r="135" spans="1:11" ht="18.75" customHeight="1" x14ac:dyDescent="0.25">
      <c r="A135" s="192"/>
      <c r="B135" s="86" t="s">
        <v>9</v>
      </c>
      <c r="C135" s="140">
        <v>458234.8</v>
      </c>
      <c r="D135" s="140">
        <v>448372</v>
      </c>
      <c r="E135" s="127">
        <f t="shared" si="10"/>
        <v>9862.7999999999884</v>
      </c>
      <c r="F135" s="118">
        <f t="shared" si="11"/>
        <v>0.97847653648304322</v>
      </c>
    </row>
    <row r="136" spans="1:11" ht="36.75" customHeight="1" x14ac:dyDescent="0.25">
      <c r="A136" s="193"/>
      <c r="B136" s="86" t="s">
        <v>10</v>
      </c>
      <c r="C136" s="140">
        <v>92605.7</v>
      </c>
      <c r="D136" s="140">
        <v>92605.7</v>
      </c>
      <c r="E136" s="128">
        <f t="shared" si="10"/>
        <v>0</v>
      </c>
      <c r="F136" s="118">
        <f t="shared" si="11"/>
        <v>1</v>
      </c>
    </row>
    <row r="137" spans="1:11" x14ac:dyDescent="0.25">
      <c r="A137" s="191" t="s">
        <v>125</v>
      </c>
      <c r="B137" s="89" t="s">
        <v>5</v>
      </c>
      <c r="C137" s="139">
        <f>SUM(C138:C139)</f>
        <v>23609.199999999997</v>
      </c>
      <c r="D137" s="139">
        <f>SUM(D138:D139)</f>
        <v>23290.799999999999</v>
      </c>
      <c r="E137" s="126">
        <f t="shared" si="10"/>
        <v>318.39999999999782</v>
      </c>
      <c r="F137" s="125">
        <f t="shared" si="11"/>
        <v>0.98651373193500846</v>
      </c>
      <c r="H137" s="106">
        <f>D137/D281</f>
        <v>8.2136404298105686E-4</v>
      </c>
      <c r="K137" s="47">
        <f>D137-D142</f>
        <v>23290.799999999999</v>
      </c>
    </row>
    <row r="138" spans="1:11" ht="18.75" customHeight="1" x14ac:dyDescent="0.3">
      <c r="A138" s="192"/>
      <c r="B138" s="90" t="s">
        <v>6</v>
      </c>
      <c r="C138" s="146">
        <v>15471.3</v>
      </c>
      <c r="D138" s="140">
        <v>15152.9</v>
      </c>
      <c r="E138" s="127">
        <f t="shared" si="10"/>
        <v>318.39999999999964</v>
      </c>
      <c r="F138" s="118">
        <f t="shared" si="11"/>
        <v>0.97941995824526706</v>
      </c>
    </row>
    <row r="139" spans="1:11" ht="54" customHeight="1" x14ac:dyDescent="0.25">
      <c r="A139" s="192"/>
      <c r="B139" s="90" t="s">
        <v>7</v>
      </c>
      <c r="C139" s="140">
        <f>SUM(C140:C142)</f>
        <v>8137.9</v>
      </c>
      <c r="D139" s="140">
        <f>SUM(D140:D142)</f>
        <v>8137.9</v>
      </c>
      <c r="E139" s="127">
        <f t="shared" si="10"/>
        <v>0</v>
      </c>
      <c r="F139" s="118">
        <f t="shared" si="11"/>
        <v>1</v>
      </c>
    </row>
    <row r="140" spans="1:11" ht="18.75" customHeight="1" x14ac:dyDescent="0.25">
      <c r="A140" s="192"/>
      <c r="B140" s="90" t="s">
        <v>8</v>
      </c>
      <c r="C140" s="166">
        <v>0</v>
      </c>
      <c r="D140" s="141">
        <v>0</v>
      </c>
      <c r="E140" s="128">
        <f t="shared" si="10"/>
        <v>0</v>
      </c>
      <c r="F140" s="121" t="e">
        <f t="shared" si="11"/>
        <v>#DIV/0!</v>
      </c>
    </row>
    <row r="141" spans="1:11" ht="18.75" customHeight="1" x14ac:dyDescent="0.25">
      <c r="A141" s="192"/>
      <c r="B141" s="90" t="s">
        <v>9</v>
      </c>
      <c r="C141" s="140">
        <v>8137.9</v>
      </c>
      <c r="D141" s="140">
        <v>8137.9</v>
      </c>
      <c r="E141" s="128">
        <f t="shared" si="10"/>
        <v>0</v>
      </c>
      <c r="F141" s="118">
        <f t="shared" si="11"/>
        <v>1</v>
      </c>
    </row>
    <row r="142" spans="1:11" ht="37.5" x14ac:dyDescent="0.25">
      <c r="A142" s="193"/>
      <c r="B142" s="90" t="s">
        <v>10</v>
      </c>
      <c r="C142" s="166">
        <v>0</v>
      </c>
      <c r="D142" s="166">
        <v>0</v>
      </c>
      <c r="E142" s="127">
        <f t="shared" si="10"/>
        <v>0</v>
      </c>
      <c r="F142" s="118" t="e">
        <f t="shared" si="11"/>
        <v>#DIV/0!</v>
      </c>
    </row>
    <row r="143" spans="1:11" x14ac:dyDescent="0.25">
      <c r="A143" s="191" t="s">
        <v>124</v>
      </c>
      <c r="B143" s="84" t="s">
        <v>5</v>
      </c>
      <c r="C143" s="139">
        <f>SUM(C144:C145)</f>
        <v>2668258.2000000002</v>
      </c>
      <c r="D143" s="159">
        <f>SUM(D144:D145)</f>
        <v>2630125.6749999998</v>
      </c>
      <c r="E143" s="126">
        <f t="shared" si="10"/>
        <v>38132.525000000373</v>
      </c>
      <c r="F143" s="125">
        <f t="shared" si="11"/>
        <v>0.98570883245107221</v>
      </c>
      <c r="H143" s="106">
        <f>D143/D281</f>
        <v>9.2752960738415213E-2</v>
      </c>
    </row>
    <row r="144" spans="1:11" ht="18.75" customHeight="1" x14ac:dyDescent="0.25">
      <c r="A144" s="192"/>
      <c r="B144" s="86" t="s">
        <v>6</v>
      </c>
      <c r="C144" s="140">
        <v>1679137.6</v>
      </c>
      <c r="D144" s="140">
        <v>1647929.155</v>
      </c>
      <c r="E144" s="127">
        <f t="shared" si="10"/>
        <v>31208.445000000065</v>
      </c>
      <c r="F144" s="118">
        <f t="shared" si="11"/>
        <v>0.98141400383149058</v>
      </c>
      <c r="G144" s="100">
        <f>D144/D143*100</f>
        <v>62.655909208597038</v>
      </c>
    </row>
    <row r="145" spans="1:10" ht="56.25" x14ac:dyDescent="0.25">
      <c r="A145" s="192"/>
      <c r="B145" s="86" t="s">
        <v>7</v>
      </c>
      <c r="C145" s="140">
        <f>SUM(C146:C148)</f>
        <v>989120.60000000009</v>
      </c>
      <c r="D145" s="140">
        <f>SUM(D146:D148)</f>
        <v>982196.52</v>
      </c>
      <c r="E145" s="128">
        <f t="shared" si="10"/>
        <v>6924.0800000000745</v>
      </c>
      <c r="F145" s="118">
        <f t="shared" si="11"/>
        <v>0.99299976160642078</v>
      </c>
      <c r="J145" s="116">
        <v>993961.03887000005</v>
      </c>
    </row>
    <row r="146" spans="1:10" x14ac:dyDescent="0.25">
      <c r="A146" s="192"/>
      <c r="B146" s="86" t="s">
        <v>8</v>
      </c>
      <c r="C146" s="140">
        <v>687658.9</v>
      </c>
      <c r="D146" s="140">
        <v>684569.47</v>
      </c>
      <c r="E146" s="128">
        <f>C146-D146</f>
        <v>3089.4300000000512</v>
      </c>
      <c r="F146" s="118">
        <f t="shared" si="11"/>
        <v>0.99550732201677306</v>
      </c>
    </row>
    <row r="147" spans="1:10" x14ac:dyDescent="0.25">
      <c r="A147" s="192"/>
      <c r="B147" s="86" t="s">
        <v>9</v>
      </c>
      <c r="C147" s="140">
        <v>301461.7</v>
      </c>
      <c r="D147" s="140">
        <v>297627.05</v>
      </c>
      <c r="E147" s="128">
        <f t="shared" si="10"/>
        <v>3834.6500000000233</v>
      </c>
      <c r="F147" s="118">
        <f t="shared" si="11"/>
        <v>0.98727981033743251</v>
      </c>
    </row>
    <row r="148" spans="1:10" ht="57" customHeight="1" x14ac:dyDescent="0.25">
      <c r="A148" s="193"/>
      <c r="B148" s="86" t="s">
        <v>10</v>
      </c>
      <c r="C148" s="141">
        <v>0</v>
      </c>
      <c r="D148" s="141">
        <v>0</v>
      </c>
      <c r="E148" s="128">
        <f t="shared" si="10"/>
        <v>0</v>
      </c>
      <c r="F148" s="118" t="e">
        <f t="shared" si="11"/>
        <v>#DIV/0!</v>
      </c>
    </row>
    <row r="149" spans="1:10" x14ac:dyDescent="0.25">
      <c r="A149" s="191" t="s">
        <v>123</v>
      </c>
      <c r="B149" s="84" t="s">
        <v>5</v>
      </c>
      <c r="C149" s="139">
        <f>SUM(C150:C151)</f>
        <v>972503.3</v>
      </c>
      <c r="D149" s="159">
        <f>SUM(D150:D151)</f>
        <v>962079.16</v>
      </c>
      <c r="E149" s="126">
        <f t="shared" si="10"/>
        <v>10424.140000000014</v>
      </c>
      <c r="F149" s="125">
        <f t="shared" si="11"/>
        <v>0.98928112634682064</v>
      </c>
      <c r="H149" s="106">
        <f>D149/D281</f>
        <v>3.3928299093436858E-2</v>
      </c>
    </row>
    <row r="150" spans="1:10" ht="16.5" customHeight="1" x14ac:dyDescent="0.25">
      <c r="A150" s="192"/>
      <c r="B150" s="86" t="s">
        <v>6</v>
      </c>
      <c r="C150" s="147">
        <v>833837.9</v>
      </c>
      <c r="D150" s="147">
        <v>823413.76000000001</v>
      </c>
      <c r="E150" s="127">
        <f t="shared" si="10"/>
        <v>10424.140000000014</v>
      </c>
      <c r="F150" s="118">
        <f t="shared" si="11"/>
        <v>0.98749860134685652</v>
      </c>
    </row>
    <row r="151" spans="1:10" ht="55.5" customHeight="1" x14ac:dyDescent="0.25">
      <c r="A151" s="192"/>
      <c r="B151" s="86" t="s">
        <v>7</v>
      </c>
      <c r="C151" s="147">
        <f>SUM(C152:C154)</f>
        <v>138665.4</v>
      </c>
      <c r="D151" s="147">
        <f>SUM(D152:D154)</f>
        <v>138665.4</v>
      </c>
      <c r="E151" s="128">
        <f t="shared" si="10"/>
        <v>0</v>
      </c>
      <c r="F151" s="118">
        <f t="shared" si="11"/>
        <v>1</v>
      </c>
    </row>
    <row r="152" spans="1:10" x14ac:dyDescent="0.25">
      <c r="A152" s="192"/>
      <c r="B152" s="86" t="s">
        <v>8</v>
      </c>
      <c r="C152" s="148">
        <v>0</v>
      </c>
      <c r="D152" s="148">
        <v>0</v>
      </c>
      <c r="E152" s="128">
        <f t="shared" si="10"/>
        <v>0</v>
      </c>
      <c r="F152" s="118" t="e">
        <f t="shared" si="11"/>
        <v>#DIV/0!</v>
      </c>
    </row>
    <row r="153" spans="1:10" x14ac:dyDescent="0.25">
      <c r="A153" s="192"/>
      <c r="B153" s="86" t="s">
        <v>9</v>
      </c>
      <c r="C153" s="147">
        <v>138665.4</v>
      </c>
      <c r="D153" s="147">
        <v>138665.4</v>
      </c>
      <c r="E153" s="128">
        <f t="shared" si="10"/>
        <v>0</v>
      </c>
      <c r="F153" s="118">
        <f t="shared" si="11"/>
        <v>1</v>
      </c>
    </row>
    <row r="154" spans="1:10" ht="37.5" x14ac:dyDescent="0.25">
      <c r="A154" s="193"/>
      <c r="B154" s="86" t="s">
        <v>10</v>
      </c>
      <c r="C154" s="148">
        <v>0</v>
      </c>
      <c r="D154" s="148">
        <v>0</v>
      </c>
      <c r="E154" s="128">
        <f t="shared" si="10"/>
        <v>0</v>
      </c>
      <c r="F154" s="118" t="e">
        <f t="shared" si="11"/>
        <v>#DIV/0!</v>
      </c>
    </row>
    <row r="155" spans="1:10" x14ac:dyDescent="0.25">
      <c r="A155" s="191" t="s">
        <v>122</v>
      </c>
      <c r="B155" s="84" t="s">
        <v>5</v>
      </c>
      <c r="C155" s="139">
        <f>SUM(C156:C157)</f>
        <v>100</v>
      </c>
      <c r="D155" s="139">
        <f>SUM(D156:D157)</f>
        <v>100</v>
      </c>
      <c r="E155" s="126">
        <f t="shared" si="10"/>
        <v>0</v>
      </c>
      <c r="F155" s="123">
        <v>1</v>
      </c>
      <c r="H155" s="108">
        <f>D155/D281</f>
        <v>3.5265600279125533E-6</v>
      </c>
    </row>
    <row r="156" spans="1:10" ht="15.75" customHeight="1" x14ac:dyDescent="0.25">
      <c r="A156" s="192"/>
      <c r="B156" s="86" t="s">
        <v>6</v>
      </c>
      <c r="C156" s="147">
        <v>100</v>
      </c>
      <c r="D156" s="147">
        <v>100</v>
      </c>
      <c r="E156" s="127">
        <f t="shared" si="10"/>
        <v>0</v>
      </c>
      <c r="F156" s="118">
        <f t="shared" si="11"/>
        <v>1</v>
      </c>
    </row>
    <row r="157" spans="1:10" ht="56.25" x14ac:dyDescent="0.25">
      <c r="A157" s="192"/>
      <c r="B157" s="86" t="s">
        <v>7</v>
      </c>
      <c r="C157" s="148">
        <f>SUM(C158:C160)</f>
        <v>0</v>
      </c>
      <c r="D157" s="148">
        <f>SUM(D158:D160)</f>
        <v>0</v>
      </c>
      <c r="E157" s="128">
        <f t="shared" si="10"/>
        <v>0</v>
      </c>
      <c r="F157" s="118" t="e">
        <f t="shared" si="11"/>
        <v>#DIV/0!</v>
      </c>
    </row>
    <row r="158" spans="1:10" x14ac:dyDescent="0.25">
      <c r="A158" s="192"/>
      <c r="B158" s="86" t="s">
        <v>8</v>
      </c>
      <c r="C158" s="148">
        <v>0</v>
      </c>
      <c r="D158" s="148">
        <v>0</v>
      </c>
      <c r="E158" s="128">
        <f t="shared" si="10"/>
        <v>0</v>
      </c>
      <c r="F158" s="118" t="e">
        <f t="shared" si="11"/>
        <v>#DIV/0!</v>
      </c>
    </row>
    <row r="159" spans="1:10" x14ac:dyDescent="0.25">
      <c r="A159" s="192"/>
      <c r="B159" s="86" t="s">
        <v>9</v>
      </c>
      <c r="C159" s="148">
        <v>0</v>
      </c>
      <c r="D159" s="148">
        <v>0</v>
      </c>
      <c r="E159" s="128">
        <f t="shared" si="10"/>
        <v>0</v>
      </c>
      <c r="F159" s="118" t="e">
        <f t="shared" si="11"/>
        <v>#DIV/0!</v>
      </c>
    </row>
    <row r="160" spans="1:10" ht="37.5" x14ac:dyDescent="0.25">
      <c r="A160" s="193"/>
      <c r="B160" s="86" t="s">
        <v>10</v>
      </c>
      <c r="C160" s="148">
        <v>0</v>
      </c>
      <c r="D160" s="148">
        <v>0</v>
      </c>
      <c r="E160" s="128">
        <f t="shared" si="10"/>
        <v>0</v>
      </c>
      <c r="F160" s="118" t="e">
        <f t="shared" si="11"/>
        <v>#DIV/0!</v>
      </c>
    </row>
    <row r="161" spans="1:10" x14ac:dyDescent="0.25">
      <c r="A161" s="191" t="s">
        <v>121</v>
      </c>
      <c r="B161" s="84" t="s">
        <v>5</v>
      </c>
      <c r="C161" s="139">
        <f>SUM(C162:C163)</f>
        <v>143000</v>
      </c>
      <c r="D161" s="139">
        <f>SUM(D162:D163)</f>
        <v>133146.70000000001</v>
      </c>
      <c r="E161" s="126">
        <f t="shared" si="10"/>
        <v>9853.2999999999884</v>
      </c>
      <c r="F161" s="125">
        <f>D161/C161</f>
        <v>0.93109580419580429</v>
      </c>
      <c r="H161" s="106">
        <f>D161/D281</f>
        <v>4.6954983006846441E-3</v>
      </c>
    </row>
    <row r="162" spans="1:10" ht="18.75" customHeight="1" x14ac:dyDescent="0.25">
      <c r="A162" s="192"/>
      <c r="B162" s="86" t="s">
        <v>6</v>
      </c>
      <c r="C162" s="147">
        <v>143000</v>
      </c>
      <c r="D162" s="147">
        <v>133146.70000000001</v>
      </c>
      <c r="E162" s="127">
        <f t="shared" si="10"/>
        <v>9853.2999999999884</v>
      </c>
      <c r="F162" s="118">
        <f t="shared" si="11"/>
        <v>0.93109580419580429</v>
      </c>
    </row>
    <row r="163" spans="1:10" ht="56.25" x14ac:dyDescent="0.25">
      <c r="A163" s="192"/>
      <c r="B163" s="86" t="s">
        <v>7</v>
      </c>
      <c r="C163" s="148">
        <f>SUM(C164:C166)</f>
        <v>0</v>
      </c>
      <c r="D163" s="148">
        <f>SUM(D164:D166)</f>
        <v>0</v>
      </c>
      <c r="E163" s="128">
        <f t="shared" si="10"/>
        <v>0</v>
      </c>
      <c r="F163" s="118" t="e">
        <f t="shared" si="11"/>
        <v>#DIV/0!</v>
      </c>
    </row>
    <row r="164" spans="1:10" x14ac:dyDescent="0.25">
      <c r="A164" s="192"/>
      <c r="B164" s="86" t="s">
        <v>8</v>
      </c>
      <c r="C164" s="148">
        <v>0</v>
      </c>
      <c r="D164" s="148">
        <v>0</v>
      </c>
      <c r="E164" s="128">
        <f t="shared" si="10"/>
        <v>0</v>
      </c>
      <c r="F164" s="118" t="e">
        <f t="shared" si="11"/>
        <v>#DIV/0!</v>
      </c>
    </row>
    <row r="165" spans="1:10" x14ac:dyDescent="0.25">
      <c r="A165" s="192"/>
      <c r="B165" s="86" t="s">
        <v>9</v>
      </c>
      <c r="C165" s="148">
        <v>0</v>
      </c>
      <c r="D165" s="148">
        <v>0</v>
      </c>
      <c r="E165" s="128">
        <f t="shared" si="10"/>
        <v>0</v>
      </c>
      <c r="F165" s="118" t="e">
        <f t="shared" si="11"/>
        <v>#DIV/0!</v>
      </c>
    </row>
    <row r="166" spans="1:10" ht="37.5" x14ac:dyDescent="0.25">
      <c r="A166" s="193"/>
      <c r="B166" s="86" t="s">
        <v>10</v>
      </c>
      <c r="C166" s="148">
        <v>0</v>
      </c>
      <c r="D166" s="148">
        <v>0</v>
      </c>
      <c r="E166" s="128">
        <f t="shared" si="10"/>
        <v>0</v>
      </c>
      <c r="F166" s="118" t="e">
        <f t="shared" si="11"/>
        <v>#DIV/0!</v>
      </c>
    </row>
    <row r="167" spans="1:10" x14ac:dyDescent="0.25">
      <c r="A167" s="191" t="s">
        <v>120</v>
      </c>
      <c r="B167" s="84" t="s">
        <v>5</v>
      </c>
      <c r="C167" s="159">
        <f>SUM(C168:C169)</f>
        <v>3622068.9</v>
      </c>
      <c r="D167" s="159">
        <f>SUM(D168:D169)</f>
        <v>3562874.82</v>
      </c>
      <c r="E167" s="126">
        <f t="shared" si="10"/>
        <v>59194.080000000075</v>
      </c>
      <c r="F167" s="125">
        <f>D167/C167</f>
        <v>0.98365738431977368</v>
      </c>
      <c r="H167" s="109">
        <f>D167/D281</f>
        <v>0.12564691924668131</v>
      </c>
    </row>
    <row r="168" spans="1:10" ht="17.25" customHeight="1" x14ac:dyDescent="0.25">
      <c r="A168" s="192"/>
      <c r="B168" s="86" t="s">
        <v>6</v>
      </c>
      <c r="C168" s="162">
        <f>C174+C180+C186</f>
        <v>3532068.9</v>
      </c>
      <c r="D168" s="162">
        <f>D174+D180+D186</f>
        <v>3472874.82</v>
      </c>
      <c r="E168" s="127">
        <f t="shared" si="10"/>
        <v>59194.080000000075</v>
      </c>
      <c r="F168" s="118">
        <f t="shared" si="11"/>
        <v>0.98324096112621129</v>
      </c>
      <c r="G168" s="104">
        <f>D168/D167*100</f>
        <v>97.473949982896116</v>
      </c>
      <c r="J168" s="47">
        <f>D167-D172</f>
        <v>3562874.82</v>
      </c>
    </row>
    <row r="169" spans="1:10" ht="56.25" x14ac:dyDescent="0.25">
      <c r="A169" s="192"/>
      <c r="B169" s="86" t="s">
        <v>7</v>
      </c>
      <c r="C169" s="147">
        <f>SUM(C170:C172)</f>
        <v>90000</v>
      </c>
      <c r="D169" s="147">
        <f>SUM(D170:D172)</f>
        <v>90000</v>
      </c>
      <c r="E169" s="128">
        <f t="shared" si="10"/>
        <v>0</v>
      </c>
      <c r="F169" s="118">
        <f t="shared" si="11"/>
        <v>1</v>
      </c>
    </row>
    <row r="170" spans="1:10" x14ac:dyDescent="0.25">
      <c r="A170" s="192"/>
      <c r="B170" s="86" t="s">
        <v>8</v>
      </c>
      <c r="C170" s="148">
        <f t="shared" ref="C170:D172" si="12">C176+C182+C188</f>
        <v>0</v>
      </c>
      <c r="D170" s="148">
        <f t="shared" si="12"/>
        <v>0</v>
      </c>
      <c r="E170" s="128">
        <f t="shared" si="10"/>
        <v>0</v>
      </c>
      <c r="F170" s="118" t="e">
        <f t="shared" si="11"/>
        <v>#DIV/0!</v>
      </c>
    </row>
    <row r="171" spans="1:10" x14ac:dyDescent="0.25">
      <c r="A171" s="192"/>
      <c r="B171" s="86" t="s">
        <v>9</v>
      </c>
      <c r="C171" s="147">
        <f t="shared" si="12"/>
        <v>90000</v>
      </c>
      <c r="D171" s="147">
        <f t="shared" si="12"/>
        <v>90000</v>
      </c>
      <c r="E171" s="128">
        <f t="shared" si="10"/>
        <v>0</v>
      </c>
      <c r="F171" s="118">
        <f t="shared" si="11"/>
        <v>1</v>
      </c>
    </row>
    <row r="172" spans="1:10" ht="37.5" x14ac:dyDescent="0.25">
      <c r="A172" s="193"/>
      <c r="B172" s="86" t="s">
        <v>10</v>
      </c>
      <c r="C172" s="148">
        <f t="shared" si="12"/>
        <v>0</v>
      </c>
      <c r="D172" s="148">
        <f t="shared" si="12"/>
        <v>0</v>
      </c>
      <c r="E172" s="128">
        <f t="shared" si="10"/>
        <v>0</v>
      </c>
      <c r="F172" s="118" t="e">
        <f t="shared" si="11"/>
        <v>#DIV/0!</v>
      </c>
    </row>
    <row r="173" spans="1:10" x14ac:dyDescent="0.25">
      <c r="A173" s="174" t="s">
        <v>86</v>
      </c>
      <c r="B173" s="16" t="s">
        <v>5</v>
      </c>
      <c r="C173" s="142">
        <f>SUM(C174:C175)</f>
        <v>107027.3</v>
      </c>
      <c r="D173" s="149">
        <f>SUM(D174:D175)</f>
        <v>107022.65</v>
      </c>
      <c r="E173" s="129">
        <f t="shared" si="10"/>
        <v>4.6500000000087311</v>
      </c>
      <c r="F173" s="119">
        <f t="shared" si="11"/>
        <v>0.99995655314111442</v>
      </c>
    </row>
    <row r="174" spans="1:10" ht="18.75" customHeight="1" x14ac:dyDescent="0.25">
      <c r="A174" s="175"/>
      <c r="B174" s="16" t="s">
        <v>6</v>
      </c>
      <c r="C174" s="163">
        <v>17027.3</v>
      </c>
      <c r="D174" s="163">
        <v>17022.650000000001</v>
      </c>
      <c r="E174" s="129">
        <f t="shared" si="10"/>
        <v>4.6499999999978172</v>
      </c>
      <c r="F174" s="119">
        <f t="shared" si="11"/>
        <v>0.99972690914002815</v>
      </c>
    </row>
    <row r="175" spans="1:10" ht="56.25" x14ac:dyDescent="0.25">
      <c r="A175" s="175"/>
      <c r="B175" s="16" t="s">
        <v>7</v>
      </c>
      <c r="C175" s="150">
        <f>SUM(C176:C178)</f>
        <v>90000</v>
      </c>
      <c r="D175" s="150">
        <f>SUM(D176:D178)</f>
        <v>90000</v>
      </c>
      <c r="E175" s="130">
        <f t="shared" si="10"/>
        <v>0</v>
      </c>
      <c r="F175" s="119">
        <f t="shared" si="11"/>
        <v>1</v>
      </c>
    </row>
    <row r="176" spans="1:10" x14ac:dyDescent="0.25">
      <c r="A176" s="175"/>
      <c r="B176" s="16" t="s">
        <v>8</v>
      </c>
      <c r="C176" s="151">
        <v>0</v>
      </c>
      <c r="D176" s="151">
        <v>0</v>
      </c>
      <c r="E176" s="130">
        <f t="shared" si="10"/>
        <v>0</v>
      </c>
      <c r="F176" s="119" t="e">
        <f t="shared" si="11"/>
        <v>#DIV/0!</v>
      </c>
    </row>
    <row r="177" spans="1:8" x14ac:dyDescent="0.25">
      <c r="A177" s="175"/>
      <c r="B177" s="16" t="s">
        <v>9</v>
      </c>
      <c r="C177" s="150">
        <v>90000</v>
      </c>
      <c r="D177" s="150">
        <v>90000</v>
      </c>
      <c r="E177" s="130">
        <f t="shared" si="10"/>
        <v>0</v>
      </c>
      <c r="F177" s="119">
        <f t="shared" si="11"/>
        <v>1</v>
      </c>
    </row>
    <row r="178" spans="1:8" ht="37.5" x14ac:dyDescent="0.25">
      <c r="A178" s="176"/>
      <c r="B178" s="16" t="s">
        <v>10</v>
      </c>
      <c r="C178" s="151">
        <v>0</v>
      </c>
      <c r="D178" s="151">
        <v>0</v>
      </c>
      <c r="E178" s="130">
        <f t="shared" si="10"/>
        <v>0</v>
      </c>
      <c r="F178" s="119" t="e">
        <f t="shared" si="11"/>
        <v>#DIV/0!</v>
      </c>
    </row>
    <row r="179" spans="1:8" x14ac:dyDescent="0.25">
      <c r="A179" s="174" t="s">
        <v>87</v>
      </c>
      <c r="B179" s="16" t="s">
        <v>5</v>
      </c>
      <c r="C179" s="164">
        <f>SUM(C180:C181)</f>
        <v>42837.599999999999</v>
      </c>
      <c r="D179" s="164">
        <f>SUM(D180:D181)</f>
        <v>42569.27</v>
      </c>
      <c r="E179" s="129">
        <f t="shared" si="10"/>
        <v>268.33000000000175</v>
      </c>
      <c r="F179" s="119">
        <f t="shared" si="11"/>
        <v>0.99373611033297848</v>
      </c>
    </row>
    <row r="180" spans="1:8" ht="16.5" customHeight="1" x14ac:dyDescent="0.25">
      <c r="A180" s="175"/>
      <c r="B180" s="16" t="s">
        <v>6</v>
      </c>
      <c r="C180" s="163">
        <v>42837.599999999999</v>
      </c>
      <c r="D180" s="163">
        <v>42569.27</v>
      </c>
      <c r="E180" s="129">
        <f t="shared" si="10"/>
        <v>268.33000000000175</v>
      </c>
      <c r="F180" s="119">
        <f t="shared" si="11"/>
        <v>0.99373611033297848</v>
      </c>
    </row>
    <row r="181" spans="1:8" ht="56.25" x14ac:dyDescent="0.25">
      <c r="A181" s="175"/>
      <c r="B181" s="16" t="s">
        <v>7</v>
      </c>
      <c r="C181" s="151">
        <f>SUM(C182:C184)</f>
        <v>0</v>
      </c>
      <c r="D181" s="151">
        <f>SUM(D182:D184)</f>
        <v>0</v>
      </c>
      <c r="E181" s="130">
        <f t="shared" si="10"/>
        <v>0</v>
      </c>
      <c r="F181" s="119" t="e">
        <f t="shared" si="11"/>
        <v>#DIV/0!</v>
      </c>
    </row>
    <row r="182" spans="1:8" x14ac:dyDescent="0.25">
      <c r="A182" s="175"/>
      <c r="B182" s="16" t="s">
        <v>8</v>
      </c>
      <c r="C182" s="151">
        <v>0</v>
      </c>
      <c r="D182" s="151">
        <v>0</v>
      </c>
      <c r="E182" s="130">
        <f t="shared" si="10"/>
        <v>0</v>
      </c>
      <c r="F182" s="119" t="e">
        <f t="shared" si="11"/>
        <v>#DIV/0!</v>
      </c>
    </row>
    <row r="183" spans="1:8" x14ac:dyDescent="0.25">
      <c r="A183" s="175"/>
      <c r="B183" s="16" t="s">
        <v>9</v>
      </c>
      <c r="C183" s="151">
        <v>0</v>
      </c>
      <c r="D183" s="151">
        <v>0</v>
      </c>
      <c r="E183" s="130">
        <f t="shared" si="10"/>
        <v>0</v>
      </c>
      <c r="F183" s="119" t="e">
        <f t="shared" si="11"/>
        <v>#DIV/0!</v>
      </c>
    </row>
    <row r="184" spans="1:8" ht="37.5" x14ac:dyDescent="0.25">
      <c r="A184" s="176"/>
      <c r="B184" s="16" t="s">
        <v>10</v>
      </c>
      <c r="C184" s="151">
        <v>0</v>
      </c>
      <c r="D184" s="151">
        <v>0</v>
      </c>
      <c r="E184" s="130">
        <f t="shared" si="10"/>
        <v>0</v>
      </c>
      <c r="F184" s="119" t="e">
        <f t="shared" si="11"/>
        <v>#DIV/0!</v>
      </c>
    </row>
    <row r="185" spans="1:8" x14ac:dyDescent="0.25">
      <c r="A185" s="174" t="s">
        <v>103</v>
      </c>
      <c r="B185" s="16" t="s">
        <v>5</v>
      </c>
      <c r="C185" s="142">
        <f>SUM(C186:C187)</f>
        <v>3472204</v>
      </c>
      <c r="D185" s="142">
        <f>SUM(D186:D187)</f>
        <v>3413282.9</v>
      </c>
      <c r="E185" s="129">
        <f t="shared" si="10"/>
        <v>58921.100000000093</v>
      </c>
      <c r="F185" s="119">
        <f t="shared" si="11"/>
        <v>0.98303063414476799</v>
      </c>
    </row>
    <row r="186" spans="1:8" ht="18" customHeight="1" x14ac:dyDescent="0.25">
      <c r="A186" s="175"/>
      <c r="B186" s="16" t="s">
        <v>6</v>
      </c>
      <c r="C186" s="150">
        <v>3472204</v>
      </c>
      <c r="D186" s="150">
        <v>3413282.9</v>
      </c>
      <c r="E186" s="129">
        <f t="shared" si="10"/>
        <v>58921.100000000093</v>
      </c>
      <c r="F186" s="119">
        <f t="shared" si="11"/>
        <v>0.98303063414476799</v>
      </c>
    </row>
    <row r="187" spans="1:8" ht="56.25" x14ac:dyDescent="0.25">
      <c r="A187" s="175"/>
      <c r="B187" s="16" t="s">
        <v>7</v>
      </c>
      <c r="C187" s="151">
        <f>SUM(C188:C190)</f>
        <v>0</v>
      </c>
      <c r="D187" s="151">
        <f>SUM(D188:D190)</f>
        <v>0</v>
      </c>
      <c r="E187" s="130">
        <f t="shared" si="10"/>
        <v>0</v>
      </c>
      <c r="F187" s="119" t="e">
        <f t="shared" si="11"/>
        <v>#DIV/0!</v>
      </c>
    </row>
    <row r="188" spans="1:8" x14ac:dyDescent="0.25">
      <c r="A188" s="175"/>
      <c r="B188" s="16" t="s">
        <v>8</v>
      </c>
      <c r="C188" s="151">
        <v>0</v>
      </c>
      <c r="D188" s="151">
        <v>0</v>
      </c>
      <c r="E188" s="130">
        <f t="shared" si="10"/>
        <v>0</v>
      </c>
      <c r="F188" s="119" t="e">
        <f t="shared" si="11"/>
        <v>#DIV/0!</v>
      </c>
    </row>
    <row r="189" spans="1:8" x14ac:dyDescent="0.25">
      <c r="A189" s="175"/>
      <c r="B189" s="16" t="s">
        <v>9</v>
      </c>
      <c r="C189" s="151">
        <v>0</v>
      </c>
      <c r="D189" s="151">
        <v>0</v>
      </c>
      <c r="E189" s="130">
        <f t="shared" si="10"/>
        <v>0</v>
      </c>
      <c r="F189" s="119" t="e">
        <f t="shared" si="11"/>
        <v>#DIV/0!</v>
      </c>
    </row>
    <row r="190" spans="1:8" ht="37.5" x14ac:dyDescent="0.25">
      <c r="A190" s="176"/>
      <c r="B190" s="16" t="s">
        <v>10</v>
      </c>
      <c r="C190" s="151">
        <v>0</v>
      </c>
      <c r="D190" s="151">
        <v>0</v>
      </c>
      <c r="E190" s="130">
        <f t="shared" si="10"/>
        <v>0</v>
      </c>
      <c r="F190" s="119" t="e">
        <f t="shared" si="11"/>
        <v>#DIV/0!</v>
      </c>
    </row>
    <row r="191" spans="1:8" x14ac:dyDescent="0.25">
      <c r="A191" s="191" t="s">
        <v>119</v>
      </c>
      <c r="B191" s="84" t="s">
        <v>5</v>
      </c>
      <c r="C191" s="139">
        <f>SUM(C192:C193)</f>
        <v>21120.799999999999</v>
      </c>
      <c r="D191" s="139">
        <f>SUM(D192:D193)</f>
        <v>20826.3</v>
      </c>
      <c r="E191" s="126">
        <f t="shared" si="10"/>
        <v>294.5</v>
      </c>
      <c r="F191" s="125">
        <f t="shared" si="11"/>
        <v>0.9860563993788114</v>
      </c>
      <c r="H191" s="106">
        <f>D191/D281</f>
        <v>7.3445197109315197E-4</v>
      </c>
    </row>
    <row r="192" spans="1:8" ht="16.5" customHeight="1" x14ac:dyDescent="0.25">
      <c r="A192" s="192"/>
      <c r="B192" s="86" t="s">
        <v>6</v>
      </c>
      <c r="C192" s="147">
        <f>C198+C204</f>
        <v>21120.799999999999</v>
      </c>
      <c r="D192" s="147">
        <f>D198+D204</f>
        <v>20826.3</v>
      </c>
      <c r="E192" s="127">
        <f t="shared" si="10"/>
        <v>294.5</v>
      </c>
      <c r="F192" s="118">
        <f t="shared" si="11"/>
        <v>0.9860563993788114</v>
      </c>
    </row>
    <row r="193" spans="1:6" ht="56.25" x14ac:dyDescent="0.25">
      <c r="A193" s="192"/>
      <c r="B193" s="86" t="s">
        <v>7</v>
      </c>
      <c r="C193" s="148">
        <f>SUM(C194:C196)</f>
        <v>0</v>
      </c>
      <c r="D193" s="148">
        <f>SUM(D194:D196)</f>
        <v>0</v>
      </c>
      <c r="E193" s="128">
        <f t="shared" si="10"/>
        <v>0</v>
      </c>
      <c r="F193" s="118" t="e">
        <f t="shared" si="11"/>
        <v>#DIV/0!</v>
      </c>
    </row>
    <row r="194" spans="1:6" x14ac:dyDescent="0.25">
      <c r="A194" s="192"/>
      <c r="B194" s="86" t="s">
        <v>8</v>
      </c>
      <c r="C194" s="148">
        <f t="shared" ref="C194:D196" si="13">C200+C206</f>
        <v>0</v>
      </c>
      <c r="D194" s="148">
        <f t="shared" si="13"/>
        <v>0</v>
      </c>
      <c r="E194" s="128">
        <f t="shared" si="10"/>
        <v>0</v>
      </c>
      <c r="F194" s="118" t="e">
        <f t="shared" si="11"/>
        <v>#DIV/0!</v>
      </c>
    </row>
    <row r="195" spans="1:6" x14ac:dyDescent="0.25">
      <c r="A195" s="192"/>
      <c r="B195" s="86" t="s">
        <v>9</v>
      </c>
      <c r="C195" s="148">
        <f t="shared" si="13"/>
        <v>0</v>
      </c>
      <c r="D195" s="148">
        <f t="shared" si="13"/>
        <v>0</v>
      </c>
      <c r="E195" s="128">
        <f t="shared" si="10"/>
        <v>0</v>
      </c>
      <c r="F195" s="118" t="e">
        <f t="shared" si="11"/>
        <v>#DIV/0!</v>
      </c>
    </row>
    <row r="196" spans="1:6" ht="37.5" x14ac:dyDescent="0.25">
      <c r="A196" s="193"/>
      <c r="B196" s="86" t="s">
        <v>10</v>
      </c>
      <c r="C196" s="148">
        <f t="shared" si="13"/>
        <v>0</v>
      </c>
      <c r="D196" s="148">
        <f t="shared" si="13"/>
        <v>0</v>
      </c>
      <c r="E196" s="128">
        <f t="shared" si="10"/>
        <v>0</v>
      </c>
      <c r="F196" s="118" t="e">
        <f t="shared" si="11"/>
        <v>#DIV/0!</v>
      </c>
    </row>
    <row r="197" spans="1:6" x14ac:dyDescent="0.25">
      <c r="A197" s="174" t="s">
        <v>90</v>
      </c>
      <c r="B197" s="16" t="s">
        <v>5</v>
      </c>
      <c r="C197" s="142">
        <f>SUM(C198:C199)</f>
        <v>19426.8</v>
      </c>
      <c r="D197" s="142">
        <f>SUM(D198:D199)</f>
        <v>19137.5</v>
      </c>
      <c r="E197" s="129">
        <f t="shared" si="10"/>
        <v>289.29999999999927</v>
      </c>
      <c r="F197" s="119">
        <f t="shared" si="11"/>
        <v>0.9851082010418597</v>
      </c>
    </row>
    <row r="198" spans="1:6" ht="15" customHeight="1" x14ac:dyDescent="0.25">
      <c r="A198" s="175"/>
      <c r="B198" s="16" t="s">
        <v>6</v>
      </c>
      <c r="C198" s="150">
        <v>19426.8</v>
      </c>
      <c r="D198" s="150">
        <v>19137.5</v>
      </c>
      <c r="E198" s="129">
        <f t="shared" ref="E198:E262" si="14">C198-D198</f>
        <v>289.29999999999927</v>
      </c>
      <c r="F198" s="119">
        <f t="shared" ref="F198:F262" si="15">D198/C198</f>
        <v>0.9851082010418597</v>
      </c>
    </row>
    <row r="199" spans="1:6" ht="56.25" x14ac:dyDescent="0.25">
      <c r="A199" s="175"/>
      <c r="B199" s="16" t="s">
        <v>7</v>
      </c>
      <c r="C199" s="151">
        <f>SUM(C200:C202)</f>
        <v>0</v>
      </c>
      <c r="D199" s="151">
        <f>SUM(D200:D202)</f>
        <v>0</v>
      </c>
      <c r="E199" s="130">
        <f t="shared" si="14"/>
        <v>0</v>
      </c>
      <c r="F199" s="119" t="e">
        <f t="shared" si="15"/>
        <v>#DIV/0!</v>
      </c>
    </row>
    <row r="200" spans="1:6" x14ac:dyDescent="0.25">
      <c r="A200" s="175"/>
      <c r="B200" s="16" t="s">
        <v>8</v>
      </c>
      <c r="C200" s="151">
        <v>0</v>
      </c>
      <c r="D200" s="151">
        <v>0</v>
      </c>
      <c r="E200" s="130">
        <f t="shared" si="14"/>
        <v>0</v>
      </c>
      <c r="F200" s="119" t="e">
        <f t="shared" si="15"/>
        <v>#DIV/0!</v>
      </c>
    </row>
    <row r="201" spans="1:6" x14ac:dyDescent="0.25">
      <c r="A201" s="175"/>
      <c r="B201" s="16" t="s">
        <v>9</v>
      </c>
      <c r="C201" s="151">
        <v>0</v>
      </c>
      <c r="D201" s="151">
        <v>0</v>
      </c>
      <c r="E201" s="130">
        <f t="shared" si="14"/>
        <v>0</v>
      </c>
      <c r="F201" s="119" t="e">
        <f t="shared" si="15"/>
        <v>#DIV/0!</v>
      </c>
    </row>
    <row r="202" spans="1:6" ht="37.5" x14ac:dyDescent="0.25">
      <c r="A202" s="176"/>
      <c r="B202" s="16" t="s">
        <v>10</v>
      </c>
      <c r="C202" s="151">
        <v>0</v>
      </c>
      <c r="D202" s="151">
        <v>0</v>
      </c>
      <c r="E202" s="130">
        <f t="shared" si="14"/>
        <v>0</v>
      </c>
      <c r="F202" s="119" t="e">
        <f t="shared" si="15"/>
        <v>#DIV/0!</v>
      </c>
    </row>
    <row r="203" spans="1:6" x14ac:dyDescent="0.25">
      <c r="A203" s="174" t="s">
        <v>91</v>
      </c>
      <c r="B203" s="16" t="s">
        <v>5</v>
      </c>
      <c r="C203" s="142">
        <f>SUM(C204:C205)</f>
        <v>1694</v>
      </c>
      <c r="D203" s="142">
        <f>SUM(D204:D205)</f>
        <v>1688.8</v>
      </c>
      <c r="E203" s="129">
        <f t="shared" si="14"/>
        <v>5.2000000000000455</v>
      </c>
      <c r="F203" s="119">
        <f t="shared" si="15"/>
        <v>0.99693034238488776</v>
      </c>
    </row>
    <row r="204" spans="1:6" ht="18" customHeight="1" x14ac:dyDescent="0.25">
      <c r="A204" s="175"/>
      <c r="B204" s="16" t="s">
        <v>6</v>
      </c>
      <c r="C204" s="150">
        <v>1694</v>
      </c>
      <c r="D204" s="150">
        <v>1688.8</v>
      </c>
      <c r="E204" s="129">
        <f t="shared" si="14"/>
        <v>5.2000000000000455</v>
      </c>
      <c r="F204" s="119">
        <f t="shared" si="15"/>
        <v>0.99693034238488776</v>
      </c>
    </row>
    <row r="205" spans="1:6" ht="56.25" x14ac:dyDescent="0.25">
      <c r="A205" s="175"/>
      <c r="B205" s="16" t="s">
        <v>7</v>
      </c>
      <c r="C205" s="151">
        <f>SUM(C206:C208)</f>
        <v>0</v>
      </c>
      <c r="D205" s="151">
        <f>SUM(D206:D208)</f>
        <v>0</v>
      </c>
      <c r="E205" s="130">
        <f t="shared" si="14"/>
        <v>0</v>
      </c>
      <c r="F205" s="119" t="e">
        <f t="shared" si="15"/>
        <v>#DIV/0!</v>
      </c>
    </row>
    <row r="206" spans="1:6" x14ac:dyDescent="0.25">
      <c r="A206" s="175"/>
      <c r="B206" s="16" t="s">
        <v>8</v>
      </c>
      <c r="C206" s="151">
        <v>0</v>
      </c>
      <c r="D206" s="151">
        <v>0</v>
      </c>
      <c r="E206" s="130">
        <f t="shared" si="14"/>
        <v>0</v>
      </c>
      <c r="F206" s="119" t="e">
        <f t="shared" si="15"/>
        <v>#DIV/0!</v>
      </c>
    </row>
    <row r="207" spans="1:6" x14ac:dyDescent="0.25">
      <c r="A207" s="175"/>
      <c r="B207" s="16" t="s">
        <v>9</v>
      </c>
      <c r="C207" s="151">
        <v>0</v>
      </c>
      <c r="D207" s="151">
        <v>0</v>
      </c>
      <c r="E207" s="130">
        <f t="shared" si="14"/>
        <v>0</v>
      </c>
      <c r="F207" s="119" t="e">
        <f t="shared" si="15"/>
        <v>#DIV/0!</v>
      </c>
    </row>
    <row r="208" spans="1:6" ht="37.5" x14ac:dyDescent="0.25">
      <c r="A208" s="176"/>
      <c r="B208" s="16" t="s">
        <v>10</v>
      </c>
      <c r="C208" s="151">
        <v>0</v>
      </c>
      <c r="D208" s="151">
        <v>0</v>
      </c>
      <c r="E208" s="130">
        <f t="shared" si="14"/>
        <v>0</v>
      </c>
      <c r="F208" s="119" t="e">
        <f t="shared" si="15"/>
        <v>#DIV/0!</v>
      </c>
    </row>
    <row r="209" spans="1:9" x14ac:dyDescent="0.25">
      <c r="A209" s="191" t="s">
        <v>118</v>
      </c>
      <c r="B209" s="84" t="s">
        <v>5</v>
      </c>
      <c r="C209" s="139">
        <f>SUM(C210:C211)</f>
        <v>11606.7</v>
      </c>
      <c r="D209" s="139">
        <f>SUM(D210:D211)</f>
        <v>10876.6</v>
      </c>
      <c r="E209" s="126">
        <f t="shared" si="14"/>
        <v>730.10000000000036</v>
      </c>
      <c r="F209" s="125">
        <f t="shared" si="15"/>
        <v>0.93709667691936549</v>
      </c>
      <c r="H209" s="106">
        <f>D209/D281</f>
        <v>3.8356982799593679E-4</v>
      </c>
    </row>
    <row r="210" spans="1:9" ht="18.75" customHeight="1" x14ac:dyDescent="0.25">
      <c r="A210" s="192"/>
      <c r="B210" s="86" t="s">
        <v>6</v>
      </c>
      <c r="C210" s="147">
        <v>11606.7</v>
      </c>
      <c r="D210" s="147">
        <v>10876.6</v>
      </c>
      <c r="E210" s="127">
        <f t="shared" si="14"/>
        <v>730.10000000000036</v>
      </c>
      <c r="F210" s="118">
        <f t="shared" si="15"/>
        <v>0.93709667691936549</v>
      </c>
    </row>
    <row r="211" spans="1:9" ht="56.25" x14ac:dyDescent="0.25">
      <c r="A211" s="192"/>
      <c r="B211" s="86" t="s">
        <v>7</v>
      </c>
      <c r="C211" s="148">
        <f>SUM(C212:C214)</f>
        <v>0</v>
      </c>
      <c r="D211" s="148">
        <f>SUM(D212:D214)</f>
        <v>0</v>
      </c>
      <c r="E211" s="128">
        <f t="shared" si="14"/>
        <v>0</v>
      </c>
      <c r="F211" s="118" t="e">
        <f t="shared" si="15"/>
        <v>#DIV/0!</v>
      </c>
    </row>
    <row r="212" spans="1:9" x14ac:dyDescent="0.25">
      <c r="A212" s="192"/>
      <c r="B212" s="86" t="s">
        <v>8</v>
      </c>
      <c r="C212" s="148">
        <v>0</v>
      </c>
      <c r="D212" s="148">
        <v>0</v>
      </c>
      <c r="E212" s="128">
        <f t="shared" si="14"/>
        <v>0</v>
      </c>
      <c r="F212" s="118" t="e">
        <f t="shared" si="15"/>
        <v>#DIV/0!</v>
      </c>
    </row>
    <row r="213" spans="1:9" x14ac:dyDescent="0.25">
      <c r="A213" s="192"/>
      <c r="B213" s="86" t="s">
        <v>9</v>
      </c>
      <c r="C213" s="148">
        <v>0</v>
      </c>
      <c r="D213" s="148">
        <v>0</v>
      </c>
      <c r="E213" s="128">
        <f t="shared" si="14"/>
        <v>0</v>
      </c>
      <c r="F213" s="118" t="e">
        <f t="shared" si="15"/>
        <v>#DIV/0!</v>
      </c>
    </row>
    <row r="214" spans="1:9" ht="37.5" x14ac:dyDescent="0.25">
      <c r="A214" s="193"/>
      <c r="B214" s="86" t="s">
        <v>10</v>
      </c>
      <c r="C214" s="148">
        <v>0</v>
      </c>
      <c r="D214" s="148">
        <v>0</v>
      </c>
      <c r="E214" s="128">
        <f t="shared" si="14"/>
        <v>0</v>
      </c>
      <c r="F214" s="118" t="e">
        <f t="shared" si="15"/>
        <v>#DIV/0!</v>
      </c>
    </row>
    <row r="215" spans="1:9" x14ac:dyDescent="0.25">
      <c r="A215" s="191" t="s">
        <v>117</v>
      </c>
      <c r="B215" s="84" t="s">
        <v>5</v>
      </c>
      <c r="C215" s="139">
        <f>SUM(C216:C217)</f>
        <v>52977.3</v>
      </c>
      <c r="D215" s="139">
        <f>SUM(D216:D217)</f>
        <v>48001.9</v>
      </c>
      <c r="E215" s="126">
        <f t="shared" si="14"/>
        <v>4975.4000000000015</v>
      </c>
      <c r="F215" s="125">
        <f t="shared" si="15"/>
        <v>0.90608430403210427</v>
      </c>
      <c r="H215" s="106">
        <f>D215/D281</f>
        <v>1.6928158180385558E-3</v>
      </c>
    </row>
    <row r="216" spans="1:9" ht="18.75" customHeight="1" x14ac:dyDescent="0.25">
      <c r="A216" s="192"/>
      <c r="B216" s="86" t="s">
        <v>6</v>
      </c>
      <c r="C216" s="147">
        <v>52977.3</v>
      </c>
      <c r="D216" s="147">
        <v>48001.9</v>
      </c>
      <c r="E216" s="127">
        <f t="shared" si="14"/>
        <v>4975.4000000000015</v>
      </c>
      <c r="F216" s="118">
        <f t="shared" si="15"/>
        <v>0.90608430403210427</v>
      </c>
    </row>
    <row r="217" spans="1:9" ht="56.25" x14ac:dyDescent="0.25">
      <c r="A217" s="192"/>
      <c r="B217" s="86" t="s">
        <v>7</v>
      </c>
      <c r="C217" s="147">
        <f>SUM(C218:C220)</f>
        <v>0</v>
      </c>
      <c r="D217" s="147">
        <f>SUM(D218:D220)</f>
        <v>0</v>
      </c>
      <c r="E217" s="128">
        <f t="shared" si="14"/>
        <v>0</v>
      </c>
      <c r="F217" s="118" t="e">
        <f t="shared" si="15"/>
        <v>#DIV/0!</v>
      </c>
    </row>
    <row r="218" spans="1:9" x14ac:dyDescent="0.25">
      <c r="A218" s="192"/>
      <c r="B218" s="86" t="s">
        <v>8</v>
      </c>
      <c r="C218" s="148">
        <v>0</v>
      </c>
      <c r="D218" s="148">
        <v>0</v>
      </c>
      <c r="E218" s="128">
        <f t="shared" si="14"/>
        <v>0</v>
      </c>
      <c r="F218" s="118" t="e">
        <f>D218/C218</f>
        <v>#DIV/0!</v>
      </c>
    </row>
    <row r="219" spans="1:9" x14ac:dyDescent="0.25">
      <c r="A219" s="192"/>
      <c r="B219" s="86" t="s">
        <v>9</v>
      </c>
      <c r="C219" s="160">
        <v>0</v>
      </c>
      <c r="D219" s="160">
        <v>0</v>
      </c>
      <c r="E219" s="128">
        <f t="shared" si="14"/>
        <v>0</v>
      </c>
      <c r="F219" s="118" t="e">
        <f t="shared" si="15"/>
        <v>#DIV/0!</v>
      </c>
    </row>
    <row r="220" spans="1:9" ht="37.5" x14ac:dyDescent="0.25">
      <c r="A220" s="193"/>
      <c r="B220" s="86" t="s">
        <v>10</v>
      </c>
      <c r="C220" s="148">
        <v>0</v>
      </c>
      <c r="D220" s="148">
        <v>0</v>
      </c>
      <c r="E220" s="128">
        <f t="shared" si="14"/>
        <v>0</v>
      </c>
      <c r="F220" s="118" t="e">
        <f t="shared" si="15"/>
        <v>#DIV/0!</v>
      </c>
    </row>
    <row r="221" spans="1:9" x14ac:dyDescent="0.25">
      <c r="A221" s="191" t="s">
        <v>116</v>
      </c>
      <c r="B221" s="84" t="s">
        <v>5</v>
      </c>
      <c r="C221" s="139">
        <f>C222+C223</f>
        <v>203061.69999999998</v>
      </c>
      <c r="D221" s="159">
        <f>D222+D223</f>
        <v>207983.61</v>
      </c>
      <c r="E221" s="126">
        <f t="shared" si="14"/>
        <v>-4921.9100000000035</v>
      </c>
      <c r="F221" s="123">
        <f t="shared" si="15"/>
        <v>1.0242384949993031</v>
      </c>
      <c r="H221" s="106">
        <f>D221/D281</f>
        <v>7.3346668548695355E-3</v>
      </c>
      <c r="I221" s="47">
        <f>D221-D226</f>
        <v>3832.1999999999825</v>
      </c>
    </row>
    <row r="222" spans="1:9" ht="18.75" customHeight="1" x14ac:dyDescent="0.25">
      <c r="A222" s="192"/>
      <c r="B222" s="86" t="s">
        <v>6</v>
      </c>
      <c r="C222" s="147">
        <v>3686.9</v>
      </c>
      <c r="D222" s="147">
        <v>3677.8</v>
      </c>
      <c r="E222" s="127">
        <f t="shared" si="14"/>
        <v>9.0999999999999091</v>
      </c>
      <c r="F222" s="118">
        <f t="shared" si="15"/>
        <v>0.99753180178469725</v>
      </c>
    </row>
    <row r="223" spans="1:9" ht="56.25" x14ac:dyDescent="0.25">
      <c r="A223" s="192"/>
      <c r="B223" s="86" t="s">
        <v>7</v>
      </c>
      <c r="C223" s="147">
        <f>SUM(C224:C226)</f>
        <v>199374.8</v>
      </c>
      <c r="D223" s="147">
        <f>SUM(D224:D226)</f>
        <v>204305.81</v>
      </c>
      <c r="E223" s="127">
        <f t="shared" si="14"/>
        <v>-4931.0100000000093</v>
      </c>
      <c r="F223" s="118">
        <f t="shared" si="15"/>
        <v>1.024732363367888</v>
      </c>
    </row>
    <row r="224" spans="1:9" x14ac:dyDescent="0.25">
      <c r="A224" s="192"/>
      <c r="B224" s="86" t="s">
        <v>8</v>
      </c>
      <c r="C224" s="148">
        <v>0</v>
      </c>
      <c r="D224" s="148">
        <v>0</v>
      </c>
      <c r="E224" s="128">
        <f t="shared" si="14"/>
        <v>0</v>
      </c>
      <c r="F224" s="118" t="e">
        <f t="shared" si="15"/>
        <v>#DIV/0!</v>
      </c>
    </row>
    <row r="225" spans="1:8" x14ac:dyDescent="0.25">
      <c r="A225" s="192"/>
      <c r="B225" s="86" t="s">
        <v>9</v>
      </c>
      <c r="C225" s="147">
        <v>154.5</v>
      </c>
      <c r="D225" s="147">
        <v>154.4</v>
      </c>
      <c r="E225" s="128">
        <f t="shared" si="14"/>
        <v>9.9999999999994316E-2</v>
      </c>
      <c r="F225" s="118">
        <f t="shared" si="15"/>
        <v>0.9993527508090615</v>
      </c>
    </row>
    <row r="226" spans="1:8" ht="37.5" x14ac:dyDescent="0.25">
      <c r="A226" s="192"/>
      <c r="B226" s="93" t="s">
        <v>10</v>
      </c>
      <c r="C226" s="147">
        <v>199220.3</v>
      </c>
      <c r="D226" s="147">
        <v>204151.41</v>
      </c>
      <c r="E226" s="127">
        <f t="shared" si="14"/>
        <v>-4931.1100000000151</v>
      </c>
      <c r="F226" s="118">
        <f t="shared" si="15"/>
        <v>1.0247520458507493</v>
      </c>
    </row>
    <row r="227" spans="1:8" ht="18.75" customHeight="1" x14ac:dyDescent="0.25">
      <c r="A227" s="191" t="s">
        <v>115</v>
      </c>
      <c r="B227" s="84" t="s">
        <v>5</v>
      </c>
      <c r="C227" s="139">
        <f>SUM(C228:C229)</f>
        <v>150734.20000000001</v>
      </c>
      <c r="D227" s="139">
        <f>SUM(D228:D229)</f>
        <v>147328.80000000002</v>
      </c>
      <c r="E227" s="126">
        <f t="shared" si="14"/>
        <v>3405.3999999999942</v>
      </c>
      <c r="F227" s="125">
        <f t="shared" si="15"/>
        <v>0.97740791406329819</v>
      </c>
      <c r="H227" s="106">
        <f>D227/D281</f>
        <v>5.1956385704032305E-3</v>
      </c>
    </row>
    <row r="228" spans="1:8" ht="18.75" customHeight="1" x14ac:dyDescent="0.25">
      <c r="A228" s="192"/>
      <c r="B228" s="86" t="s">
        <v>6</v>
      </c>
      <c r="C228" s="147">
        <f t="shared" ref="C228:D232" si="16">C234+C240+C246</f>
        <v>96408.3</v>
      </c>
      <c r="D228" s="147">
        <f t="shared" si="16"/>
        <v>93143.700000000012</v>
      </c>
      <c r="E228" s="127">
        <f t="shared" si="14"/>
        <v>3264.5999999999913</v>
      </c>
      <c r="F228" s="118">
        <f t="shared" si="15"/>
        <v>0.96613777029571113</v>
      </c>
    </row>
    <row r="229" spans="1:8" ht="53.25" customHeight="1" x14ac:dyDescent="0.25">
      <c r="A229" s="192"/>
      <c r="B229" s="86" t="s">
        <v>7</v>
      </c>
      <c r="C229" s="147">
        <f t="shared" si="16"/>
        <v>54325.9</v>
      </c>
      <c r="D229" s="147">
        <f t="shared" si="16"/>
        <v>54185.1</v>
      </c>
      <c r="E229" s="128">
        <f t="shared" si="14"/>
        <v>140.80000000000291</v>
      </c>
      <c r="F229" s="118">
        <f t="shared" si="15"/>
        <v>0.99740823437807746</v>
      </c>
    </row>
    <row r="230" spans="1:8" x14ac:dyDescent="0.25">
      <c r="A230" s="192"/>
      <c r="B230" s="86" t="s">
        <v>8</v>
      </c>
      <c r="C230" s="148">
        <f t="shared" si="16"/>
        <v>0</v>
      </c>
      <c r="D230" s="148">
        <f t="shared" si="16"/>
        <v>0</v>
      </c>
      <c r="E230" s="128">
        <f t="shared" si="14"/>
        <v>0</v>
      </c>
      <c r="F230" s="118" t="e">
        <f t="shared" si="15"/>
        <v>#DIV/0!</v>
      </c>
    </row>
    <row r="231" spans="1:8" ht="18" customHeight="1" x14ac:dyDescent="0.25">
      <c r="A231" s="192"/>
      <c r="B231" s="86" t="s">
        <v>9</v>
      </c>
      <c r="C231" s="147">
        <f t="shared" si="16"/>
        <v>53827.7</v>
      </c>
      <c r="D231" s="147">
        <f t="shared" si="16"/>
        <v>53686.9</v>
      </c>
      <c r="E231" s="128">
        <f t="shared" si="14"/>
        <v>140.79999999999563</v>
      </c>
      <c r="F231" s="118">
        <f t="shared" si="15"/>
        <v>0.99738424640101664</v>
      </c>
    </row>
    <row r="232" spans="1:8" ht="36.75" customHeight="1" x14ac:dyDescent="0.25">
      <c r="A232" s="192"/>
      <c r="B232" s="93" t="s">
        <v>10</v>
      </c>
      <c r="C232" s="148">
        <f t="shared" si="16"/>
        <v>498.2</v>
      </c>
      <c r="D232" s="148">
        <f t="shared" si="16"/>
        <v>498.2</v>
      </c>
      <c r="E232" s="128">
        <f t="shared" si="14"/>
        <v>0</v>
      </c>
      <c r="F232" s="118">
        <f t="shared" si="15"/>
        <v>1</v>
      </c>
    </row>
    <row r="233" spans="1:8" x14ac:dyDescent="0.25">
      <c r="A233" s="174" t="s">
        <v>139</v>
      </c>
      <c r="B233" s="16" t="s">
        <v>5</v>
      </c>
      <c r="C233" s="142">
        <f>SUM(C234:C235)</f>
        <v>59061.4</v>
      </c>
      <c r="D233" s="142">
        <f>SUM(D234:D235)</f>
        <v>57115.4</v>
      </c>
      <c r="E233" s="129">
        <f t="shared" si="14"/>
        <v>1946</v>
      </c>
      <c r="F233" s="119">
        <f t="shared" si="15"/>
        <v>0.96705123820295491</v>
      </c>
    </row>
    <row r="234" spans="1:8" ht="15" customHeight="1" x14ac:dyDescent="0.25">
      <c r="A234" s="175"/>
      <c r="B234" s="16" t="s">
        <v>6</v>
      </c>
      <c r="C234" s="150">
        <v>59061.4</v>
      </c>
      <c r="D234" s="150">
        <v>57115.4</v>
      </c>
      <c r="E234" s="129">
        <f t="shared" ref="E234:E244" si="17">C234-D234</f>
        <v>1946</v>
      </c>
      <c r="F234" s="119">
        <f t="shared" ref="F234:F244" si="18">D234/C234</f>
        <v>0.96705123820295491</v>
      </c>
    </row>
    <row r="235" spans="1:8" ht="56.25" x14ac:dyDescent="0.25">
      <c r="A235" s="175"/>
      <c r="B235" s="16" t="s">
        <v>7</v>
      </c>
      <c r="C235" s="151">
        <f>SUM(C236:C238)</f>
        <v>0</v>
      </c>
      <c r="D235" s="151">
        <f>SUM(D236:D238)</f>
        <v>0</v>
      </c>
      <c r="E235" s="130">
        <f t="shared" si="17"/>
        <v>0</v>
      </c>
      <c r="F235" s="119" t="e">
        <f t="shared" si="18"/>
        <v>#DIV/0!</v>
      </c>
    </row>
    <row r="236" spans="1:8" x14ac:dyDescent="0.25">
      <c r="A236" s="175"/>
      <c r="B236" s="16" t="s">
        <v>8</v>
      </c>
      <c r="C236" s="151">
        <v>0</v>
      </c>
      <c r="D236" s="151">
        <v>0</v>
      </c>
      <c r="E236" s="130">
        <f t="shared" si="17"/>
        <v>0</v>
      </c>
      <c r="F236" s="119" t="e">
        <f t="shared" si="18"/>
        <v>#DIV/0!</v>
      </c>
    </row>
    <row r="237" spans="1:8" x14ac:dyDescent="0.25">
      <c r="A237" s="175"/>
      <c r="B237" s="16" t="s">
        <v>9</v>
      </c>
      <c r="C237" s="151">
        <v>0</v>
      </c>
      <c r="D237" s="151">
        <v>0</v>
      </c>
      <c r="E237" s="130">
        <f t="shared" si="17"/>
        <v>0</v>
      </c>
      <c r="F237" s="119" t="e">
        <f t="shared" si="18"/>
        <v>#DIV/0!</v>
      </c>
    </row>
    <row r="238" spans="1:8" ht="37.5" x14ac:dyDescent="0.25">
      <c r="A238" s="176"/>
      <c r="B238" s="16" t="s">
        <v>10</v>
      </c>
      <c r="C238" s="151">
        <v>0</v>
      </c>
      <c r="D238" s="151">
        <v>0</v>
      </c>
      <c r="E238" s="130">
        <f t="shared" si="17"/>
        <v>0</v>
      </c>
      <c r="F238" s="119" t="e">
        <f t="shared" si="18"/>
        <v>#DIV/0!</v>
      </c>
    </row>
    <row r="239" spans="1:8" x14ac:dyDescent="0.25">
      <c r="A239" s="174" t="s">
        <v>140</v>
      </c>
      <c r="B239" s="16" t="s">
        <v>5</v>
      </c>
      <c r="C239" s="142">
        <f>SUM(C240:C241)</f>
        <v>52272.4</v>
      </c>
      <c r="D239" s="142">
        <f>SUM(D240:D241)</f>
        <v>52259.1</v>
      </c>
      <c r="E239" s="129">
        <f t="shared" si="17"/>
        <v>13.30000000000291</v>
      </c>
      <c r="F239" s="119">
        <f t="shared" si="18"/>
        <v>0.99974556362439826</v>
      </c>
    </row>
    <row r="240" spans="1:8" ht="18" customHeight="1" x14ac:dyDescent="0.25">
      <c r="A240" s="175"/>
      <c r="B240" s="16" t="s">
        <v>6</v>
      </c>
      <c r="C240" s="150">
        <v>2891.3</v>
      </c>
      <c r="D240" s="150">
        <v>2878</v>
      </c>
      <c r="E240" s="129">
        <f t="shared" si="17"/>
        <v>13.300000000000182</v>
      </c>
      <c r="F240" s="119">
        <f t="shared" si="18"/>
        <v>0.99539999308269633</v>
      </c>
    </row>
    <row r="241" spans="1:6" ht="56.25" x14ac:dyDescent="0.25">
      <c r="A241" s="175"/>
      <c r="B241" s="16" t="s">
        <v>7</v>
      </c>
      <c r="C241" s="151">
        <f>SUM(C242:C244)</f>
        <v>49381.1</v>
      </c>
      <c r="D241" s="151">
        <f>SUM(D242:D244)</f>
        <v>49381.1</v>
      </c>
      <c r="E241" s="130">
        <f t="shared" si="17"/>
        <v>0</v>
      </c>
      <c r="F241" s="119">
        <f t="shared" si="18"/>
        <v>1</v>
      </c>
    </row>
    <row r="242" spans="1:6" x14ac:dyDescent="0.25">
      <c r="A242" s="175"/>
      <c r="B242" s="16" t="s">
        <v>8</v>
      </c>
      <c r="C242" s="151">
        <v>0</v>
      </c>
      <c r="D242" s="151">
        <v>0</v>
      </c>
      <c r="E242" s="130">
        <f t="shared" si="17"/>
        <v>0</v>
      </c>
      <c r="F242" s="119" t="e">
        <f t="shared" si="18"/>
        <v>#DIV/0!</v>
      </c>
    </row>
    <row r="243" spans="1:6" x14ac:dyDescent="0.25">
      <c r="A243" s="175"/>
      <c r="B243" s="16" t="s">
        <v>9</v>
      </c>
      <c r="C243" s="151">
        <v>49381.1</v>
      </c>
      <c r="D243" s="151">
        <v>49381.1</v>
      </c>
      <c r="E243" s="130">
        <f t="shared" si="17"/>
        <v>0</v>
      </c>
      <c r="F243" s="119">
        <f t="shared" si="18"/>
        <v>1</v>
      </c>
    </row>
    <row r="244" spans="1:6" ht="37.5" x14ac:dyDescent="0.25">
      <c r="A244" s="176"/>
      <c r="B244" s="16" t="s">
        <v>10</v>
      </c>
      <c r="C244" s="151">
        <v>0</v>
      </c>
      <c r="D244" s="151">
        <v>0</v>
      </c>
      <c r="E244" s="130">
        <f t="shared" si="17"/>
        <v>0</v>
      </c>
      <c r="F244" s="119" t="e">
        <f t="shared" si="18"/>
        <v>#DIV/0!</v>
      </c>
    </row>
    <row r="245" spans="1:6" x14ac:dyDescent="0.25">
      <c r="A245" s="174" t="s">
        <v>141</v>
      </c>
      <c r="B245" s="16" t="s">
        <v>5</v>
      </c>
      <c r="C245" s="142">
        <f>SUM(C246:C247)</f>
        <v>39400.400000000001</v>
      </c>
      <c r="D245" s="142">
        <f>SUM(D246:D247)</f>
        <v>37954.300000000003</v>
      </c>
      <c r="E245" s="129">
        <f t="shared" ref="E245:E250" si="19">C245-D245</f>
        <v>1446.0999999999985</v>
      </c>
      <c r="F245" s="119">
        <f t="shared" ref="F245:F250" si="20">D245/C245</f>
        <v>0.96329732693069114</v>
      </c>
    </row>
    <row r="246" spans="1:6" ht="18" customHeight="1" x14ac:dyDescent="0.25">
      <c r="A246" s="175"/>
      <c r="B246" s="16" t="s">
        <v>6</v>
      </c>
      <c r="C246" s="150">
        <v>34455.599999999999</v>
      </c>
      <c r="D246" s="150">
        <v>33150.300000000003</v>
      </c>
      <c r="E246" s="129">
        <f t="shared" si="19"/>
        <v>1305.2999999999956</v>
      </c>
      <c r="F246" s="119">
        <f t="shared" si="20"/>
        <v>0.96211646292620079</v>
      </c>
    </row>
    <row r="247" spans="1:6" ht="56.25" x14ac:dyDescent="0.25">
      <c r="A247" s="175"/>
      <c r="B247" s="16" t="s">
        <v>7</v>
      </c>
      <c r="C247" s="151">
        <f>SUM(C248:C250)</f>
        <v>4944.8</v>
      </c>
      <c r="D247" s="151">
        <f>SUM(D248:D250)</f>
        <v>4804</v>
      </c>
      <c r="E247" s="130">
        <f t="shared" si="19"/>
        <v>140.80000000000018</v>
      </c>
      <c r="F247" s="119">
        <f t="shared" si="20"/>
        <v>0.97152564309982203</v>
      </c>
    </row>
    <row r="248" spans="1:6" x14ac:dyDescent="0.25">
      <c r="A248" s="175"/>
      <c r="B248" s="16" t="s">
        <v>8</v>
      </c>
      <c r="C248" s="151">
        <v>0</v>
      </c>
      <c r="D248" s="151">
        <v>0</v>
      </c>
      <c r="E248" s="130">
        <f t="shared" si="19"/>
        <v>0</v>
      </c>
      <c r="F248" s="119" t="e">
        <f t="shared" si="20"/>
        <v>#DIV/0!</v>
      </c>
    </row>
    <row r="249" spans="1:6" x14ac:dyDescent="0.25">
      <c r="A249" s="175"/>
      <c r="B249" s="16" t="s">
        <v>9</v>
      </c>
      <c r="C249" s="151">
        <v>4446.6000000000004</v>
      </c>
      <c r="D249" s="151">
        <v>4305.8</v>
      </c>
      <c r="E249" s="130">
        <f t="shared" si="19"/>
        <v>140.80000000000018</v>
      </c>
      <c r="F249" s="119">
        <f t="shared" si="20"/>
        <v>0.96833535735168441</v>
      </c>
    </row>
    <row r="250" spans="1:6" ht="37.5" x14ac:dyDescent="0.25">
      <c r="A250" s="176"/>
      <c r="B250" s="16" t="s">
        <v>10</v>
      </c>
      <c r="C250" s="151">
        <v>498.2</v>
      </c>
      <c r="D250" s="151">
        <v>498.2</v>
      </c>
      <c r="E250" s="130">
        <f t="shared" si="19"/>
        <v>0</v>
      </c>
      <c r="F250" s="119">
        <f t="shared" si="20"/>
        <v>1</v>
      </c>
    </row>
    <row r="251" spans="1:6" x14ac:dyDescent="0.25">
      <c r="A251" s="191" t="s">
        <v>114</v>
      </c>
      <c r="B251" s="84" t="s">
        <v>5</v>
      </c>
      <c r="C251" s="139">
        <f>C252+C253</f>
        <v>116995.1</v>
      </c>
      <c r="D251" s="139">
        <f>D252+D253</f>
        <v>113830.6</v>
      </c>
      <c r="E251" s="126">
        <f t="shared" si="14"/>
        <v>3164.5</v>
      </c>
      <c r="F251" s="125">
        <f>D251/C251</f>
        <v>0.97295185866758527</v>
      </c>
    </row>
    <row r="252" spans="1:6" ht="16.5" customHeight="1" x14ac:dyDescent="0.25">
      <c r="A252" s="192"/>
      <c r="B252" s="86" t="s">
        <v>6</v>
      </c>
      <c r="C252" s="154">
        <v>116541.5</v>
      </c>
      <c r="D252" s="147">
        <v>113377</v>
      </c>
      <c r="E252" s="127">
        <f t="shared" si="14"/>
        <v>3164.5</v>
      </c>
      <c r="F252" s="118">
        <f t="shared" si="15"/>
        <v>0.97284658254784773</v>
      </c>
    </row>
    <row r="253" spans="1:6" ht="55.5" customHeight="1" x14ac:dyDescent="0.25">
      <c r="A253" s="192"/>
      <c r="B253" s="86" t="s">
        <v>7</v>
      </c>
      <c r="C253" s="147">
        <f>SUM(C254:C256)</f>
        <v>453.6</v>
      </c>
      <c r="D253" s="147">
        <f>SUM(D254:D256)</f>
        <v>453.6</v>
      </c>
      <c r="E253" s="127">
        <f t="shared" si="14"/>
        <v>0</v>
      </c>
      <c r="F253" s="118">
        <f t="shared" si="15"/>
        <v>1</v>
      </c>
    </row>
    <row r="254" spans="1:6" x14ac:dyDescent="0.25">
      <c r="A254" s="192"/>
      <c r="B254" s="86" t="s">
        <v>8</v>
      </c>
      <c r="C254" s="148">
        <v>0</v>
      </c>
      <c r="D254" s="148">
        <v>0</v>
      </c>
      <c r="E254" s="128">
        <f t="shared" si="14"/>
        <v>0</v>
      </c>
      <c r="F254" s="118" t="e">
        <f t="shared" si="15"/>
        <v>#DIV/0!</v>
      </c>
    </row>
    <row r="255" spans="1:6" ht="18" customHeight="1" x14ac:dyDescent="0.25">
      <c r="A255" s="192"/>
      <c r="B255" s="86" t="s">
        <v>9</v>
      </c>
      <c r="C255" s="147">
        <v>423.6</v>
      </c>
      <c r="D255" s="147">
        <v>423.6</v>
      </c>
      <c r="E255" s="127">
        <f t="shared" si="14"/>
        <v>0</v>
      </c>
      <c r="F255" s="118">
        <f t="shared" si="15"/>
        <v>1</v>
      </c>
    </row>
    <row r="256" spans="1:6" ht="37.5" x14ac:dyDescent="0.25">
      <c r="A256" s="192"/>
      <c r="B256" s="93" t="s">
        <v>10</v>
      </c>
      <c r="C256" s="147">
        <v>30</v>
      </c>
      <c r="D256" s="147">
        <v>30</v>
      </c>
      <c r="E256" s="128">
        <f t="shared" si="14"/>
        <v>0</v>
      </c>
      <c r="F256" s="118">
        <f t="shared" si="15"/>
        <v>1</v>
      </c>
    </row>
    <row r="257" spans="1:18" x14ac:dyDescent="0.25">
      <c r="A257" s="191" t="s">
        <v>113</v>
      </c>
      <c r="B257" s="84" t="s">
        <v>5</v>
      </c>
      <c r="C257" s="159">
        <f>SUM(C258:C259)</f>
        <v>362142.69</v>
      </c>
      <c r="D257" s="159">
        <f>D258+D259</f>
        <v>362142.69</v>
      </c>
      <c r="E257" s="126">
        <f t="shared" si="14"/>
        <v>0</v>
      </c>
      <c r="F257" s="123">
        <f t="shared" si="15"/>
        <v>1</v>
      </c>
      <c r="H257" s="106">
        <f>D257/D281</f>
        <v>1.277117934954727E-2</v>
      </c>
      <c r="I257" s="47">
        <f>D257-D262</f>
        <v>345408.6</v>
      </c>
    </row>
    <row r="258" spans="1:18" ht="16.5" customHeight="1" x14ac:dyDescent="0.25">
      <c r="A258" s="192"/>
      <c r="B258" s="86" t="s">
        <v>6</v>
      </c>
      <c r="C258" s="162">
        <v>35597.24</v>
      </c>
      <c r="D258" s="162">
        <v>35597.24</v>
      </c>
      <c r="E258" s="128">
        <f t="shared" si="14"/>
        <v>0</v>
      </c>
      <c r="F258" s="118">
        <f t="shared" si="15"/>
        <v>1</v>
      </c>
    </row>
    <row r="259" spans="1:18" ht="53.25" customHeight="1" x14ac:dyDescent="0.25">
      <c r="A259" s="192"/>
      <c r="B259" s="86" t="s">
        <v>7</v>
      </c>
      <c r="C259" s="147">
        <f>SUM(C260:C262)</f>
        <v>326545.45</v>
      </c>
      <c r="D259" s="147">
        <f>SUM(D260:D262)</f>
        <v>326545.45</v>
      </c>
      <c r="E259" s="128">
        <f t="shared" si="14"/>
        <v>0</v>
      </c>
      <c r="F259" s="118">
        <f t="shared" si="15"/>
        <v>1</v>
      </c>
      <c r="R259" s="67"/>
    </row>
    <row r="260" spans="1:18" x14ac:dyDescent="0.25">
      <c r="A260" s="192"/>
      <c r="B260" s="86" t="s">
        <v>8</v>
      </c>
      <c r="C260" s="147">
        <v>300517</v>
      </c>
      <c r="D260" s="147">
        <v>300517</v>
      </c>
      <c r="E260" s="128">
        <f t="shared" si="14"/>
        <v>0</v>
      </c>
      <c r="F260" s="118">
        <f t="shared" si="15"/>
        <v>1</v>
      </c>
    </row>
    <row r="261" spans="1:18" x14ac:dyDescent="0.25">
      <c r="A261" s="192"/>
      <c r="B261" s="86" t="s">
        <v>9</v>
      </c>
      <c r="C261" s="162">
        <v>9294.36</v>
      </c>
      <c r="D261" s="162">
        <v>9294.36</v>
      </c>
      <c r="E261" s="128">
        <f t="shared" si="14"/>
        <v>0</v>
      </c>
      <c r="F261" s="118">
        <f t="shared" si="15"/>
        <v>1</v>
      </c>
    </row>
    <row r="262" spans="1:18" ht="72.75" customHeight="1" x14ac:dyDescent="0.25">
      <c r="A262" s="193"/>
      <c r="B262" s="93" t="s">
        <v>10</v>
      </c>
      <c r="C262" s="162">
        <v>16734.09</v>
      </c>
      <c r="D262" s="162">
        <v>16734.09</v>
      </c>
      <c r="E262" s="128">
        <f t="shared" si="14"/>
        <v>0</v>
      </c>
      <c r="F262" s="118">
        <f t="shared" si="15"/>
        <v>1</v>
      </c>
      <c r="I262" s="47">
        <f>C281-D281</f>
        <v>608085.33500000089</v>
      </c>
    </row>
    <row r="263" spans="1:18" x14ac:dyDescent="0.25">
      <c r="A263" s="191" t="s">
        <v>135</v>
      </c>
      <c r="B263" s="84" t="s">
        <v>5</v>
      </c>
      <c r="C263" s="139">
        <f>SUM(C264:C265)</f>
        <v>489</v>
      </c>
      <c r="D263" s="139">
        <f>D264+D265</f>
        <v>461.2</v>
      </c>
      <c r="E263" s="126">
        <f>C263-D263</f>
        <v>27.800000000000011</v>
      </c>
      <c r="F263" s="125">
        <f>D263/C263</f>
        <v>0.94314928425357869</v>
      </c>
      <c r="H263" s="106">
        <f>D263/D281</f>
        <v>1.6264494848732695E-5</v>
      </c>
      <c r="I263" s="47">
        <f>D263-D268</f>
        <v>461.2</v>
      </c>
    </row>
    <row r="264" spans="1:18" ht="16.5" customHeight="1" x14ac:dyDescent="0.25">
      <c r="A264" s="192"/>
      <c r="B264" s="86" t="s">
        <v>6</v>
      </c>
      <c r="C264" s="147">
        <v>489</v>
      </c>
      <c r="D264" s="147">
        <v>461.2</v>
      </c>
      <c r="E264" s="128">
        <f t="shared" ref="E264:E268" si="21">C264-D264</f>
        <v>27.800000000000011</v>
      </c>
      <c r="F264" s="118">
        <f t="shared" ref="F264:F268" si="22">D264/C264</f>
        <v>0.94314928425357869</v>
      </c>
    </row>
    <row r="265" spans="1:18" ht="53.25" customHeight="1" x14ac:dyDescent="0.25">
      <c r="A265" s="192"/>
      <c r="B265" s="86" t="s">
        <v>7</v>
      </c>
      <c r="C265" s="160">
        <f>SUM(C266:C268)</f>
        <v>0</v>
      </c>
      <c r="D265" s="160">
        <f>SUM(D266:D268)</f>
        <v>0</v>
      </c>
      <c r="E265" s="128">
        <f t="shared" si="21"/>
        <v>0</v>
      </c>
      <c r="F265" s="118" t="e">
        <f t="shared" si="22"/>
        <v>#DIV/0!</v>
      </c>
      <c r="R265" s="67"/>
    </row>
    <row r="266" spans="1:18" x14ac:dyDescent="0.25">
      <c r="A266" s="192"/>
      <c r="B266" s="86" t="s">
        <v>8</v>
      </c>
      <c r="C266" s="160">
        <v>0</v>
      </c>
      <c r="D266" s="160">
        <v>0</v>
      </c>
      <c r="E266" s="128">
        <f t="shared" si="21"/>
        <v>0</v>
      </c>
      <c r="F266" s="118" t="e">
        <f t="shared" si="22"/>
        <v>#DIV/0!</v>
      </c>
    </row>
    <row r="267" spans="1:18" x14ac:dyDescent="0.25">
      <c r="A267" s="192"/>
      <c r="B267" s="86" t="s">
        <v>9</v>
      </c>
      <c r="C267" s="160">
        <v>0</v>
      </c>
      <c r="D267" s="160">
        <v>0</v>
      </c>
      <c r="E267" s="128">
        <f t="shared" si="21"/>
        <v>0</v>
      </c>
      <c r="F267" s="118" t="e">
        <f t="shared" si="22"/>
        <v>#DIV/0!</v>
      </c>
    </row>
    <row r="268" spans="1:18" ht="72.75" customHeight="1" x14ac:dyDescent="0.25">
      <c r="A268" s="193"/>
      <c r="B268" s="93" t="s">
        <v>10</v>
      </c>
      <c r="C268" s="160">
        <v>0</v>
      </c>
      <c r="D268" s="160">
        <v>0</v>
      </c>
      <c r="E268" s="128">
        <f t="shared" si="21"/>
        <v>0</v>
      </c>
      <c r="F268" s="118" t="e">
        <f t="shared" si="22"/>
        <v>#DIV/0!</v>
      </c>
      <c r="I268" s="47">
        <f>C287-D287</f>
        <v>0</v>
      </c>
    </row>
    <row r="269" spans="1:18" x14ac:dyDescent="0.25">
      <c r="A269" s="191" t="s">
        <v>136</v>
      </c>
      <c r="B269" s="84" t="s">
        <v>5</v>
      </c>
      <c r="C269" s="139">
        <f>SUM(C270:C271)</f>
        <v>1285.9000000000001</v>
      </c>
      <c r="D269" s="139">
        <f>D270+D271</f>
        <v>1285.7</v>
      </c>
      <c r="E269" s="126">
        <f t="shared" ref="E269:E274" si="23">C269-D269</f>
        <v>0.20000000000004547</v>
      </c>
      <c r="F269" s="123">
        <f t="shared" ref="F269:F274" si="24">D269/C269</f>
        <v>0.99984446691033513</v>
      </c>
      <c r="H269" s="106">
        <f>D269/D281</f>
        <v>4.5340982278871696E-5</v>
      </c>
      <c r="I269" s="47">
        <f>D269-D274</f>
        <v>1285.7</v>
      </c>
    </row>
    <row r="270" spans="1:18" ht="16.5" customHeight="1" x14ac:dyDescent="0.25">
      <c r="A270" s="192"/>
      <c r="B270" s="86" t="s">
        <v>6</v>
      </c>
      <c r="C270" s="147">
        <v>1285.9000000000001</v>
      </c>
      <c r="D270" s="147">
        <v>1285.7</v>
      </c>
      <c r="E270" s="128">
        <f t="shared" si="23"/>
        <v>0.20000000000004547</v>
      </c>
      <c r="F270" s="118">
        <f t="shared" si="24"/>
        <v>0.99984446691033513</v>
      </c>
    </row>
    <row r="271" spans="1:18" ht="53.25" customHeight="1" x14ac:dyDescent="0.25">
      <c r="A271" s="192"/>
      <c r="B271" s="86" t="s">
        <v>7</v>
      </c>
      <c r="C271" s="160">
        <f>SUM(C272:C274)</f>
        <v>0</v>
      </c>
      <c r="D271" s="160">
        <f>SUM(D272:D274)</f>
        <v>0</v>
      </c>
      <c r="E271" s="128">
        <f t="shared" si="23"/>
        <v>0</v>
      </c>
      <c r="F271" s="118" t="e">
        <f t="shared" si="24"/>
        <v>#DIV/0!</v>
      </c>
      <c r="R271" s="67"/>
    </row>
    <row r="272" spans="1:18" x14ac:dyDescent="0.25">
      <c r="A272" s="192"/>
      <c r="B272" s="86" t="s">
        <v>8</v>
      </c>
      <c r="C272" s="160">
        <v>0</v>
      </c>
      <c r="D272" s="160">
        <v>0</v>
      </c>
      <c r="E272" s="128">
        <f t="shared" si="23"/>
        <v>0</v>
      </c>
      <c r="F272" s="118" t="e">
        <f t="shared" si="24"/>
        <v>#DIV/0!</v>
      </c>
    </row>
    <row r="273" spans="1:18" x14ac:dyDescent="0.25">
      <c r="A273" s="192"/>
      <c r="B273" s="86" t="s">
        <v>9</v>
      </c>
      <c r="C273" s="160">
        <v>0</v>
      </c>
      <c r="D273" s="160">
        <v>0</v>
      </c>
      <c r="E273" s="128">
        <f t="shared" si="23"/>
        <v>0</v>
      </c>
      <c r="F273" s="118" t="e">
        <f t="shared" si="24"/>
        <v>#DIV/0!</v>
      </c>
    </row>
    <row r="274" spans="1:18" ht="72.75" customHeight="1" x14ac:dyDescent="0.25">
      <c r="A274" s="193"/>
      <c r="B274" s="93" t="s">
        <v>10</v>
      </c>
      <c r="C274" s="160">
        <v>0</v>
      </c>
      <c r="D274" s="160">
        <v>0</v>
      </c>
      <c r="E274" s="128">
        <f t="shared" si="23"/>
        <v>0</v>
      </c>
      <c r="F274" s="118" t="e">
        <f t="shared" si="24"/>
        <v>#DIV/0!</v>
      </c>
      <c r="I274" s="47">
        <f>C293-D293</f>
        <v>0</v>
      </c>
    </row>
    <row r="275" spans="1:18" x14ac:dyDescent="0.25">
      <c r="A275" s="191" t="s">
        <v>137</v>
      </c>
      <c r="B275" s="84" t="s">
        <v>5</v>
      </c>
      <c r="C275" s="139">
        <f>SUM(C276:C277)</f>
        <v>778666.8</v>
      </c>
      <c r="D275" s="139">
        <f>D276+D277</f>
        <v>764114.9</v>
      </c>
      <c r="E275" s="126">
        <f t="shared" ref="E275:E280" si="25">C275-D275</f>
        <v>14551.900000000023</v>
      </c>
      <c r="F275" s="125">
        <f t="shared" ref="F275:F279" si="26">D275/C275</f>
        <v>0.98131177546031234</v>
      </c>
      <c r="H275" s="106">
        <f>D275/D281</f>
        <v>2.6946970630723977E-2</v>
      </c>
      <c r="I275" s="47">
        <f>D275-D280</f>
        <v>764114.9</v>
      </c>
    </row>
    <row r="276" spans="1:18" ht="16.5" customHeight="1" x14ac:dyDescent="0.25">
      <c r="A276" s="192"/>
      <c r="B276" s="86" t="s">
        <v>6</v>
      </c>
      <c r="C276" s="147">
        <v>740614.3</v>
      </c>
      <c r="D276" s="147">
        <v>726152.8</v>
      </c>
      <c r="E276" s="128">
        <f t="shared" si="25"/>
        <v>14461.5</v>
      </c>
      <c r="F276" s="118">
        <f t="shared" si="26"/>
        <v>0.98047364194831232</v>
      </c>
    </row>
    <row r="277" spans="1:18" ht="53.25" customHeight="1" x14ac:dyDescent="0.25">
      <c r="A277" s="192"/>
      <c r="B277" s="86" t="s">
        <v>7</v>
      </c>
      <c r="C277" s="147">
        <f>SUM(C278:C280)</f>
        <v>38052.5</v>
      </c>
      <c r="D277" s="147">
        <f>SUM(D278:D280)</f>
        <v>37962.1</v>
      </c>
      <c r="E277" s="128">
        <f t="shared" si="25"/>
        <v>90.400000000001455</v>
      </c>
      <c r="F277" s="118">
        <f t="shared" si="26"/>
        <v>0.99762433480060442</v>
      </c>
      <c r="R277" s="67"/>
    </row>
    <row r="278" spans="1:18" x14ac:dyDescent="0.25">
      <c r="A278" s="192"/>
      <c r="B278" s="86" t="s">
        <v>8</v>
      </c>
      <c r="C278" s="160">
        <v>0</v>
      </c>
      <c r="D278" s="160">
        <v>0</v>
      </c>
      <c r="E278" s="128">
        <f t="shared" si="25"/>
        <v>0</v>
      </c>
      <c r="F278" s="118" t="e">
        <f>D278/C278</f>
        <v>#DIV/0!</v>
      </c>
    </row>
    <row r="279" spans="1:18" x14ac:dyDescent="0.25">
      <c r="A279" s="192"/>
      <c r="B279" s="86" t="s">
        <v>9</v>
      </c>
      <c r="C279" s="147">
        <v>38052.5</v>
      </c>
      <c r="D279" s="147">
        <v>37962.1</v>
      </c>
      <c r="E279" s="128">
        <f t="shared" si="25"/>
        <v>90.400000000001455</v>
      </c>
      <c r="F279" s="118">
        <f t="shared" si="26"/>
        <v>0.99762433480060442</v>
      </c>
    </row>
    <row r="280" spans="1:18" ht="72.75" customHeight="1" x14ac:dyDescent="0.25">
      <c r="A280" s="193"/>
      <c r="B280" s="93" t="s">
        <v>10</v>
      </c>
      <c r="C280" s="160">
        <v>0</v>
      </c>
      <c r="D280" s="160">
        <v>0</v>
      </c>
      <c r="E280" s="128">
        <f t="shared" si="25"/>
        <v>0</v>
      </c>
      <c r="F280" s="118" t="e">
        <f t="shared" ref="F280:F286" si="27">D280/C280</f>
        <v>#DIV/0!</v>
      </c>
      <c r="I280" s="47">
        <f>C299-D299</f>
        <v>0</v>
      </c>
    </row>
    <row r="281" spans="1:18" ht="19.5" customHeight="1" x14ac:dyDescent="0.25">
      <c r="A281" s="187" t="s">
        <v>30</v>
      </c>
      <c r="B281" s="21" t="s">
        <v>5</v>
      </c>
      <c r="C281" s="165">
        <f>C282+C283</f>
        <v>28964330.290000003</v>
      </c>
      <c r="D281" s="165">
        <f>D282+D283</f>
        <v>28356244.955000002</v>
      </c>
      <c r="E281" s="131">
        <f t="shared" ref="E281:E286" si="28">C281-D281</f>
        <v>608085.33500000089</v>
      </c>
      <c r="F281" s="122">
        <f>D281/C281</f>
        <v>0.97900571741477671</v>
      </c>
      <c r="G281" s="47">
        <f>C5+C35+C59+C77+C83+C89+C113+C131+C137+C143+C149+C155+C161+C167+C191+C209+C215+C227+C221+C257+C251+C263+C269+C275</f>
        <v>28964330.289999999</v>
      </c>
      <c r="H281" s="47">
        <f>D5+D35+D59+D77+D83+D89+D113+D131+D137+D143+D149+D155+D161+D167+D191+D209+D215+D227+D221+D257+D251+D263+D269+D275</f>
        <v>28356244.955000002</v>
      </c>
      <c r="J281" s="47">
        <f>D281-D262-D226-D172-D142-D136-D256-D268-D274-D280</f>
        <v>28042723.755000003</v>
      </c>
    </row>
    <row r="282" spans="1:18" ht="37.5" x14ac:dyDescent="0.25">
      <c r="A282" s="187"/>
      <c r="B282" s="21" t="s">
        <v>6</v>
      </c>
      <c r="C282" s="153">
        <f>C6+C36+C60+C78+C84+C90+C114+C132+C138+C144+C150+C156+C162+C168+C192+C210+C216+C228+C222+C258+C252+C264+C270+C276</f>
        <v>13147473.140000004</v>
      </c>
      <c r="D282" s="153">
        <f>D6+D36+D60+D78+D84+D90+D114+D132+D138+D144+D150+D156+D162+D168+D192+D210+D216+D228+D222+D258+D252+D264+D270+D276</f>
        <v>12765819.675000001</v>
      </c>
      <c r="E282" s="131">
        <f t="shared" si="28"/>
        <v>381653.46500000358</v>
      </c>
      <c r="F282" s="122">
        <f t="shared" si="27"/>
        <v>0.97097134476442803</v>
      </c>
      <c r="G282" s="47">
        <f>C6+C36+C60+C78+C84+C90+C114+C132+C138+C144+C150+C156+C162+C168+C192+C210+C216+C228+C222+C258+C252+C264+C270+C276</f>
        <v>13147473.140000004</v>
      </c>
      <c r="H282" s="47">
        <f>D6+D36+D60+D78+D84+D90+D114+D132+D138+D144+D150+D156+D162+D168+D192+D210+D216+D228+D222+D258+D252+D264+D270+D276</f>
        <v>12765819.675000001</v>
      </c>
      <c r="J282" s="47">
        <f>H281-H286</f>
        <v>28042225.555000003</v>
      </c>
    </row>
    <row r="283" spans="1:18" ht="75" x14ac:dyDescent="0.25">
      <c r="A283" s="187"/>
      <c r="B283" s="21" t="s">
        <v>7</v>
      </c>
      <c r="C283" s="153">
        <f>SUM(C284:C286)</f>
        <v>15816857.149999999</v>
      </c>
      <c r="D283" s="153">
        <f>SUM(D284:D286)</f>
        <v>15590425.280000001</v>
      </c>
      <c r="E283" s="131">
        <f t="shared" si="28"/>
        <v>226431.86999999732</v>
      </c>
      <c r="F283" s="122">
        <f t="shared" si="27"/>
        <v>0.98568414269329119</v>
      </c>
      <c r="G283" s="47">
        <f>C7+C37+C61+C79+C85+C91+C115+C133+C139+C145+C151+C157+C163+C169+C193+C211+C217+C229+C223+C259+C253+C265+C271+C277</f>
        <v>15816857.150000002</v>
      </c>
      <c r="H283" s="47">
        <f>D7+D37+D61+D79+D85+D91+D115+D133+D139+D145+D151+D157+D163+D169+D193+D211+D217+D229+D223+D259+D253+D271+D265+D277</f>
        <v>15590425.279999999</v>
      </c>
      <c r="J283" s="47">
        <f>G281-G286</f>
        <v>28655242</v>
      </c>
    </row>
    <row r="284" spans="1:18" ht="37.5" x14ac:dyDescent="0.25">
      <c r="A284" s="187"/>
      <c r="B284" s="21" t="s">
        <v>8</v>
      </c>
      <c r="C284" s="153">
        <f>C8+C38++C62+C80+C86+C92+C116+C134+C140+C146+C152+C158+C164+C170+C194+C212+C218+C230+C224+C260+C254+C266+C272+C278</f>
        <v>4626073.4000000004</v>
      </c>
      <c r="D284" s="153">
        <f>D8+D38++D62+D80+D86+D92+D116+D134+D140+D146+D152+D158+D164+D170+D194+D212+D218+D230+D224+D260+D254+D266+D272+D278</f>
        <v>4499281.17</v>
      </c>
      <c r="E284" s="131">
        <f t="shared" si="28"/>
        <v>126792.23000000045</v>
      </c>
      <c r="F284" s="122">
        <f t="shared" si="27"/>
        <v>0.97259182485085505</v>
      </c>
      <c r="G284" s="47">
        <f>C8+C38+C62+C80+C86+C92+C116+C134+C140+C146+C152+C158+C164+C170+C194+C212+C218+C230+C224+C260+C254+C266+C272+C278</f>
        <v>4626073.4000000004</v>
      </c>
      <c r="H284" s="47">
        <f>D8+D38+D62+D80+D86+D92+D116+D134+D140+D146+D152+D158+D164+D170+D194+D212+D218+D230+D224+D260+D254+D266+D272+D278</f>
        <v>4499281.17</v>
      </c>
    </row>
    <row r="285" spans="1:18" x14ac:dyDescent="0.25">
      <c r="A285" s="187"/>
      <c r="B285" s="21" t="s">
        <v>9</v>
      </c>
      <c r="C285" s="153">
        <f>C9+C39+C63+C81+C87+C93+C117+C135+C141+C147+C153+C159+C165+C171+C195+C213+C219++C231+C225+C261+C255+C267+C273+C279</f>
        <v>10881695.459999999</v>
      </c>
      <c r="D285" s="153">
        <f>D9+D39+D63+D81+D87+D93+D117+D135+D141+D147+D153+D159+D165+D171+D195+D213+D219++D231+D225+D261+D255+D267+D273+D279</f>
        <v>10777124.710000001</v>
      </c>
      <c r="E285" s="131">
        <f t="shared" si="28"/>
        <v>104570.74999999814</v>
      </c>
      <c r="F285" s="122">
        <f t="shared" si="27"/>
        <v>0.99039021534976879</v>
      </c>
      <c r="G285" s="47">
        <f>C9+C39+C63+C81+C87+C93+C117+C135+C141+C147+C153+C159+C165+C171+C195+C213+C219+C231+C225+C261+C255+C267+C273+C279</f>
        <v>10881695.459999999</v>
      </c>
      <c r="H285" s="47">
        <f>D9+D39+D63+D81+D87+D93+D117+D135+D141+D147+D153+D159+D165+D171+D195+D213+D219+D231+D225+D261+D255+D267+D273+D279</f>
        <v>10777124.710000001</v>
      </c>
    </row>
    <row r="286" spans="1:18" ht="56.25" x14ac:dyDescent="0.25">
      <c r="A286" s="187"/>
      <c r="B286" s="21" t="s">
        <v>10</v>
      </c>
      <c r="C286" s="153">
        <f>C10+C40+C64+C82+C88+C94+C118+C136+C142+C148+C154+C160+C166+C172+C196+C214+C220++C232+C226+C262+C256+C268+C274+C280</f>
        <v>309088.28999999998</v>
      </c>
      <c r="D286" s="153">
        <f>D10+D40+D64+D82+D88+D94+D118+D136+D142+D148+D154+D160+D166+D172+D196+D214+D220++D232+D226+D262+D256+D268+D274+D280</f>
        <v>314019.40000000002</v>
      </c>
      <c r="E286" s="131">
        <f t="shared" si="28"/>
        <v>-4931.1100000000442</v>
      </c>
      <c r="F286" s="122">
        <f t="shared" si="27"/>
        <v>1.0159537263608402</v>
      </c>
      <c r="G286" s="47">
        <f>C10+C40+C64+C82+C88+C94+C118+C136+C142+C148+C154+C160+C166+C172+C196+C214+C220+C232+C226+C262+C256+C274+C280</f>
        <v>309088.28999999998</v>
      </c>
      <c r="H286" s="47">
        <f>D10+D40+D64+D82+D88+D94+D118+D136+D142+D148+D154+D160+D166+D172+D196+D214+D220+D232+D226+D262+D256+D268+D280+D274</f>
        <v>314019.40000000002</v>
      </c>
      <c r="K286" s="22">
        <f>K287+K288</f>
        <v>23290.799999999999</v>
      </c>
      <c r="L286" s="22">
        <f>L287+L288</f>
        <v>0</v>
      </c>
      <c r="M286" s="67">
        <f t="shared" ref="M286:M291" si="29">K286-L286</f>
        <v>23290.799999999999</v>
      </c>
    </row>
    <row r="287" spans="1:18" ht="19.5" thickBot="1" x14ac:dyDescent="0.3">
      <c r="E287" s="55">
        <f>E5+E35+E59+E77+E83+E89+E113+E131+E137+E143+E149+E155+E161+E167+E191+E209+E215+E227+E251+E257+E221+E263+E269+E275</f>
        <v>608085.33500000311</v>
      </c>
      <c r="F287" s="76"/>
      <c r="K287" s="49">
        <f>K11+K41+K65+K83+K89+K95+K119+K137+K143+K149+K155+K161+K167+K173+K197+K215+K227+K221+K257+K281</f>
        <v>23290.799999999999</v>
      </c>
      <c r="L287" s="49">
        <f>L11+L41+L65+L83+L89+L95+L119+L137+L143+L149+L155+L161+L167+L173+L197+L215+L227+L221+L257+L281</f>
        <v>0</v>
      </c>
      <c r="M287" s="50">
        <f t="shared" si="29"/>
        <v>23290.799999999999</v>
      </c>
    </row>
    <row r="288" spans="1:18" ht="19.5" thickBot="1" x14ac:dyDescent="0.3">
      <c r="E288" s="110"/>
      <c r="F288" s="56"/>
      <c r="K288" s="51">
        <f>SUM(K289:K291)</f>
        <v>0</v>
      </c>
      <c r="L288" s="51">
        <f>SUM(L289:L291)</f>
        <v>0</v>
      </c>
      <c r="M288" s="46">
        <f t="shared" si="29"/>
        <v>0</v>
      </c>
    </row>
    <row r="289" spans="1:13" ht="19.5" thickBot="1" x14ac:dyDescent="0.3">
      <c r="E289" s="110"/>
      <c r="F289" s="56"/>
      <c r="K289" s="49">
        <f>K13+K43++K67+K85+K91+K97+K121+K139+K145+K151+K157+K163+K169+K175+K199+K217+K229+K223+K259+K283</f>
        <v>0</v>
      </c>
      <c r="L289" s="49">
        <f>L13+L43++L67+L85+L91+L97+L121+L139+L145+L151+L157+L163+L169+L175+L199+L217+L229+L223+L259+L283</f>
        <v>0</v>
      </c>
      <c r="M289" s="50">
        <f t="shared" si="29"/>
        <v>0</v>
      </c>
    </row>
    <row r="290" spans="1:13" ht="19.5" thickBot="1" x14ac:dyDescent="0.3">
      <c r="E290" s="110"/>
      <c r="F290" s="56"/>
      <c r="K290" s="51">
        <f>K14+K44+K68+K86+K92+K98+K122+K140+K146+K152+K158+K164+K170+K176+K200+K218+K230++K224+K260+K284</f>
        <v>0</v>
      </c>
      <c r="L290" s="51">
        <f>L14+L44+L68+L86+L92+L98+L122+L140+L146+L152+L158+L164+L170+L176+L200+L218+L230++L224+L260+L284</f>
        <v>0</v>
      </c>
      <c r="M290" s="46">
        <f t="shared" si="29"/>
        <v>0</v>
      </c>
    </row>
    <row r="291" spans="1:13" ht="19.5" thickBot="1" x14ac:dyDescent="0.3">
      <c r="E291" s="110"/>
      <c r="F291" s="56"/>
      <c r="K291" s="53">
        <f>K15+K45+K69+K87+K93+K99+K123+K141+K147+K153+K159+K165+K171+K177+K201+K219+K231++K225+K261+K285</f>
        <v>0</v>
      </c>
      <c r="L291" s="53">
        <f>L15+L45+L69+L87+L93+L99+L123+L141+L147+L153+L159+L165+L171+L177+L201+L219+L231++L225+L261+L285</f>
        <v>0</v>
      </c>
      <c r="M291" s="54">
        <f t="shared" si="29"/>
        <v>0</v>
      </c>
    </row>
    <row r="292" spans="1:13" x14ac:dyDescent="0.25">
      <c r="E292" s="110"/>
      <c r="F292" s="56"/>
    </row>
    <row r="293" spans="1:13" x14ac:dyDescent="0.25">
      <c r="E293" s="110"/>
      <c r="F293" s="56"/>
    </row>
    <row r="294" spans="1:13" s="102" customFormat="1" x14ac:dyDescent="0.25">
      <c r="A294" s="132"/>
      <c r="C294" s="135"/>
      <c r="D294" s="136"/>
      <c r="E294" s="110"/>
      <c r="F294" s="56"/>
    </row>
    <row r="295" spans="1:13" s="102" customFormat="1" x14ac:dyDescent="0.25">
      <c r="A295" s="132"/>
      <c r="C295" s="135">
        <f>C282+C284+C285</f>
        <v>28655242.000000007</v>
      </c>
      <c r="D295" s="136">
        <f>D282+D284+D285</f>
        <v>28042225.555</v>
      </c>
      <c r="E295" s="110"/>
      <c r="F295" s="56">
        <f>D295/C295</f>
        <v>0.97860717962179455</v>
      </c>
    </row>
    <row r="296" spans="1:13" s="102" customFormat="1" x14ac:dyDescent="0.25">
      <c r="A296" s="132"/>
      <c r="C296" s="135"/>
      <c r="D296" s="136">
        <f>D295/D281</f>
        <v>0.98892591735970914</v>
      </c>
      <c r="E296" s="110"/>
      <c r="F296" s="110"/>
    </row>
    <row r="297" spans="1:13" s="102" customFormat="1" x14ac:dyDescent="0.25">
      <c r="A297" s="132"/>
      <c r="C297" s="135"/>
      <c r="D297" s="136"/>
      <c r="E297" s="110"/>
      <c r="F297" s="110"/>
    </row>
    <row r="298" spans="1:13" s="102" customFormat="1" x14ac:dyDescent="0.25">
      <c r="A298" s="132"/>
      <c r="C298" s="135"/>
      <c r="D298" s="137">
        <f>D295/28237685.8</f>
        <v>0.99307803598409605</v>
      </c>
      <c r="E298" s="9"/>
      <c r="F298" s="11" t="s">
        <v>107</v>
      </c>
    </row>
    <row r="299" spans="1:13" s="102" customFormat="1" x14ac:dyDescent="0.25">
      <c r="A299" s="132"/>
      <c r="C299" s="135"/>
      <c r="D299" s="136"/>
      <c r="E299" s="110"/>
      <c r="F299" s="110"/>
    </row>
    <row r="300" spans="1:13" s="102" customFormat="1" x14ac:dyDescent="0.25">
      <c r="A300" s="132"/>
      <c r="C300" s="135"/>
      <c r="D300" s="136"/>
      <c r="E300" s="110"/>
      <c r="F300" s="110"/>
    </row>
    <row r="301" spans="1:13" s="102" customFormat="1" x14ac:dyDescent="0.25">
      <c r="A301" s="132"/>
      <c r="C301" s="135"/>
      <c r="D301" s="136"/>
      <c r="E301" s="112"/>
      <c r="F301" s="112"/>
    </row>
    <row r="302" spans="1:13" s="102" customFormat="1" x14ac:dyDescent="0.25">
      <c r="A302" s="132"/>
      <c r="C302" s="135"/>
      <c r="D302" s="136"/>
      <c r="E302" s="112"/>
      <c r="F302" s="112"/>
    </row>
    <row r="303" spans="1:13" s="102" customFormat="1" x14ac:dyDescent="0.25">
      <c r="A303" s="132"/>
      <c r="C303" s="135"/>
      <c r="D303" s="136"/>
      <c r="E303" s="112"/>
      <c r="F303" s="112"/>
    </row>
    <row r="304" spans="1:13" s="102" customFormat="1" ht="168.75" x14ac:dyDescent="0.25">
      <c r="A304" s="161" t="s">
        <v>138</v>
      </c>
      <c r="C304" s="138" t="s">
        <v>134</v>
      </c>
      <c r="D304" s="136"/>
      <c r="E304" s="112"/>
      <c r="F304" s="112"/>
    </row>
    <row r="305" spans="1:6" s="102" customFormat="1" x14ac:dyDescent="0.25">
      <c r="A305" s="132"/>
      <c r="C305" s="135"/>
      <c r="D305" s="136"/>
      <c r="E305" s="112"/>
      <c r="F305" s="112"/>
    </row>
    <row r="306" spans="1:6" s="102" customFormat="1" x14ac:dyDescent="0.25">
      <c r="A306" s="132"/>
      <c r="C306" s="135"/>
      <c r="D306" s="136"/>
      <c r="E306" s="112"/>
      <c r="F306" s="112"/>
    </row>
    <row r="307" spans="1:6" s="102" customFormat="1" x14ac:dyDescent="0.25">
      <c r="A307" s="132"/>
      <c r="C307" s="135"/>
      <c r="D307" s="136"/>
      <c r="E307" s="112"/>
      <c r="F307" s="112"/>
    </row>
    <row r="308" spans="1:6" s="102" customFormat="1" x14ac:dyDescent="0.25">
      <c r="A308" s="132"/>
      <c r="C308" s="135"/>
      <c r="D308" s="136"/>
      <c r="E308" s="112"/>
      <c r="F308" s="112"/>
    </row>
    <row r="309" spans="1:6" s="102" customFormat="1" x14ac:dyDescent="0.25">
      <c r="A309" s="132"/>
      <c r="C309" s="135"/>
      <c r="D309" s="136"/>
      <c r="E309" s="112"/>
      <c r="F309" s="112"/>
    </row>
    <row r="310" spans="1:6" s="102" customFormat="1" x14ac:dyDescent="0.25">
      <c r="A310" s="132"/>
      <c r="C310" s="135"/>
      <c r="D310" s="136"/>
      <c r="E310" s="112"/>
      <c r="F310" s="112"/>
    </row>
    <row r="311" spans="1:6" s="102" customFormat="1" x14ac:dyDescent="0.25">
      <c r="A311" s="132"/>
      <c r="C311" s="135"/>
      <c r="D311" s="136"/>
      <c r="E311" s="112"/>
      <c r="F311" s="112"/>
    </row>
    <row r="312" spans="1:6" s="102" customFormat="1" x14ac:dyDescent="0.25">
      <c r="A312" s="132"/>
      <c r="C312" s="135"/>
      <c r="D312" s="136"/>
      <c r="E312" s="112"/>
      <c r="F312" s="112"/>
    </row>
    <row r="313" spans="1:6" s="102" customFormat="1" x14ac:dyDescent="0.25">
      <c r="A313" s="132"/>
      <c r="C313" s="135"/>
      <c r="D313" s="136"/>
      <c r="E313" s="112"/>
      <c r="F313" s="112"/>
    </row>
    <row r="314" spans="1:6" s="102" customFormat="1" x14ac:dyDescent="0.25">
      <c r="A314" s="132"/>
      <c r="C314" s="135"/>
      <c r="D314" s="136"/>
      <c r="E314" s="112"/>
      <c r="F314" s="112"/>
    </row>
    <row r="315" spans="1:6" s="102" customFormat="1" x14ac:dyDescent="0.25">
      <c r="A315" s="132"/>
      <c r="C315" s="135"/>
      <c r="D315" s="136"/>
      <c r="E315" s="112"/>
      <c r="F315" s="112"/>
    </row>
    <row r="316" spans="1:6" s="102" customFormat="1" x14ac:dyDescent="0.25">
      <c r="A316" s="132"/>
      <c r="C316" s="135"/>
      <c r="D316" s="136"/>
      <c r="E316" s="112"/>
      <c r="F316" s="112"/>
    </row>
    <row r="317" spans="1:6" s="102" customFormat="1" x14ac:dyDescent="0.25">
      <c r="A317" s="132"/>
      <c r="C317" s="135"/>
      <c r="D317" s="136"/>
      <c r="E317" s="112"/>
      <c r="F317" s="112"/>
    </row>
    <row r="318" spans="1:6" s="102" customFormat="1" x14ac:dyDescent="0.25">
      <c r="A318" s="132"/>
      <c r="C318" s="135"/>
      <c r="D318" s="136"/>
      <c r="E318" s="112"/>
      <c r="F318" s="112"/>
    </row>
    <row r="319" spans="1:6" s="102" customFormat="1" x14ac:dyDescent="0.25">
      <c r="A319" s="132"/>
      <c r="C319" s="135"/>
      <c r="D319" s="136"/>
      <c r="E319" s="112"/>
      <c r="F319" s="112"/>
    </row>
    <row r="320" spans="1:6" s="102" customFormat="1" x14ac:dyDescent="0.25">
      <c r="A320" s="132"/>
      <c r="C320" s="135"/>
      <c r="D320" s="136"/>
      <c r="E320" s="112"/>
      <c r="F320" s="112"/>
    </row>
    <row r="321" spans="1:6" s="102" customFormat="1" x14ac:dyDescent="0.25">
      <c r="A321" s="132"/>
      <c r="C321" s="135"/>
      <c r="D321" s="136"/>
      <c r="E321" s="112"/>
      <c r="F321" s="112"/>
    </row>
    <row r="322" spans="1:6" s="102" customFormat="1" x14ac:dyDescent="0.25">
      <c r="A322" s="132"/>
      <c r="C322" s="135"/>
      <c r="D322" s="136"/>
      <c r="E322" s="112"/>
      <c r="F322" s="112"/>
    </row>
    <row r="323" spans="1:6" s="102" customFormat="1" x14ac:dyDescent="0.25">
      <c r="A323" s="132"/>
      <c r="C323" s="135"/>
      <c r="D323" s="136"/>
      <c r="E323" s="112"/>
      <c r="F323" s="112"/>
    </row>
    <row r="324" spans="1:6" s="102" customFormat="1" x14ac:dyDescent="0.25">
      <c r="A324" s="132"/>
      <c r="C324" s="135"/>
      <c r="D324" s="136"/>
      <c r="E324" s="112"/>
      <c r="F324" s="112"/>
    </row>
    <row r="325" spans="1:6" s="102" customFormat="1" x14ac:dyDescent="0.25">
      <c r="A325" s="132"/>
      <c r="C325" s="135"/>
      <c r="D325" s="136"/>
      <c r="E325" s="112"/>
      <c r="F325" s="112"/>
    </row>
    <row r="326" spans="1:6" s="102" customFormat="1" x14ac:dyDescent="0.25">
      <c r="A326" s="132"/>
      <c r="C326" s="135"/>
      <c r="D326" s="136"/>
      <c r="E326" s="112"/>
      <c r="F326" s="112"/>
    </row>
    <row r="327" spans="1:6" s="102" customFormat="1" x14ac:dyDescent="0.25">
      <c r="A327" s="132"/>
      <c r="C327" s="135"/>
      <c r="D327" s="136"/>
      <c r="E327" s="112"/>
      <c r="F327" s="112"/>
    </row>
    <row r="328" spans="1:6" s="102" customFormat="1" x14ac:dyDescent="0.25">
      <c r="A328" s="132"/>
      <c r="C328" s="135"/>
      <c r="D328" s="136"/>
      <c r="E328" s="112"/>
      <c r="F328" s="112"/>
    </row>
    <row r="329" spans="1:6" s="102" customFormat="1" x14ac:dyDescent="0.25">
      <c r="A329" s="132"/>
      <c r="C329" s="135"/>
      <c r="D329" s="136"/>
      <c r="E329" s="112"/>
      <c r="F329" s="112"/>
    </row>
    <row r="330" spans="1:6" s="102" customFormat="1" x14ac:dyDescent="0.25">
      <c r="A330" s="132"/>
      <c r="C330" s="135"/>
      <c r="D330" s="136"/>
      <c r="E330" s="112"/>
      <c r="F330" s="112"/>
    </row>
    <row r="331" spans="1:6" s="102" customFormat="1" x14ac:dyDescent="0.25">
      <c r="A331" s="132"/>
      <c r="C331" s="135"/>
      <c r="D331" s="136"/>
      <c r="E331" s="112"/>
      <c r="F331" s="112"/>
    </row>
    <row r="332" spans="1:6" s="102" customFormat="1" x14ac:dyDescent="0.25">
      <c r="A332" s="132"/>
      <c r="C332" s="135"/>
      <c r="D332" s="136"/>
      <c r="E332" s="112"/>
      <c r="F332" s="112"/>
    </row>
    <row r="333" spans="1:6" s="102" customFormat="1" x14ac:dyDescent="0.25">
      <c r="A333" s="132"/>
      <c r="C333" s="135"/>
      <c r="D333" s="136"/>
      <c r="E333" s="112"/>
      <c r="F333" s="112"/>
    </row>
    <row r="334" spans="1:6" s="102" customFormat="1" x14ac:dyDescent="0.25">
      <c r="A334" s="132"/>
      <c r="C334" s="135"/>
      <c r="D334" s="136"/>
      <c r="E334" s="112"/>
      <c r="F334" s="112"/>
    </row>
    <row r="335" spans="1:6" s="102" customFormat="1" x14ac:dyDescent="0.25">
      <c r="A335" s="132"/>
      <c r="C335" s="135"/>
      <c r="D335" s="136"/>
      <c r="E335" s="112"/>
      <c r="F335" s="112"/>
    </row>
    <row r="336" spans="1:6" s="102" customFormat="1" x14ac:dyDescent="0.25">
      <c r="A336" s="132"/>
      <c r="C336" s="135"/>
      <c r="D336" s="136"/>
      <c r="E336" s="112"/>
      <c r="F336" s="112"/>
    </row>
    <row r="337" spans="1:6" s="102" customFormat="1" x14ac:dyDescent="0.25">
      <c r="A337" s="132"/>
      <c r="C337" s="135"/>
      <c r="D337" s="136"/>
      <c r="E337" s="112"/>
      <c r="F337" s="112"/>
    </row>
    <row r="338" spans="1:6" s="102" customFormat="1" x14ac:dyDescent="0.25">
      <c r="A338" s="132"/>
      <c r="C338" s="135"/>
      <c r="D338" s="136"/>
      <c r="E338" s="112"/>
      <c r="F338" s="112"/>
    </row>
    <row r="339" spans="1:6" s="102" customFormat="1" x14ac:dyDescent="0.25">
      <c r="A339" s="132"/>
      <c r="C339" s="135"/>
      <c r="D339" s="136"/>
      <c r="E339" s="112"/>
      <c r="F339" s="112"/>
    </row>
    <row r="340" spans="1:6" s="102" customFormat="1" x14ac:dyDescent="0.25">
      <c r="A340" s="132"/>
      <c r="C340" s="135"/>
      <c r="D340" s="136"/>
      <c r="E340" s="112"/>
      <c r="F340" s="112"/>
    </row>
    <row r="341" spans="1:6" s="102" customFormat="1" x14ac:dyDescent="0.25">
      <c r="A341" s="132"/>
      <c r="C341" s="135"/>
      <c r="D341" s="136"/>
      <c r="E341" s="112"/>
      <c r="F341" s="112"/>
    </row>
    <row r="342" spans="1:6" s="102" customFormat="1" x14ac:dyDescent="0.25">
      <c r="A342" s="132"/>
      <c r="C342" s="135"/>
      <c r="D342" s="136"/>
      <c r="E342" s="112"/>
      <c r="F342" s="112"/>
    </row>
    <row r="343" spans="1:6" s="102" customFormat="1" x14ac:dyDescent="0.25">
      <c r="A343" s="132"/>
      <c r="C343" s="135"/>
      <c r="D343" s="136"/>
      <c r="E343" s="112"/>
      <c r="F343" s="112"/>
    </row>
    <row r="344" spans="1:6" s="102" customFormat="1" x14ac:dyDescent="0.25">
      <c r="A344" s="132"/>
      <c r="C344" s="135"/>
      <c r="D344" s="136"/>
      <c r="E344" s="112"/>
      <c r="F344" s="112"/>
    </row>
    <row r="345" spans="1:6" s="102" customFormat="1" x14ac:dyDescent="0.25">
      <c r="A345" s="132"/>
      <c r="C345" s="135"/>
      <c r="D345" s="136"/>
      <c r="E345" s="112"/>
      <c r="F345" s="112"/>
    </row>
    <row r="346" spans="1:6" s="102" customFormat="1" x14ac:dyDescent="0.25">
      <c r="A346" s="132"/>
      <c r="C346" s="135"/>
      <c r="D346" s="136"/>
      <c r="E346" s="112"/>
      <c r="F346" s="112"/>
    </row>
    <row r="347" spans="1:6" s="102" customFormat="1" x14ac:dyDescent="0.25">
      <c r="A347" s="132"/>
      <c r="C347" s="135"/>
      <c r="D347" s="136"/>
      <c r="E347" s="112"/>
      <c r="F347" s="112"/>
    </row>
    <row r="348" spans="1:6" s="102" customFormat="1" x14ac:dyDescent="0.25">
      <c r="A348" s="132"/>
      <c r="C348" s="135"/>
      <c r="D348" s="136"/>
      <c r="E348" s="112"/>
      <c r="F348" s="112"/>
    </row>
    <row r="349" spans="1:6" s="102" customFormat="1" x14ac:dyDescent="0.25">
      <c r="A349" s="132"/>
      <c r="C349" s="135"/>
      <c r="D349" s="136"/>
      <c r="E349" s="112"/>
      <c r="F349" s="112"/>
    </row>
    <row r="350" spans="1:6" s="102" customFormat="1" x14ac:dyDescent="0.25">
      <c r="A350" s="132"/>
      <c r="C350" s="135"/>
      <c r="D350" s="136"/>
      <c r="E350" s="112"/>
      <c r="F350" s="112"/>
    </row>
    <row r="351" spans="1:6" s="102" customFormat="1" x14ac:dyDescent="0.25">
      <c r="A351" s="132"/>
      <c r="C351" s="135"/>
      <c r="D351" s="136"/>
      <c r="E351" s="112"/>
      <c r="F351" s="112"/>
    </row>
    <row r="352" spans="1:6" s="102" customFormat="1" x14ac:dyDescent="0.25">
      <c r="A352" s="132"/>
      <c r="C352" s="135"/>
      <c r="D352" s="136"/>
      <c r="E352" s="112"/>
      <c r="F352" s="112"/>
    </row>
    <row r="353" spans="1:6" s="102" customFormat="1" x14ac:dyDescent="0.25">
      <c r="A353" s="132"/>
      <c r="C353" s="135"/>
      <c r="D353" s="136"/>
      <c r="E353" s="112"/>
      <c r="F353" s="112"/>
    </row>
    <row r="354" spans="1:6" s="102" customFormat="1" x14ac:dyDescent="0.25">
      <c r="A354" s="132"/>
      <c r="C354" s="135"/>
      <c r="D354" s="136"/>
      <c r="E354" s="112"/>
      <c r="F354" s="112"/>
    </row>
    <row r="355" spans="1:6" s="102" customFormat="1" x14ac:dyDescent="0.25">
      <c r="A355" s="132"/>
      <c r="C355" s="135"/>
      <c r="D355" s="136"/>
      <c r="E355" s="112"/>
      <c r="F355" s="112"/>
    </row>
    <row r="356" spans="1:6" s="102" customFormat="1" x14ac:dyDescent="0.25">
      <c r="A356" s="132"/>
      <c r="C356" s="135"/>
      <c r="D356" s="136"/>
      <c r="E356" s="112"/>
      <c r="F356" s="112"/>
    </row>
    <row r="357" spans="1:6" s="102" customFormat="1" x14ac:dyDescent="0.25">
      <c r="A357" s="132"/>
      <c r="C357" s="135"/>
      <c r="D357" s="136"/>
      <c r="E357" s="112"/>
      <c r="F357" s="112"/>
    </row>
    <row r="358" spans="1:6" s="102" customFormat="1" x14ac:dyDescent="0.25">
      <c r="A358" s="132"/>
      <c r="C358" s="135"/>
      <c r="D358" s="136"/>
      <c r="E358" s="112"/>
      <c r="F358" s="112"/>
    </row>
    <row r="359" spans="1:6" s="102" customFormat="1" x14ac:dyDescent="0.25">
      <c r="A359" s="132"/>
      <c r="C359" s="135"/>
      <c r="D359" s="136"/>
      <c r="E359" s="112"/>
      <c r="F359" s="112"/>
    </row>
    <row r="360" spans="1:6" s="102" customFormat="1" x14ac:dyDescent="0.25">
      <c r="A360" s="132"/>
      <c r="C360" s="135"/>
      <c r="D360" s="136"/>
      <c r="E360" s="112"/>
      <c r="F360" s="112"/>
    </row>
    <row r="361" spans="1:6" s="102" customFormat="1" x14ac:dyDescent="0.25">
      <c r="A361" s="132"/>
      <c r="C361" s="135"/>
      <c r="D361" s="136"/>
      <c r="E361" s="112"/>
      <c r="F361" s="112"/>
    </row>
    <row r="362" spans="1:6" s="102" customFormat="1" x14ac:dyDescent="0.25">
      <c r="A362" s="132"/>
      <c r="C362" s="135"/>
      <c r="D362" s="136"/>
      <c r="E362" s="112"/>
      <c r="F362" s="112"/>
    </row>
    <row r="363" spans="1:6" s="102" customFormat="1" x14ac:dyDescent="0.25">
      <c r="A363" s="132"/>
      <c r="C363" s="135"/>
      <c r="D363" s="136"/>
      <c r="E363" s="112"/>
      <c r="F363" s="112"/>
    </row>
    <row r="364" spans="1:6" s="102" customFormat="1" x14ac:dyDescent="0.25">
      <c r="A364" s="132"/>
      <c r="C364" s="135"/>
      <c r="D364" s="136"/>
      <c r="E364" s="112"/>
      <c r="F364" s="112"/>
    </row>
    <row r="365" spans="1:6" s="102" customFormat="1" x14ac:dyDescent="0.25">
      <c r="A365" s="132"/>
      <c r="C365" s="135"/>
      <c r="D365" s="136"/>
      <c r="E365" s="112"/>
      <c r="F365" s="112"/>
    </row>
    <row r="366" spans="1:6" s="102" customFormat="1" x14ac:dyDescent="0.25">
      <c r="A366" s="132"/>
      <c r="C366" s="135"/>
      <c r="D366" s="136"/>
      <c r="E366" s="112"/>
      <c r="F366" s="112"/>
    </row>
    <row r="367" spans="1:6" s="102" customFormat="1" x14ac:dyDescent="0.25">
      <c r="A367" s="132"/>
      <c r="C367" s="135"/>
      <c r="D367" s="136"/>
      <c r="E367" s="112"/>
      <c r="F367" s="112"/>
    </row>
    <row r="368" spans="1:6" s="102" customFormat="1" x14ac:dyDescent="0.25">
      <c r="A368" s="132"/>
      <c r="C368" s="135"/>
      <c r="D368" s="136"/>
      <c r="E368" s="112"/>
      <c r="F368" s="112"/>
    </row>
    <row r="369" spans="1:6" s="102" customFormat="1" x14ac:dyDescent="0.25">
      <c r="A369" s="132"/>
      <c r="C369" s="135"/>
      <c r="D369" s="136"/>
      <c r="E369" s="112"/>
      <c r="F369" s="112"/>
    </row>
    <row r="370" spans="1:6" s="102" customFormat="1" x14ac:dyDescent="0.25">
      <c r="A370" s="132"/>
      <c r="C370" s="135"/>
      <c r="D370" s="136"/>
      <c r="E370" s="112"/>
      <c r="F370" s="112"/>
    </row>
    <row r="371" spans="1:6" s="102" customFormat="1" x14ac:dyDescent="0.25">
      <c r="A371" s="132"/>
      <c r="C371" s="135"/>
      <c r="D371" s="136"/>
      <c r="E371" s="112"/>
      <c r="F371" s="112"/>
    </row>
    <row r="372" spans="1:6" s="102" customFormat="1" x14ac:dyDescent="0.25">
      <c r="A372" s="132"/>
      <c r="C372" s="135"/>
      <c r="D372" s="136"/>
      <c r="E372" s="112"/>
      <c r="F372" s="112"/>
    </row>
    <row r="373" spans="1:6" s="102" customFormat="1" x14ac:dyDescent="0.25">
      <c r="A373" s="132"/>
      <c r="C373" s="135"/>
      <c r="D373" s="136"/>
      <c r="E373" s="112"/>
      <c r="F373" s="112"/>
    </row>
    <row r="374" spans="1:6" s="102" customFormat="1" x14ac:dyDescent="0.25">
      <c r="A374" s="132"/>
      <c r="C374" s="135"/>
      <c r="D374" s="136"/>
      <c r="E374" s="112"/>
      <c r="F374" s="112"/>
    </row>
    <row r="375" spans="1:6" s="102" customFormat="1" x14ac:dyDescent="0.25">
      <c r="A375" s="132"/>
      <c r="C375" s="135"/>
      <c r="D375" s="136"/>
      <c r="E375" s="112"/>
      <c r="F375" s="112"/>
    </row>
    <row r="376" spans="1:6" s="102" customFormat="1" x14ac:dyDescent="0.25">
      <c r="A376" s="132"/>
      <c r="C376" s="135"/>
      <c r="D376" s="136"/>
      <c r="E376" s="112"/>
      <c r="F376" s="112"/>
    </row>
    <row r="377" spans="1:6" s="102" customFormat="1" x14ac:dyDescent="0.25">
      <c r="A377" s="132"/>
      <c r="C377" s="135"/>
      <c r="D377" s="136"/>
      <c r="E377" s="112"/>
      <c r="F377" s="112"/>
    </row>
    <row r="378" spans="1:6" s="102" customFormat="1" x14ac:dyDescent="0.25">
      <c r="A378" s="132"/>
      <c r="C378" s="135"/>
      <c r="D378" s="136"/>
      <c r="E378" s="112"/>
      <c r="F378" s="112"/>
    </row>
    <row r="379" spans="1:6" s="102" customFormat="1" x14ac:dyDescent="0.25">
      <c r="A379" s="132"/>
      <c r="C379" s="135"/>
      <c r="D379" s="136"/>
      <c r="E379" s="112"/>
      <c r="F379" s="112"/>
    </row>
    <row r="380" spans="1:6" s="102" customFormat="1" x14ac:dyDescent="0.25">
      <c r="A380" s="132"/>
      <c r="C380" s="135"/>
      <c r="D380" s="136"/>
      <c r="E380" s="112"/>
      <c r="F380" s="112"/>
    </row>
    <row r="381" spans="1:6" s="102" customFormat="1" x14ac:dyDescent="0.25">
      <c r="A381" s="132"/>
      <c r="C381" s="135"/>
      <c r="D381" s="136"/>
      <c r="E381" s="112"/>
      <c r="F381" s="112"/>
    </row>
    <row r="382" spans="1:6" s="102" customFormat="1" x14ac:dyDescent="0.25">
      <c r="A382" s="132"/>
      <c r="C382" s="135"/>
      <c r="D382" s="136"/>
      <c r="E382" s="112"/>
      <c r="F382" s="112"/>
    </row>
    <row r="383" spans="1:6" s="102" customFormat="1" x14ac:dyDescent="0.25">
      <c r="A383" s="132"/>
      <c r="C383" s="135"/>
      <c r="D383" s="136"/>
      <c r="E383" s="112"/>
      <c r="F383" s="112"/>
    </row>
    <row r="384" spans="1:6" s="102" customFormat="1" x14ac:dyDescent="0.25">
      <c r="A384" s="132"/>
      <c r="C384" s="135"/>
      <c r="D384" s="136"/>
      <c r="E384" s="112"/>
      <c r="F384" s="112"/>
    </row>
    <row r="385" spans="1:6" s="102" customFormat="1" x14ac:dyDescent="0.25">
      <c r="A385" s="132"/>
      <c r="C385" s="135"/>
      <c r="D385" s="136"/>
      <c r="E385" s="112"/>
      <c r="F385" s="112"/>
    </row>
    <row r="386" spans="1:6" s="102" customFormat="1" x14ac:dyDescent="0.25">
      <c r="A386" s="132"/>
      <c r="C386" s="135"/>
      <c r="D386" s="136"/>
      <c r="E386" s="112"/>
      <c r="F386" s="112"/>
    </row>
    <row r="387" spans="1:6" s="102" customFormat="1" x14ac:dyDescent="0.25">
      <c r="A387" s="132"/>
      <c r="C387" s="135"/>
      <c r="D387" s="136"/>
      <c r="E387" s="112"/>
      <c r="F387" s="112"/>
    </row>
    <row r="388" spans="1:6" s="102" customFormat="1" x14ac:dyDescent="0.25">
      <c r="A388" s="132"/>
      <c r="C388" s="135"/>
      <c r="D388" s="136"/>
      <c r="E388" s="112"/>
      <c r="F388" s="112"/>
    </row>
    <row r="389" spans="1:6" s="102" customFormat="1" x14ac:dyDescent="0.25">
      <c r="A389" s="132"/>
      <c r="C389" s="135"/>
      <c r="D389" s="136"/>
      <c r="E389" s="112"/>
      <c r="F389" s="112"/>
    </row>
    <row r="390" spans="1:6" s="102" customFormat="1" x14ac:dyDescent="0.25">
      <c r="A390" s="132"/>
      <c r="C390" s="135"/>
      <c r="D390" s="136"/>
      <c r="E390" s="112"/>
      <c r="F390" s="112"/>
    </row>
    <row r="391" spans="1:6" s="102" customFormat="1" x14ac:dyDescent="0.25">
      <c r="A391" s="132"/>
      <c r="C391" s="135"/>
      <c r="D391" s="136"/>
      <c r="E391" s="112"/>
      <c r="F391" s="112"/>
    </row>
    <row r="392" spans="1:6" s="102" customFormat="1" x14ac:dyDescent="0.25">
      <c r="A392" s="132"/>
      <c r="C392" s="135"/>
      <c r="D392" s="136"/>
      <c r="E392" s="112"/>
      <c r="F392" s="112"/>
    </row>
    <row r="393" spans="1:6" s="102" customFormat="1" x14ac:dyDescent="0.25">
      <c r="A393" s="132"/>
      <c r="C393" s="135"/>
      <c r="D393" s="136"/>
      <c r="E393" s="112"/>
      <c r="F393" s="112"/>
    </row>
    <row r="394" spans="1:6" s="102" customFormat="1" x14ac:dyDescent="0.25">
      <c r="A394" s="132"/>
      <c r="C394" s="135"/>
      <c r="D394" s="136"/>
      <c r="E394" s="112"/>
      <c r="F394" s="112"/>
    </row>
    <row r="395" spans="1:6" s="102" customFormat="1" x14ac:dyDescent="0.25">
      <c r="A395" s="132"/>
      <c r="C395" s="135"/>
      <c r="D395" s="136"/>
      <c r="E395" s="112"/>
      <c r="F395" s="112"/>
    </row>
    <row r="396" spans="1:6" s="102" customFormat="1" x14ac:dyDescent="0.25">
      <c r="A396" s="132"/>
      <c r="C396" s="135"/>
      <c r="D396" s="136"/>
      <c r="E396" s="112"/>
      <c r="F396" s="112"/>
    </row>
    <row r="397" spans="1:6" s="102" customFormat="1" x14ac:dyDescent="0.25">
      <c r="A397" s="132"/>
      <c r="C397" s="135"/>
      <c r="D397" s="136"/>
      <c r="E397" s="112"/>
      <c r="F397" s="112"/>
    </row>
    <row r="398" spans="1:6" s="102" customFormat="1" x14ac:dyDescent="0.25">
      <c r="A398" s="132"/>
      <c r="C398" s="135"/>
      <c r="D398" s="136"/>
      <c r="E398" s="112"/>
      <c r="F398" s="112"/>
    </row>
    <row r="399" spans="1:6" s="102" customFormat="1" x14ac:dyDescent="0.25">
      <c r="A399" s="132"/>
      <c r="C399" s="135"/>
      <c r="D399" s="136"/>
      <c r="E399" s="112"/>
      <c r="F399" s="112"/>
    </row>
    <row r="400" spans="1:6" s="102" customFormat="1" x14ac:dyDescent="0.25">
      <c r="A400" s="132"/>
      <c r="C400" s="135"/>
      <c r="D400" s="136"/>
      <c r="E400" s="112"/>
      <c r="F400" s="112"/>
    </row>
    <row r="401" spans="1:6" s="102" customFormat="1" x14ac:dyDescent="0.25">
      <c r="A401" s="132"/>
      <c r="C401" s="135"/>
      <c r="D401" s="136"/>
      <c r="E401" s="112"/>
      <c r="F401" s="112"/>
    </row>
    <row r="402" spans="1:6" s="102" customFormat="1" x14ac:dyDescent="0.25">
      <c r="A402" s="132"/>
      <c r="C402" s="135"/>
      <c r="D402" s="136"/>
      <c r="E402" s="112"/>
      <c r="F402" s="112"/>
    </row>
    <row r="403" spans="1:6" s="102" customFormat="1" x14ac:dyDescent="0.25">
      <c r="A403" s="132"/>
      <c r="C403" s="135"/>
      <c r="D403" s="136"/>
      <c r="E403" s="112"/>
      <c r="F403" s="112"/>
    </row>
    <row r="404" spans="1:6" s="102" customFormat="1" x14ac:dyDescent="0.25">
      <c r="A404" s="132"/>
      <c r="C404" s="135"/>
      <c r="D404" s="136"/>
      <c r="E404" s="112"/>
      <c r="F404" s="112"/>
    </row>
    <row r="405" spans="1:6" s="102" customFormat="1" x14ac:dyDescent="0.25">
      <c r="A405" s="132"/>
      <c r="C405" s="135"/>
      <c r="D405" s="136"/>
      <c r="E405" s="112"/>
      <c r="F405" s="112"/>
    </row>
    <row r="406" spans="1:6" s="102" customFormat="1" x14ac:dyDescent="0.25">
      <c r="A406" s="132"/>
      <c r="C406" s="135"/>
      <c r="D406" s="136"/>
      <c r="E406" s="112"/>
      <c r="F406" s="112"/>
    </row>
    <row r="407" spans="1:6" s="102" customFormat="1" x14ac:dyDescent="0.25">
      <c r="A407" s="132"/>
      <c r="C407" s="135"/>
      <c r="D407" s="136"/>
      <c r="E407" s="112"/>
      <c r="F407" s="112"/>
    </row>
    <row r="408" spans="1:6" s="102" customFormat="1" x14ac:dyDescent="0.25">
      <c r="A408" s="132"/>
      <c r="C408" s="135"/>
      <c r="D408" s="136"/>
      <c r="E408" s="112"/>
      <c r="F408" s="112"/>
    </row>
    <row r="409" spans="1:6" s="102" customFormat="1" x14ac:dyDescent="0.25">
      <c r="A409" s="132"/>
      <c r="C409" s="135"/>
      <c r="D409" s="136"/>
      <c r="E409" s="112"/>
      <c r="F409" s="112"/>
    </row>
    <row r="410" spans="1:6" s="102" customFormat="1" x14ac:dyDescent="0.25">
      <c r="A410" s="132"/>
      <c r="C410" s="135"/>
      <c r="D410" s="136"/>
      <c r="E410" s="112"/>
      <c r="F410" s="112"/>
    </row>
    <row r="411" spans="1:6" s="102" customFormat="1" x14ac:dyDescent="0.25">
      <c r="A411" s="132"/>
      <c r="C411" s="135"/>
      <c r="D411" s="136"/>
      <c r="E411" s="112"/>
      <c r="F411" s="112"/>
    </row>
    <row r="412" spans="1:6" s="102" customFormat="1" x14ac:dyDescent="0.25">
      <c r="A412" s="132"/>
      <c r="C412" s="135"/>
      <c r="D412" s="136"/>
      <c r="E412" s="112"/>
      <c r="F412" s="112"/>
    </row>
    <row r="413" spans="1:6" s="102" customFormat="1" x14ac:dyDescent="0.25">
      <c r="A413" s="132"/>
      <c r="C413" s="135"/>
      <c r="D413" s="136"/>
      <c r="E413" s="112"/>
      <c r="F413" s="112"/>
    </row>
    <row r="414" spans="1:6" s="102" customFormat="1" x14ac:dyDescent="0.25">
      <c r="A414" s="132"/>
      <c r="C414" s="135"/>
      <c r="D414" s="136"/>
      <c r="E414" s="112"/>
      <c r="F414" s="112"/>
    </row>
    <row r="415" spans="1:6" s="102" customFormat="1" x14ac:dyDescent="0.25">
      <c r="A415" s="132"/>
      <c r="C415" s="135"/>
      <c r="D415" s="136"/>
      <c r="E415" s="112"/>
      <c r="F415" s="112"/>
    </row>
    <row r="416" spans="1:6" s="102" customFormat="1" x14ac:dyDescent="0.25">
      <c r="A416" s="132"/>
      <c r="C416" s="135"/>
      <c r="D416" s="136"/>
      <c r="E416" s="112"/>
      <c r="F416" s="112"/>
    </row>
    <row r="417" spans="1:6" s="102" customFormat="1" x14ac:dyDescent="0.25">
      <c r="A417" s="132"/>
      <c r="C417" s="135"/>
      <c r="D417" s="136"/>
      <c r="E417" s="112"/>
      <c r="F417" s="112"/>
    </row>
    <row r="418" spans="1:6" s="102" customFormat="1" x14ac:dyDescent="0.25">
      <c r="A418" s="132"/>
      <c r="C418" s="135"/>
      <c r="D418" s="136"/>
      <c r="E418" s="112"/>
      <c r="F418" s="112"/>
    </row>
    <row r="419" spans="1:6" s="102" customFormat="1" x14ac:dyDescent="0.25">
      <c r="A419" s="132"/>
      <c r="C419" s="135"/>
      <c r="D419" s="136"/>
      <c r="E419" s="112"/>
      <c r="F419" s="112"/>
    </row>
    <row r="420" spans="1:6" s="102" customFormat="1" x14ac:dyDescent="0.25">
      <c r="A420" s="132"/>
      <c r="C420" s="135"/>
      <c r="D420" s="136"/>
      <c r="E420" s="112"/>
      <c r="F420" s="112"/>
    </row>
    <row r="421" spans="1:6" s="102" customFormat="1" x14ac:dyDescent="0.25">
      <c r="A421" s="132"/>
      <c r="C421" s="135"/>
      <c r="D421" s="136"/>
      <c r="E421" s="112"/>
      <c r="F421" s="112"/>
    </row>
    <row r="422" spans="1:6" s="102" customFormat="1" x14ac:dyDescent="0.25">
      <c r="A422" s="132"/>
      <c r="C422" s="135"/>
      <c r="D422" s="136"/>
      <c r="E422" s="112"/>
      <c r="F422" s="112"/>
    </row>
    <row r="423" spans="1:6" s="102" customFormat="1" x14ac:dyDescent="0.25">
      <c r="A423" s="132"/>
      <c r="C423" s="135"/>
      <c r="D423" s="136"/>
      <c r="E423" s="112"/>
      <c r="F423" s="112"/>
    </row>
    <row r="424" spans="1:6" s="102" customFormat="1" x14ac:dyDescent="0.25">
      <c r="A424" s="132"/>
      <c r="C424" s="135"/>
      <c r="D424" s="136"/>
      <c r="E424" s="112"/>
      <c r="F424" s="112"/>
    </row>
    <row r="425" spans="1:6" s="102" customFormat="1" x14ac:dyDescent="0.25">
      <c r="A425" s="132"/>
      <c r="C425" s="135"/>
      <c r="D425" s="136"/>
      <c r="E425" s="112"/>
      <c r="F425" s="112"/>
    </row>
    <row r="426" spans="1:6" s="102" customFormat="1" x14ac:dyDescent="0.25">
      <c r="A426" s="132"/>
      <c r="C426" s="135"/>
      <c r="D426" s="136"/>
      <c r="E426" s="112"/>
      <c r="F426" s="112"/>
    </row>
    <row r="427" spans="1:6" s="102" customFormat="1" x14ac:dyDescent="0.25">
      <c r="A427" s="132"/>
      <c r="C427" s="135"/>
      <c r="D427" s="136"/>
      <c r="E427" s="112"/>
      <c r="F427" s="112"/>
    </row>
    <row r="428" spans="1:6" s="102" customFormat="1" x14ac:dyDescent="0.25">
      <c r="A428" s="132"/>
      <c r="C428" s="135"/>
      <c r="D428" s="136"/>
      <c r="E428" s="112"/>
      <c r="F428" s="112"/>
    </row>
    <row r="429" spans="1:6" s="102" customFormat="1" x14ac:dyDescent="0.25">
      <c r="A429" s="132"/>
      <c r="C429" s="135"/>
      <c r="D429" s="136"/>
      <c r="E429" s="112"/>
      <c r="F429" s="112"/>
    </row>
    <row r="430" spans="1:6" s="102" customFormat="1" x14ac:dyDescent="0.25">
      <c r="A430" s="132"/>
      <c r="C430" s="135"/>
      <c r="D430" s="136"/>
      <c r="E430" s="112"/>
      <c r="F430" s="112"/>
    </row>
    <row r="431" spans="1:6" s="102" customFormat="1" x14ac:dyDescent="0.25">
      <c r="A431" s="132"/>
      <c r="C431" s="135"/>
      <c r="D431" s="136"/>
      <c r="E431" s="112"/>
      <c r="F431" s="112"/>
    </row>
    <row r="432" spans="1:6" s="102" customFormat="1" x14ac:dyDescent="0.25">
      <c r="A432" s="132"/>
      <c r="C432" s="135"/>
      <c r="D432" s="136"/>
      <c r="E432" s="112"/>
      <c r="F432" s="112"/>
    </row>
    <row r="433" spans="1:6" s="102" customFormat="1" x14ac:dyDescent="0.25">
      <c r="A433" s="132"/>
      <c r="C433" s="135"/>
      <c r="D433" s="136"/>
      <c r="E433" s="112"/>
      <c r="F433" s="112"/>
    </row>
    <row r="434" spans="1:6" s="102" customFormat="1" x14ac:dyDescent="0.25">
      <c r="A434" s="132"/>
      <c r="C434" s="135"/>
      <c r="D434" s="136"/>
      <c r="E434" s="112"/>
      <c r="F434" s="112"/>
    </row>
    <row r="435" spans="1:6" s="102" customFormat="1" x14ac:dyDescent="0.25">
      <c r="A435" s="132"/>
      <c r="C435" s="135"/>
      <c r="D435" s="136"/>
      <c r="E435" s="112"/>
      <c r="F435" s="112"/>
    </row>
    <row r="436" spans="1:6" s="102" customFormat="1" x14ac:dyDescent="0.25">
      <c r="A436" s="132"/>
      <c r="C436" s="135"/>
      <c r="D436" s="136"/>
      <c r="E436" s="112"/>
      <c r="F436" s="112"/>
    </row>
    <row r="437" spans="1:6" s="102" customFormat="1" x14ac:dyDescent="0.25">
      <c r="A437" s="132"/>
      <c r="C437" s="135"/>
      <c r="D437" s="136"/>
      <c r="E437" s="112"/>
      <c r="F437" s="112"/>
    </row>
    <row r="438" spans="1:6" s="102" customFormat="1" x14ac:dyDescent="0.25">
      <c r="A438" s="132"/>
      <c r="C438" s="135"/>
      <c r="D438" s="136"/>
      <c r="E438" s="112"/>
      <c r="F438" s="112"/>
    </row>
    <row r="439" spans="1:6" s="102" customFormat="1" x14ac:dyDescent="0.25">
      <c r="A439" s="132"/>
      <c r="C439" s="135"/>
      <c r="D439" s="136"/>
      <c r="E439" s="112"/>
      <c r="F439" s="112"/>
    </row>
    <row r="440" spans="1:6" s="102" customFormat="1" x14ac:dyDescent="0.25">
      <c r="A440" s="132"/>
      <c r="C440" s="135"/>
      <c r="D440" s="136"/>
      <c r="E440" s="112"/>
      <c r="F440" s="112"/>
    </row>
    <row r="441" spans="1:6" s="102" customFormat="1" x14ac:dyDescent="0.25">
      <c r="A441" s="132"/>
      <c r="C441" s="135"/>
      <c r="D441" s="136"/>
      <c r="E441" s="112"/>
      <c r="F441" s="112"/>
    </row>
    <row r="442" spans="1:6" s="102" customFormat="1" x14ac:dyDescent="0.25">
      <c r="A442" s="132"/>
      <c r="C442" s="135"/>
      <c r="D442" s="136"/>
      <c r="E442" s="112"/>
      <c r="F442" s="112"/>
    </row>
    <row r="443" spans="1:6" s="102" customFormat="1" x14ac:dyDescent="0.25">
      <c r="A443" s="132"/>
      <c r="C443" s="135"/>
      <c r="D443" s="136"/>
      <c r="E443" s="112"/>
      <c r="F443" s="112"/>
    </row>
    <row r="444" spans="1:6" s="102" customFormat="1" x14ac:dyDescent="0.25">
      <c r="A444" s="132"/>
      <c r="C444" s="135"/>
      <c r="D444" s="136"/>
      <c r="E444" s="112"/>
      <c r="F444" s="112"/>
    </row>
    <row r="445" spans="1:6" s="102" customFormat="1" x14ac:dyDescent="0.25">
      <c r="A445" s="132"/>
      <c r="C445" s="135"/>
      <c r="D445" s="136"/>
      <c r="E445" s="112"/>
      <c r="F445" s="112"/>
    </row>
    <row r="446" spans="1:6" s="102" customFormat="1" x14ac:dyDescent="0.25">
      <c r="A446" s="132"/>
      <c r="C446" s="135"/>
      <c r="D446" s="136"/>
      <c r="E446" s="112"/>
      <c r="F446" s="112"/>
    </row>
    <row r="447" spans="1:6" s="102" customFormat="1" x14ac:dyDescent="0.25">
      <c r="A447" s="132"/>
      <c r="C447" s="135"/>
      <c r="D447" s="136"/>
      <c r="E447" s="112"/>
      <c r="F447" s="112"/>
    </row>
    <row r="448" spans="1:6" s="102" customFormat="1" x14ac:dyDescent="0.25">
      <c r="A448" s="132"/>
      <c r="C448" s="135"/>
      <c r="D448" s="136"/>
      <c r="E448" s="112"/>
      <c r="F448" s="112"/>
    </row>
    <row r="449" spans="1:6" s="102" customFormat="1" x14ac:dyDescent="0.25">
      <c r="A449" s="132"/>
      <c r="C449" s="135"/>
      <c r="D449" s="136"/>
      <c r="E449" s="112"/>
      <c r="F449" s="112"/>
    </row>
    <row r="450" spans="1:6" s="102" customFormat="1" x14ac:dyDescent="0.25">
      <c r="A450" s="132"/>
      <c r="C450" s="135"/>
      <c r="D450" s="136"/>
      <c r="E450" s="112"/>
      <c r="F450" s="112"/>
    </row>
    <row r="451" spans="1:6" s="102" customFormat="1" x14ac:dyDescent="0.25">
      <c r="A451" s="132"/>
      <c r="C451" s="135"/>
      <c r="D451" s="136"/>
      <c r="E451" s="112"/>
      <c r="F451" s="112"/>
    </row>
    <row r="452" spans="1:6" s="102" customFormat="1" x14ac:dyDescent="0.25">
      <c r="A452" s="132"/>
      <c r="C452" s="135"/>
      <c r="D452" s="136"/>
      <c r="E452" s="112"/>
      <c r="F452" s="112"/>
    </row>
    <row r="453" spans="1:6" s="102" customFormat="1" x14ac:dyDescent="0.25">
      <c r="A453" s="132"/>
      <c r="C453" s="135"/>
      <c r="D453" s="136"/>
      <c r="E453" s="112"/>
      <c r="F453" s="112"/>
    </row>
    <row r="454" spans="1:6" s="102" customFormat="1" x14ac:dyDescent="0.25">
      <c r="A454" s="132"/>
      <c r="C454" s="135"/>
      <c r="D454" s="136"/>
      <c r="E454" s="112"/>
      <c r="F454" s="112"/>
    </row>
    <row r="455" spans="1:6" s="102" customFormat="1" x14ac:dyDescent="0.25">
      <c r="A455" s="132"/>
      <c r="C455" s="135"/>
      <c r="D455" s="136"/>
      <c r="E455" s="112"/>
      <c r="F455" s="112"/>
    </row>
    <row r="456" spans="1:6" s="102" customFormat="1" x14ac:dyDescent="0.25">
      <c r="A456" s="132"/>
      <c r="C456" s="135"/>
      <c r="D456" s="136"/>
      <c r="E456" s="112"/>
      <c r="F456" s="112"/>
    </row>
    <row r="457" spans="1:6" s="102" customFormat="1" x14ac:dyDescent="0.25">
      <c r="A457" s="132"/>
      <c r="C457" s="135"/>
      <c r="D457" s="136"/>
      <c r="E457" s="112"/>
      <c r="F457" s="112"/>
    </row>
    <row r="458" spans="1:6" s="102" customFormat="1" x14ac:dyDescent="0.25">
      <c r="A458" s="132"/>
      <c r="C458" s="135"/>
      <c r="D458" s="136"/>
      <c r="E458" s="112"/>
      <c r="F458" s="112"/>
    </row>
    <row r="459" spans="1:6" s="102" customFormat="1" x14ac:dyDescent="0.25">
      <c r="A459" s="132"/>
      <c r="C459" s="135"/>
      <c r="D459" s="136"/>
      <c r="E459" s="112"/>
      <c r="F459" s="112"/>
    </row>
    <row r="460" spans="1:6" s="102" customFormat="1" x14ac:dyDescent="0.25">
      <c r="A460" s="132"/>
      <c r="C460" s="135"/>
      <c r="D460" s="136"/>
      <c r="E460" s="112"/>
      <c r="F460" s="112"/>
    </row>
    <row r="461" spans="1:6" s="102" customFormat="1" x14ac:dyDescent="0.25">
      <c r="A461" s="132"/>
      <c r="C461" s="135"/>
      <c r="D461" s="136"/>
      <c r="E461" s="112"/>
      <c r="F461" s="112"/>
    </row>
    <row r="462" spans="1:6" s="102" customFormat="1" x14ac:dyDescent="0.25">
      <c r="A462" s="132"/>
      <c r="C462" s="135"/>
      <c r="D462" s="136"/>
      <c r="E462" s="112"/>
      <c r="F462" s="112"/>
    </row>
    <row r="463" spans="1:6" s="102" customFormat="1" x14ac:dyDescent="0.25">
      <c r="A463" s="132"/>
      <c r="C463" s="135"/>
      <c r="D463" s="136"/>
      <c r="E463" s="112"/>
      <c r="F463" s="112"/>
    </row>
    <row r="464" spans="1:6" s="102" customFormat="1" x14ac:dyDescent="0.25">
      <c r="A464" s="132"/>
      <c r="C464" s="135"/>
      <c r="D464" s="136"/>
      <c r="E464" s="112"/>
      <c r="F464" s="112"/>
    </row>
    <row r="465" spans="1:6" s="102" customFormat="1" x14ac:dyDescent="0.25">
      <c r="A465" s="132"/>
      <c r="C465" s="135"/>
      <c r="D465" s="136"/>
      <c r="E465" s="112"/>
      <c r="F465" s="112"/>
    </row>
    <row r="466" spans="1:6" s="102" customFormat="1" x14ac:dyDescent="0.25">
      <c r="A466" s="132"/>
      <c r="C466" s="135"/>
      <c r="D466" s="136"/>
      <c r="E466" s="112"/>
      <c r="F466" s="112"/>
    </row>
    <row r="467" spans="1:6" s="102" customFormat="1" x14ac:dyDescent="0.25">
      <c r="A467" s="132"/>
      <c r="C467" s="135"/>
      <c r="D467" s="136"/>
      <c r="E467" s="112"/>
      <c r="F467" s="112"/>
    </row>
    <row r="468" spans="1:6" s="102" customFormat="1" x14ac:dyDescent="0.25">
      <c r="A468" s="132"/>
      <c r="C468" s="135"/>
      <c r="D468" s="136"/>
      <c r="E468" s="112"/>
      <c r="F468" s="112"/>
    </row>
    <row r="469" spans="1:6" s="102" customFormat="1" x14ac:dyDescent="0.25">
      <c r="A469" s="132"/>
      <c r="C469" s="135"/>
      <c r="D469" s="136"/>
      <c r="E469" s="112"/>
      <c r="F469" s="112"/>
    </row>
    <row r="470" spans="1:6" s="102" customFormat="1" x14ac:dyDescent="0.25">
      <c r="A470" s="132"/>
      <c r="C470" s="135"/>
      <c r="D470" s="136"/>
      <c r="E470" s="112"/>
      <c r="F470" s="112"/>
    </row>
    <row r="471" spans="1:6" s="102" customFormat="1" x14ac:dyDescent="0.25">
      <c r="A471" s="132"/>
      <c r="C471" s="135"/>
      <c r="D471" s="136"/>
      <c r="E471" s="112"/>
      <c r="F471" s="112"/>
    </row>
    <row r="472" spans="1:6" s="102" customFormat="1" x14ac:dyDescent="0.25">
      <c r="A472" s="132"/>
      <c r="C472" s="135"/>
      <c r="D472" s="136"/>
      <c r="E472" s="112"/>
      <c r="F472" s="112"/>
    </row>
    <row r="473" spans="1:6" s="102" customFormat="1" x14ac:dyDescent="0.25">
      <c r="A473" s="132"/>
      <c r="C473" s="135"/>
      <c r="D473" s="136"/>
      <c r="E473" s="112"/>
      <c r="F473" s="112"/>
    </row>
    <row r="474" spans="1:6" s="102" customFormat="1" x14ac:dyDescent="0.25">
      <c r="A474" s="132"/>
      <c r="C474" s="135"/>
      <c r="D474" s="136"/>
      <c r="E474" s="112"/>
      <c r="F474" s="112"/>
    </row>
    <row r="475" spans="1:6" s="102" customFormat="1" x14ac:dyDescent="0.25">
      <c r="A475" s="132"/>
      <c r="C475" s="135"/>
      <c r="D475" s="136"/>
      <c r="E475" s="112"/>
      <c r="F475" s="112"/>
    </row>
    <row r="476" spans="1:6" s="102" customFormat="1" x14ac:dyDescent="0.25">
      <c r="A476" s="132"/>
      <c r="C476" s="135"/>
      <c r="D476" s="136"/>
      <c r="E476" s="112"/>
      <c r="F476" s="112"/>
    </row>
    <row r="477" spans="1:6" s="102" customFormat="1" x14ac:dyDescent="0.25">
      <c r="A477" s="132"/>
      <c r="C477" s="135"/>
      <c r="D477" s="136"/>
      <c r="E477" s="112"/>
      <c r="F477" s="112"/>
    </row>
    <row r="478" spans="1:6" s="102" customFormat="1" x14ac:dyDescent="0.25">
      <c r="A478" s="132"/>
      <c r="C478" s="135"/>
      <c r="D478" s="136"/>
      <c r="E478" s="112"/>
      <c r="F478" s="112"/>
    </row>
    <row r="479" spans="1:6" s="102" customFormat="1" x14ac:dyDescent="0.25">
      <c r="A479" s="132"/>
      <c r="C479" s="135"/>
      <c r="D479" s="136"/>
      <c r="E479" s="112"/>
      <c r="F479" s="112"/>
    </row>
    <row r="480" spans="1:6" s="102" customFormat="1" x14ac:dyDescent="0.25">
      <c r="A480" s="132"/>
      <c r="C480" s="135"/>
      <c r="D480" s="136"/>
      <c r="E480" s="112"/>
      <c r="F480" s="112"/>
    </row>
    <row r="481" spans="1:6" s="102" customFormat="1" x14ac:dyDescent="0.25">
      <c r="A481" s="132"/>
      <c r="C481" s="135"/>
      <c r="D481" s="136"/>
      <c r="E481" s="112"/>
      <c r="F481" s="112"/>
    </row>
    <row r="482" spans="1:6" s="102" customFormat="1" x14ac:dyDescent="0.25">
      <c r="A482" s="132"/>
      <c r="C482" s="135"/>
      <c r="D482" s="136"/>
      <c r="E482" s="112"/>
      <c r="F482" s="112"/>
    </row>
    <row r="483" spans="1:6" s="102" customFormat="1" x14ac:dyDescent="0.25">
      <c r="A483" s="132"/>
      <c r="C483" s="135"/>
      <c r="D483" s="136"/>
      <c r="E483" s="112"/>
      <c r="F483" s="112"/>
    </row>
    <row r="484" spans="1:6" s="102" customFormat="1" x14ac:dyDescent="0.25">
      <c r="A484" s="132"/>
      <c r="C484" s="135"/>
      <c r="D484" s="136"/>
      <c r="E484" s="112"/>
      <c r="F484" s="112"/>
    </row>
    <row r="485" spans="1:6" s="102" customFormat="1" x14ac:dyDescent="0.25">
      <c r="A485" s="132"/>
      <c r="C485" s="135"/>
      <c r="D485" s="136"/>
      <c r="E485" s="112"/>
      <c r="F485" s="112"/>
    </row>
    <row r="486" spans="1:6" s="102" customFormat="1" x14ac:dyDescent="0.25">
      <c r="A486" s="132"/>
      <c r="C486" s="135"/>
      <c r="D486" s="136"/>
      <c r="E486" s="112"/>
      <c r="F486" s="112"/>
    </row>
    <row r="487" spans="1:6" s="102" customFormat="1" x14ac:dyDescent="0.25">
      <c r="A487" s="132"/>
      <c r="C487" s="135"/>
      <c r="D487" s="136"/>
      <c r="E487" s="112"/>
      <c r="F487" s="112"/>
    </row>
    <row r="488" spans="1:6" s="102" customFormat="1" x14ac:dyDescent="0.25">
      <c r="A488" s="132"/>
      <c r="C488" s="135"/>
      <c r="D488" s="136"/>
      <c r="E488" s="112"/>
      <c r="F488" s="112"/>
    </row>
    <row r="489" spans="1:6" s="102" customFormat="1" x14ac:dyDescent="0.25">
      <c r="A489" s="132"/>
      <c r="C489" s="135"/>
      <c r="D489" s="136"/>
      <c r="E489" s="112"/>
      <c r="F489" s="112"/>
    </row>
    <row r="490" spans="1:6" s="102" customFormat="1" x14ac:dyDescent="0.25">
      <c r="A490" s="132"/>
      <c r="C490" s="135"/>
      <c r="D490" s="136"/>
      <c r="E490" s="112"/>
      <c r="F490" s="112"/>
    </row>
    <row r="491" spans="1:6" s="102" customFormat="1" x14ac:dyDescent="0.25">
      <c r="A491" s="132"/>
      <c r="C491" s="135"/>
      <c r="D491" s="136"/>
      <c r="E491" s="112"/>
      <c r="F491" s="112"/>
    </row>
    <row r="492" spans="1:6" s="102" customFormat="1" x14ac:dyDescent="0.25">
      <c r="A492" s="132"/>
      <c r="C492" s="135"/>
      <c r="D492" s="136"/>
      <c r="E492" s="112"/>
      <c r="F492" s="112"/>
    </row>
    <row r="493" spans="1:6" s="102" customFormat="1" x14ac:dyDescent="0.25">
      <c r="A493" s="132"/>
      <c r="C493" s="135"/>
      <c r="D493" s="136"/>
      <c r="E493" s="112"/>
      <c r="F493" s="112"/>
    </row>
    <row r="494" spans="1:6" s="102" customFormat="1" x14ac:dyDescent="0.25">
      <c r="A494" s="132"/>
      <c r="C494" s="135"/>
      <c r="D494" s="136"/>
      <c r="E494" s="112"/>
      <c r="F494" s="112"/>
    </row>
    <row r="495" spans="1:6" s="102" customFormat="1" x14ac:dyDescent="0.25">
      <c r="A495" s="132"/>
      <c r="C495" s="135"/>
      <c r="D495" s="136"/>
      <c r="E495" s="112"/>
      <c r="F495" s="112"/>
    </row>
    <row r="496" spans="1:6" s="102" customFormat="1" x14ac:dyDescent="0.25">
      <c r="A496" s="132"/>
      <c r="C496" s="135"/>
      <c r="D496" s="136"/>
      <c r="E496" s="112"/>
      <c r="F496" s="112"/>
    </row>
    <row r="497" spans="1:6" s="102" customFormat="1" x14ac:dyDescent="0.25">
      <c r="A497" s="132"/>
      <c r="C497" s="135"/>
      <c r="D497" s="136"/>
      <c r="E497" s="112"/>
      <c r="F497" s="112"/>
    </row>
    <row r="498" spans="1:6" s="102" customFormat="1" x14ac:dyDescent="0.25">
      <c r="A498" s="132"/>
      <c r="C498" s="135"/>
      <c r="D498" s="136"/>
      <c r="E498" s="112"/>
      <c r="F498" s="112"/>
    </row>
    <row r="499" spans="1:6" s="102" customFormat="1" x14ac:dyDescent="0.25">
      <c r="A499" s="132"/>
      <c r="C499" s="135"/>
      <c r="D499" s="136"/>
      <c r="E499" s="112"/>
      <c r="F499" s="112"/>
    </row>
    <row r="500" spans="1:6" s="102" customFormat="1" x14ac:dyDescent="0.25">
      <c r="A500" s="132"/>
      <c r="C500" s="135"/>
      <c r="D500" s="136"/>
      <c r="E500" s="112"/>
      <c r="F500" s="112"/>
    </row>
    <row r="501" spans="1:6" s="102" customFormat="1" x14ac:dyDescent="0.25">
      <c r="A501" s="132"/>
      <c r="C501" s="135"/>
      <c r="D501" s="136"/>
      <c r="E501" s="112"/>
      <c r="F501" s="112"/>
    </row>
    <row r="502" spans="1:6" s="102" customFormat="1" x14ac:dyDescent="0.25">
      <c r="A502" s="132"/>
      <c r="C502" s="135"/>
      <c r="D502" s="136"/>
      <c r="E502" s="112"/>
      <c r="F502" s="112"/>
    </row>
    <row r="503" spans="1:6" s="102" customFormat="1" x14ac:dyDescent="0.25">
      <c r="A503" s="132"/>
      <c r="C503" s="135"/>
      <c r="D503" s="136"/>
      <c r="E503" s="112"/>
      <c r="F503" s="112"/>
    </row>
    <row r="504" spans="1:6" s="102" customFormat="1" x14ac:dyDescent="0.25">
      <c r="A504" s="132"/>
      <c r="C504" s="135"/>
      <c r="D504" s="136"/>
      <c r="E504" s="112"/>
      <c r="F504" s="112"/>
    </row>
    <row r="505" spans="1:6" s="102" customFormat="1" x14ac:dyDescent="0.25">
      <c r="A505" s="132"/>
      <c r="C505" s="135"/>
      <c r="D505" s="136"/>
      <c r="E505" s="112"/>
      <c r="F505" s="112"/>
    </row>
    <row r="506" spans="1:6" s="102" customFormat="1" x14ac:dyDescent="0.25">
      <c r="A506" s="132"/>
      <c r="C506" s="135"/>
      <c r="D506" s="136"/>
      <c r="E506" s="112"/>
      <c r="F506" s="112"/>
    </row>
    <row r="507" spans="1:6" s="102" customFormat="1" x14ac:dyDescent="0.25">
      <c r="A507" s="132"/>
      <c r="C507" s="135"/>
      <c r="D507" s="136"/>
      <c r="E507" s="112"/>
      <c r="F507" s="112"/>
    </row>
    <row r="508" spans="1:6" s="102" customFormat="1" x14ac:dyDescent="0.25">
      <c r="A508" s="132"/>
      <c r="C508" s="135"/>
      <c r="D508" s="136"/>
      <c r="E508" s="112"/>
      <c r="F508" s="112"/>
    </row>
    <row r="509" spans="1:6" s="102" customFormat="1" x14ac:dyDescent="0.25">
      <c r="A509" s="132"/>
      <c r="C509" s="135"/>
      <c r="D509" s="136"/>
      <c r="E509" s="112"/>
      <c r="F509" s="112"/>
    </row>
    <row r="510" spans="1:6" s="102" customFormat="1" x14ac:dyDescent="0.25">
      <c r="A510" s="132"/>
      <c r="C510" s="135"/>
      <c r="D510" s="136"/>
      <c r="E510" s="112"/>
      <c r="F510" s="112"/>
    </row>
    <row r="511" spans="1:6" s="102" customFormat="1" x14ac:dyDescent="0.25">
      <c r="A511" s="132"/>
      <c r="C511" s="135"/>
      <c r="D511" s="136"/>
      <c r="E511" s="112"/>
      <c r="F511" s="112"/>
    </row>
    <row r="512" spans="1:6" s="102" customFormat="1" x14ac:dyDescent="0.25">
      <c r="A512" s="132"/>
      <c r="C512" s="135"/>
      <c r="D512" s="136"/>
      <c r="E512" s="112"/>
      <c r="F512" s="112"/>
    </row>
    <row r="513" spans="1:6" s="102" customFormat="1" x14ac:dyDescent="0.25">
      <c r="A513" s="132"/>
      <c r="C513" s="135"/>
      <c r="D513" s="136"/>
      <c r="E513" s="112"/>
      <c r="F513" s="112"/>
    </row>
    <row r="514" spans="1:6" s="102" customFormat="1" x14ac:dyDescent="0.25">
      <c r="A514" s="132"/>
      <c r="C514" s="135"/>
      <c r="D514" s="136"/>
      <c r="E514" s="112"/>
      <c r="F514" s="112"/>
    </row>
    <row r="515" spans="1:6" s="102" customFormat="1" x14ac:dyDescent="0.25">
      <c r="A515" s="132"/>
      <c r="C515" s="135"/>
      <c r="D515" s="136"/>
      <c r="E515" s="112"/>
      <c r="F515" s="112"/>
    </row>
    <row r="516" spans="1:6" s="102" customFormat="1" x14ac:dyDescent="0.25">
      <c r="A516" s="132"/>
      <c r="C516" s="135"/>
      <c r="D516" s="136"/>
      <c r="E516" s="112"/>
      <c r="F516" s="112"/>
    </row>
  </sheetData>
  <mergeCells count="53">
    <mergeCell ref="A245:A250"/>
    <mergeCell ref="F3:F4"/>
    <mergeCell ref="A35:A40"/>
    <mergeCell ref="A2:E2"/>
    <mergeCell ref="A3:A4"/>
    <mergeCell ref="B3:B4"/>
    <mergeCell ref="C3:D3"/>
    <mergeCell ref="E3:E4"/>
    <mergeCell ref="A5:A10"/>
    <mergeCell ref="A11:A16"/>
    <mergeCell ref="A17:A22"/>
    <mergeCell ref="A23:A28"/>
    <mergeCell ref="A29:A34"/>
    <mergeCell ref="A107:A112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79:A184"/>
    <mergeCell ref="A113:A118"/>
    <mergeCell ref="A119:A124"/>
    <mergeCell ref="A125:A130"/>
    <mergeCell ref="A131:A136"/>
    <mergeCell ref="A137:A142"/>
    <mergeCell ref="A143:A148"/>
    <mergeCell ref="A149:A154"/>
    <mergeCell ref="A155:A160"/>
    <mergeCell ref="A161:A166"/>
    <mergeCell ref="A167:A172"/>
    <mergeCell ref="A173:A178"/>
    <mergeCell ref="A281:A286"/>
    <mergeCell ref="A263:A268"/>
    <mergeCell ref="A269:A274"/>
    <mergeCell ref="A275:A280"/>
    <mergeCell ref="A185:A190"/>
    <mergeCell ref="A191:A196"/>
    <mergeCell ref="A197:A202"/>
    <mergeCell ref="A203:A208"/>
    <mergeCell ref="A209:A214"/>
    <mergeCell ref="A215:A220"/>
    <mergeCell ref="A221:A226"/>
    <mergeCell ref="A227:A232"/>
    <mergeCell ref="A251:A256"/>
    <mergeCell ref="A257:A262"/>
    <mergeCell ref="A233:A238"/>
    <mergeCell ref="A239:A244"/>
  </mergeCells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6"/>
  <sheetViews>
    <sheetView tabSelected="1" view="pageBreakPreview" topLeftCell="A270" zoomScale="112" zoomScaleNormal="100" zoomScaleSheetLayoutView="112" workbookViewId="0">
      <selection activeCell="X95" sqref="X95"/>
    </sheetView>
  </sheetViews>
  <sheetFormatPr defaultRowHeight="18.75" x14ac:dyDescent="0.25"/>
  <cols>
    <col min="1" max="1" width="36.28515625" style="132" customWidth="1"/>
    <col min="2" max="2" width="28.5703125" style="102" customWidth="1"/>
    <col min="3" max="3" width="20.5703125" style="135" customWidth="1"/>
    <col min="4" max="4" width="20.28515625" style="136" customWidth="1"/>
    <col min="5" max="5" width="17.28515625" style="101" hidden="1" customWidth="1"/>
    <col min="6" max="6" width="18" style="101" hidden="1" customWidth="1"/>
    <col min="7" max="7" width="16.28515625" style="100" hidden="1" customWidth="1"/>
    <col min="8" max="8" width="16.5703125" style="100" hidden="1" customWidth="1"/>
    <col min="9" max="9" width="13.5703125" style="100" hidden="1" customWidth="1"/>
    <col min="10" max="10" width="18.42578125" style="100" hidden="1" customWidth="1"/>
    <col min="11" max="11" width="11.85546875" style="100" hidden="1" customWidth="1"/>
    <col min="12" max="12" width="9.28515625" style="100" hidden="1" customWidth="1"/>
    <col min="13" max="13" width="11.28515625" style="100" hidden="1" customWidth="1"/>
    <col min="14" max="20" width="0" style="100" hidden="1" customWidth="1"/>
    <col min="21" max="16384" width="9.140625" style="100"/>
  </cols>
  <sheetData>
    <row r="1" spans="1:8" x14ac:dyDescent="0.25">
      <c r="A1" s="102"/>
      <c r="C1" s="155"/>
      <c r="D1" s="155" t="s">
        <v>143</v>
      </c>
      <c r="E1" s="112"/>
    </row>
    <row r="2" spans="1:8" s="102" customFormat="1" ht="51.75" customHeight="1" x14ac:dyDescent="0.25">
      <c r="A2" s="195" t="s">
        <v>133</v>
      </c>
      <c r="B2" s="195"/>
      <c r="C2" s="195"/>
      <c r="D2" s="195"/>
      <c r="E2" s="195"/>
      <c r="F2" s="168"/>
    </row>
    <row r="3" spans="1:8" ht="38.25" customHeight="1" x14ac:dyDescent="0.25">
      <c r="A3" s="180" t="s">
        <v>2</v>
      </c>
      <c r="B3" s="180" t="s">
        <v>3</v>
      </c>
      <c r="C3" s="197" t="s">
        <v>1</v>
      </c>
      <c r="D3" s="197"/>
      <c r="E3" s="185" t="s">
        <v>106</v>
      </c>
      <c r="F3" s="196" t="s">
        <v>40</v>
      </c>
    </row>
    <row r="4" spans="1:8" ht="36.75" customHeight="1" x14ac:dyDescent="0.25">
      <c r="A4" s="180"/>
      <c r="B4" s="180"/>
      <c r="C4" s="169" t="s">
        <v>0</v>
      </c>
      <c r="D4" s="169" t="s">
        <v>4</v>
      </c>
      <c r="E4" s="185"/>
      <c r="F4" s="196"/>
    </row>
    <row r="5" spans="1:8" ht="18.75" customHeight="1" x14ac:dyDescent="0.25">
      <c r="A5" s="191" t="s">
        <v>112</v>
      </c>
      <c r="B5" s="84" t="s">
        <v>5</v>
      </c>
      <c r="C5" s="139">
        <f>C6+C8+C9+C10</f>
        <v>1383053.2999999998</v>
      </c>
      <c r="D5" s="139">
        <f>D6+D8+D9+D10</f>
        <v>1378678</v>
      </c>
      <c r="E5" s="126">
        <f>C5-D5</f>
        <v>4375.2999999998137</v>
      </c>
      <c r="F5" s="125">
        <f>D5/C5</f>
        <v>0.99683649212940684</v>
      </c>
      <c r="H5" s="104">
        <f>D5/D281*100</f>
        <v>4.8619907261624231</v>
      </c>
    </row>
    <row r="6" spans="1:8" ht="18" customHeight="1" x14ac:dyDescent="0.25">
      <c r="A6" s="192"/>
      <c r="B6" s="86" t="s">
        <v>6</v>
      </c>
      <c r="C6" s="140">
        <f>C12+C18+C24+C30</f>
        <v>32031.7</v>
      </c>
      <c r="D6" s="140">
        <f>D12+D18+D24+D30</f>
        <v>31401.1</v>
      </c>
      <c r="E6" s="127">
        <f t="shared" ref="E6:E69" si="0">C6-D6</f>
        <v>630.60000000000218</v>
      </c>
      <c r="F6" s="118">
        <f>D6/C6</f>
        <v>0.98031325218455456</v>
      </c>
      <c r="G6" s="104">
        <f>D6/D5*100</f>
        <v>2.2776239266891904</v>
      </c>
    </row>
    <row r="7" spans="1:8" ht="56.25" x14ac:dyDescent="0.25">
      <c r="A7" s="192"/>
      <c r="B7" s="86" t="s">
        <v>7</v>
      </c>
      <c r="C7" s="140" t="s">
        <v>142</v>
      </c>
      <c r="D7" s="140" t="s">
        <v>142</v>
      </c>
      <c r="E7" s="127" t="e">
        <f t="shared" si="0"/>
        <v>#VALUE!</v>
      </c>
      <c r="F7" s="118" t="e">
        <f>D7/C7</f>
        <v>#VALUE!</v>
      </c>
    </row>
    <row r="8" spans="1:8" x14ac:dyDescent="0.25">
      <c r="A8" s="192"/>
      <c r="B8" s="86" t="s">
        <v>8</v>
      </c>
      <c r="C8" s="140">
        <f>C14+C20+C26+C32</f>
        <v>291075.20000000001</v>
      </c>
      <c r="D8" s="140">
        <f t="shared" ref="D8:D10" si="1">D14+D20+D26+D32</f>
        <v>291058.09999999998</v>
      </c>
      <c r="E8" s="127">
        <f t="shared" si="0"/>
        <v>17.100000000034925</v>
      </c>
      <c r="F8" s="118">
        <f t="shared" ref="F8:F71" si="2">D8/C8</f>
        <v>0.99994125229493946</v>
      </c>
    </row>
    <row r="9" spans="1:8" x14ac:dyDescent="0.25">
      <c r="A9" s="192"/>
      <c r="B9" s="86" t="s">
        <v>9</v>
      </c>
      <c r="C9" s="140">
        <f>C15+C21+C27+C33</f>
        <v>1059946.3999999999</v>
      </c>
      <c r="D9" s="140">
        <f t="shared" si="1"/>
        <v>1056218.8</v>
      </c>
      <c r="E9" s="127">
        <f t="shared" si="0"/>
        <v>3727.5999999998603</v>
      </c>
      <c r="F9" s="118">
        <f t="shared" si="2"/>
        <v>0.99648321839670395</v>
      </c>
    </row>
    <row r="10" spans="1:8" ht="37.5" x14ac:dyDescent="0.25">
      <c r="A10" s="193"/>
      <c r="B10" s="86" t="s">
        <v>10</v>
      </c>
      <c r="C10" s="141">
        <f>C16+C22+C28+C34</f>
        <v>0</v>
      </c>
      <c r="D10" s="141">
        <f t="shared" si="1"/>
        <v>0</v>
      </c>
      <c r="E10" s="128">
        <f t="shared" si="0"/>
        <v>0</v>
      </c>
      <c r="F10" s="118" t="e">
        <f t="shared" si="2"/>
        <v>#DIV/0!</v>
      </c>
    </row>
    <row r="11" spans="1:8" ht="18.75" customHeight="1" x14ac:dyDescent="0.25">
      <c r="A11" s="174" t="s">
        <v>19</v>
      </c>
      <c r="B11" s="16" t="s">
        <v>5</v>
      </c>
      <c r="C11" s="142">
        <f>C12+C14+C15+C16</f>
        <v>621028</v>
      </c>
      <c r="D11" s="142">
        <f>D12+D14+D15+D16</f>
        <v>617601.30000000005</v>
      </c>
      <c r="E11" s="129">
        <f t="shared" si="0"/>
        <v>3426.6999999999534</v>
      </c>
      <c r="F11" s="119">
        <f>D11/C11</f>
        <v>0.99448221336236053</v>
      </c>
    </row>
    <row r="12" spans="1:8" ht="18" customHeight="1" x14ac:dyDescent="0.25">
      <c r="A12" s="175"/>
      <c r="B12" s="16" t="s">
        <v>6</v>
      </c>
      <c r="C12" s="143">
        <v>0</v>
      </c>
      <c r="D12" s="143">
        <v>0</v>
      </c>
      <c r="E12" s="129"/>
      <c r="F12" s="119" t="e">
        <f t="shared" si="2"/>
        <v>#DIV/0!</v>
      </c>
    </row>
    <row r="13" spans="1:8" ht="56.25" x14ac:dyDescent="0.25">
      <c r="A13" s="175"/>
      <c r="B13" s="16" t="s">
        <v>7</v>
      </c>
      <c r="C13" s="142" t="s">
        <v>142</v>
      </c>
      <c r="D13" s="142" t="s">
        <v>142</v>
      </c>
      <c r="E13" s="129" t="e">
        <f t="shared" si="0"/>
        <v>#VALUE!</v>
      </c>
      <c r="F13" s="119" t="e">
        <f t="shared" si="2"/>
        <v>#VALUE!</v>
      </c>
      <c r="G13" s="105"/>
    </row>
    <row r="14" spans="1:8" x14ac:dyDescent="0.25">
      <c r="A14" s="175"/>
      <c r="B14" s="16" t="s">
        <v>8</v>
      </c>
      <c r="C14" s="142">
        <v>266144.7</v>
      </c>
      <c r="D14" s="142">
        <v>266144.5</v>
      </c>
      <c r="E14" s="129">
        <f t="shared" si="0"/>
        <v>0.20000000001164153</v>
      </c>
      <c r="F14" s="119">
        <f t="shared" si="2"/>
        <v>0.99999924852908961</v>
      </c>
    </row>
    <row r="15" spans="1:8" x14ac:dyDescent="0.25">
      <c r="A15" s="175"/>
      <c r="B15" s="16" t="s">
        <v>9</v>
      </c>
      <c r="C15" s="142">
        <v>354883.3</v>
      </c>
      <c r="D15" s="142">
        <v>351456.8</v>
      </c>
      <c r="E15" s="129">
        <f t="shared" si="0"/>
        <v>3426.5</v>
      </c>
      <c r="F15" s="119">
        <f t="shared" si="2"/>
        <v>0.99034471331843454</v>
      </c>
    </row>
    <row r="16" spans="1:8" ht="37.5" x14ac:dyDescent="0.25">
      <c r="A16" s="176"/>
      <c r="B16" s="16" t="s">
        <v>10</v>
      </c>
      <c r="C16" s="143">
        <v>0</v>
      </c>
      <c r="D16" s="143">
        <v>0</v>
      </c>
      <c r="E16" s="130">
        <f t="shared" si="0"/>
        <v>0</v>
      </c>
      <c r="F16" s="119" t="e">
        <f t="shared" si="2"/>
        <v>#DIV/0!</v>
      </c>
    </row>
    <row r="17" spans="1:6" ht="18.75" customHeight="1" x14ac:dyDescent="0.25">
      <c r="A17" s="174" t="s">
        <v>20</v>
      </c>
      <c r="B17" s="16" t="s">
        <v>5</v>
      </c>
      <c r="C17" s="142">
        <f>C18+C20+C21+C22</f>
        <v>599322.9</v>
      </c>
      <c r="D17" s="142">
        <f>D18+D20+D21+D22</f>
        <v>599253.19999999995</v>
      </c>
      <c r="E17" s="129">
        <f t="shared" si="0"/>
        <v>69.700000000069849</v>
      </c>
      <c r="F17" s="119">
        <f t="shared" si="2"/>
        <v>0.99988370209114308</v>
      </c>
    </row>
    <row r="18" spans="1:6" ht="16.5" customHeight="1" x14ac:dyDescent="0.25">
      <c r="A18" s="175"/>
      <c r="B18" s="16" t="s">
        <v>6</v>
      </c>
      <c r="C18" s="142">
        <v>1560.5</v>
      </c>
      <c r="D18" s="142">
        <v>1557.5</v>
      </c>
      <c r="E18" s="129">
        <f t="shared" si="0"/>
        <v>3</v>
      </c>
      <c r="F18" s="119">
        <f t="shared" si="2"/>
        <v>0.99807753925024034</v>
      </c>
    </row>
    <row r="19" spans="1:6" ht="56.25" x14ac:dyDescent="0.25">
      <c r="A19" s="175"/>
      <c r="B19" s="16" t="s">
        <v>7</v>
      </c>
      <c r="C19" s="142" t="s">
        <v>142</v>
      </c>
      <c r="D19" s="142" t="s">
        <v>142</v>
      </c>
      <c r="E19" s="129" t="e">
        <f t="shared" si="0"/>
        <v>#VALUE!</v>
      </c>
      <c r="F19" s="119" t="e">
        <f t="shared" si="2"/>
        <v>#VALUE!</v>
      </c>
    </row>
    <row r="20" spans="1:6" x14ac:dyDescent="0.25">
      <c r="A20" s="175"/>
      <c r="B20" s="16" t="s">
        <v>8</v>
      </c>
      <c r="C20" s="142">
        <v>24930.5</v>
      </c>
      <c r="D20" s="142">
        <v>24913.599999999999</v>
      </c>
      <c r="E20" s="129">
        <f t="shared" si="0"/>
        <v>16.900000000001455</v>
      </c>
      <c r="F20" s="119">
        <f t="shared" si="2"/>
        <v>0.99932211548103722</v>
      </c>
    </row>
    <row r="21" spans="1:6" x14ac:dyDescent="0.25">
      <c r="A21" s="175"/>
      <c r="B21" s="16" t="s">
        <v>9</v>
      </c>
      <c r="C21" s="142">
        <v>572831.9</v>
      </c>
      <c r="D21" s="142">
        <v>572782.1</v>
      </c>
      <c r="E21" s="129">
        <f t="shared" si="0"/>
        <v>49.800000000046566</v>
      </c>
      <c r="F21" s="119">
        <f t="shared" si="2"/>
        <v>0.99991306350082798</v>
      </c>
    </row>
    <row r="22" spans="1:6" ht="37.5" x14ac:dyDescent="0.25">
      <c r="A22" s="176"/>
      <c r="B22" s="16" t="s">
        <v>10</v>
      </c>
      <c r="C22" s="143">
        <v>0</v>
      </c>
      <c r="D22" s="143">
        <v>0</v>
      </c>
      <c r="E22" s="130">
        <f t="shared" si="0"/>
        <v>0</v>
      </c>
      <c r="F22" s="119" t="e">
        <f t="shared" si="2"/>
        <v>#DIV/0!</v>
      </c>
    </row>
    <row r="23" spans="1:6" ht="18" customHeight="1" x14ac:dyDescent="0.25">
      <c r="A23" s="174" t="s">
        <v>21</v>
      </c>
      <c r="B23" s="16" t="s">
        <v>5</v>
      </c>
      <c r="C23" s="142">
        <f>C24+C26+C27+C28</f>
        <v>30642.5</v>
      </c>
      <c r="D23" s="142">
        <f>D24+D26+D27+D28</f>
        <v>30014.399999999998</v>
      </c>
      <c r="E23" s="129">
        <f t="shared" si="0"/>
        <v>628.10000000000218</v>
      </c>
      <c r="F23" s="119">
        <f>D23/C23</f>
        <v>0.97950232520192537</v>
      </c>
    </row>
    <row r="24" spans="1:6" ht="17.25" customHeight="1" x14ac:dyDescent="0.25">
      <c r="A24" s="175"/>
      <c r="B24" s="16" t="s">
        <v>6</v>
      </c>
      <c r="C24" s="142">
        <v>30471.200000000001</v>
      </c>
      <c r="D24" s="142">
        <v>29843.599999999999</v>
      </c>
      <c r="E24" s="129">
        <f t="shared" si="0"/>
        <v>627.60000000000218</v>
      </c>
      <c r="F24" s="119">
        <f t="shared" si="2"/>
        <v>0.97940350232350537</v>
      </c>
    </row>
    <row r="25" spans="1:6" ht="56.25" x14ac:dyDescent="0.25">
      <c r="A25" s="175"/>
      <c r="B25" s="16" t="s">
        <v>7</v>
      </c>
      <c r="C25" s="142" t="s">
        <v>142</v>
      </c>
      <c r="D25" s="142" t="s">
        <v>142</v>
      </c>
      <c r="E25" s="130" t="e">
        <f t="shared" si="0"/>
        <v>#VALUE!</v>
      </c>
      <c r="F25" s="119" t="e">
        <f t="shared" si="2"/>
        <v>#VALUE!</v>
      </c>
    </row>
    <row r="26" spans="1:6" ht="16.5" customHeight="1" x14ac:dyDescent="0.25">
      <c r="A26" s="175"/>
      <c r="B26" s="16" t="s">
        <v>8</v>
      </c>
      <c r="C26" s="158">
        <v>0</v>
      </c>
      <c r="D26" s="158">
        <v>0</v>
      </c>
      <c r="E26" s="130">
        <f t="shared" si="0"/>
        <v>0</v>
      </c>
      <c r="F26" s="119" t="e">
        <f t="shared" si="2"/>
        <v>#DIV/0!</v>
      </c>
    </row>
    <row r="27" spans="1:6" ht="18" customHeight="1" x14ac:dyDescent="0.25">
      <c r="A27" s="175"/>
      <c r="B27" s="16" t="s">
        <v>9</v>
      </c>
      <c r="C27" s="142">
        <v>171.3</v>
      </c>
      <c r="D27" s="142">
        <v>170.8</v>
      </c>
      <c r="E27" s="130">
        <f t="shared" si="0"/>
        <v>0.5</v>
      </c>
      <c r="F27" s="119">
        <f t="shared" si="2"/>
        <v>0.99708114419147698</v>
      </c>
    </row>
    <row r="28" spans="1:6" ht="37.5" x14ac:dyDescent="0.25">
      <c r="A28" s="176"/>
      <c r="B28" s="16" t="s">
        <v>10</v>
      </c>
      <c r="C28" s="143">
        <v>0</v>
      </c>
      <c r="D28" s="143">
        <v>0</v>
      </c>
      <c r="E28" s="130">
        <f t="shared" si="0"/>
        <v>0</v>
      </c>
      <c r="F28" s="119" t="e">
        <f t="shared" si="2"/>
        <v>#DIV/0!</v>
      </c>
    </row>
    <row r="29" spans="1:6" ht="18.75" customHeight="1" x14ac:dyDescent="0.25">
      <c r="A29" s="174" t="s">
        <v>22</v>
      </c>
      <c r="B29" s="16" t="s">
        <v>5</v>
      </c>
      <c r="C29" s="142">
        <f>C30+C32+C33+C34</f>
        <v>132059.9</v>
      </c>
      <c r="D29" s="142">
        <f>D30+D32+D33+D34</f>
        <v>131809.1</v>
      </c>
      <c r="E29" s="129">
        <f t="shared" si="0"/>
        <v>250.79999999998836</v>
      </c>
      <c r="F29" s="119">
        <f t="shared" si="2"/>
        <v>0.99810086180589275</v>
      </c>
    </row>
    <row r="30" spans="1:6" ht="18" customHeight="1" x14ac:dyDescent="0.25">
      <c r="A30" s="175"/>
      <c r="B30" s="16" t="s">
        <v>6</v>
      </c>
      <c r="C30" s="143">
        <v>0</v>
      </c>
      <c r="D30" s="143">
        <v>0</v>
      </c>
      <c r="E30" s="130">
        <f t="shared" si="0"/>
        <v>0</v>
      </c>
      <c r="F30" s="119" t="e">
        <f t="shared" si="2"/>
        <v>#DIV/0!</v>
      </c>
    </row>
    <row r="31" spans="1:6" ht="56.25" x14ac:dyDescent="0.25">
      <c r="A31" s="175"/>
      <c r="B31" s="16" t="s">
        <v>7</v>
      </c>
      <c r="C31" s="142" t="s">
        <v>142</v>
      </c>
      <c r="D31" s="142" t="s">
        <v>142</v>
      </c>
      <c r="E31" s="129" t="e">
        <f t="shared" si="0"/>
        <v>#VALUE!</v>
      </c>
      <c r="F31" s="119" t="e">
        <f t="shared" si="2"/>
        <v>#VALUE!</v>
      </c>
    </row>
    <row r="32" spans="1:6" ht="22.5" customHeight="1" x14ac:dyDescent="0.25">
      <c r="A32" s="175"/>
      <c r="B32" s="16" t="s">
        <v>8</v>
      </c>
      <c r="C32" s="143">
        <v>0</v>
      </c>
      <c r="D32" s="143">
        <v>0</v>
      </c>
      <c r="E32" s="129">
        <f t="shared" si="0"/>
        <v>0</v>
      </c>
      <c r="F32" s="119" t="e">
        <f t="shared" si="2"/>
        <v>#DIV/0!</v>
      </c>
    </row>
    <row r="33" spans="1:9" x14ac:dyDescent="0.25">
      <c r="A33" s="175"/>
      <c r="B33" s="16" t="s">
        <v>9</v>
      </c>
      <c r="C33" s="142">
        <v>132059.9</v>
      </c>
      <c r="D33" s="142">
        <v>131809.1</v>
      </c>
      <c r="E33" s="129">
        <f t="shared" si="0"/>
        <v>250.79999999998836</v>
      </c>
      <c r="F33" s="119">
        <f t="shared" si="2"/>
        <v>0.99810086180589275</v>
      </c>
    </row>
    <row r="34" spans="1:9" ht="35.25" customHeight="1" x14ac:dyDescent="0.25">
      <c r="A34" s="176"/>
      <c r="B34" s="16" t="s">
        <v>10</v>
      </c>
      <c r="C34" s="143">
        <v>0</v>
      </c>
      <c r="D34" s="143">
        <v>0</v>
      </c>
      <c r="E34" s="130">
        <f t="shared" si="0"/>
        <v>0</v>
      </c>
      <c r="F34" s="119" t="e">
        <f t="shared" si="2"/>
        <v>#DIV/0!</v>
      </c>
    </row>
    <row r="35" spans="1:9" ht="18" customHeight="1" x14ac:dyDescent="0.25">
      <c r="A35" s="191" t="s">
        <v>132</v>
      </c>
      <c r="B35" s="84" t="s">
        <v>5</v>
      </c>
      <c r="C35" s="139">
        <f>C36+C38+C39+C40</f>
        <v>9096584</v>
      </c>
      <c r="D35" s="139">
        <f>D36+D38++D39+D40</f>
        <v>8952024.9000000004</v>
      </c>
      <c r="E35" s="126">
        <f>C35-D35</f>
        <v>144559.09999999963</v>
      </c>
      <c r="F35" s="125">
        <f>D35/C35</f>
        <v>0.98410841916042335</v>
      </c>
      <c r="H35" s="106">
        <f>D35/D281</f>
        <v>0.31569853181217877</v>
      </c>
      <c r="I35" s="117"/>
    </row>
    <row r="36" spans="1:9" ht="18" customHeight="1" x14ac:dyDescent="0.25">
      <c r="A36" s="192"/>
      <c r="B36" s="86" t="s">
        <v>6</v>
      </c>
      <c r="C36" s="140">
        <f>C42+C48+C54</f>
        <v>3263716.3000000003</v>
      </c>
      <c r="D36" s="140">
        <f>D42+D48+D54</f>
        <v>3164957</v>
      </c>
      <c r="E36" s="127">
        <f>C36-D36</f>
        <v>98759.300000000279</v>
      </c>
      <c r="F36" s="118">
        <f t="shared" si="2"/>
        <v>0.96974023140430432</v>
      </c>
      <c r="G36" s="104">
        <f>D36/D35*100</f>
        <v>35.35464920344446</v>
      </c>
    </row>
    <row r="37" spans="1:9" ht="56.25" x14ac:dyDescent="0.25">
      <c r="A37" s="192"/>
      <c r="B37" s="86" t="s">
        <v>7</v>
      </c>
      <c r="C37" s="140" t="s">
        <v>142</v>
      </c>
      <c r="D37" s="140" t="s">
        <v>142</v>
      </c>
      <c r="E37" s="127" t="e">
        <f>C37-D37</f>
        <v>#VALUE!</v>
      </c>
      <c r="F37" s="118" t="e">
        <f t="shared" si="2"/>
        <v>#VALUE!</v>
      </c>
    </row>
    <row r="38" spans="1:9" ht="18" customHeight="1" x14ac:dyDescent="0.25">
      <c r="A38" s="192"/>
      <c r="B38" s="86" t="s">
        <v>8</v>
      </c>
      <c r="C38" s="140">
        <f t="shared" ref="C38:D40" si="3">C44+C50+C56</f>
        <v>208677.4</v>
      </c>
      <c r="D38" s="140">
        <f t="shared" si="3"/>
        <v>177253.4</v>
      </c>
      <c r="E38" s="127">
        <f>C38-D38</f>
        <v>31424</v>
      </c>
      <c r="F38" s="118">
        <f t="shared" si="2"/>
        <v>0.84941349662205878</v>
      </c>
    </row>
    <row r="39" spans="1:9" ht="18" customHeight="1" x14ac:dyDescent="0.25">
      <c r="A39" s="192"/>
      <c r="B39" s="86" t="s">
        <v>9</v>
      </c>
      <c r="C39" s="140">
        <f t="shared" si="3"/>
        <v>5624190.3000000007</v>
      </c>
      <c r="D39" s="140">
        <f t="shared" si="3"/>
        <v>5609814.5</v>
      </c>
      <c r="E39" s="127">
        <f t="shared" si="0"/>
        <v>14375.800000000745</v>
      </c>
      <c r="F39" s="118">
        <f t="shared" si="2"/>
        <v>0.9974439342850826</v>
      </c>
    </row>
    <row r="40" spans="1:9" ht="37.5" x14ac:dyDescent="0.25">
      <c r="A40" s="193"/>
      <c r="B40" s="86" t="s">
        <v>10</v>
      </c>
      <c r="C40" s="141">
        <f t="shared" si="3"/>
        <v>0</v>
      </c>
      <c r="D40" s="141">
        <f t="shared" si="3"/>
        <v>0</v>
      </c>
      <c r="E40" s="128">
        <f t="shared" si="0"/>
        <v>0</v>
      </c>
      <c r="F40" s="118" t="e">
        <f>D40/C40</f>
        <v>#DIV/0!</v>
      </c>
    </row>
    <row r="41" spans="1:9" x14ac:dyDescent="0.25">
      <c r="A41" s="174" t="s">
        <v>13</v>
      </c>
      <c r="B41" s="16" t="s">
        <v>5</v>
      </c>
      <c r="C41" s="142">
        <f>C42+C44+C45+C46</f>
        <v>8761127</v>
      </c>
      <c r="D41" s="142">
        <f>D42+D44+D45+D46</f>
        <v>8623368.3000000007</v>
      </c>
      <c r="E41" s="129">
        <f t="shared" si="0"/>
        <v>137758.69999999925</v>
      </c>
      <c r="F41" s="120">
        <f>D41/C41</f>
        <v>0.98427614392531926</v>
      </c>
    </row>
    <row r="42" spans="1:9" ht="16.5" customHeight="1" x14ac:dyDescent="0.25">
      <c r="A42" s="175"/>
      <c r="B42" s="16" t="s">
        <v>6</v>
      </c>
      <c r="C42" s="142">
        <v>3224932.6</v>
      </c>
      <c r="D42" s="142">
        <v>3126849.5</v>
      </c>
      <c r="E42" s="129">
        <f t="shared" si="0"/>
        <v>98083.100000000093</v>
      </c>
      <c r="F42" s="119">
        <f t="shared" si="2"/>
        <v>0.96958600002989204</v>
      </c>
    </row>
    <row r="43" spans="1:9" ht="56.25" x14ac:dyDescent="0.25">
      <c r="A43" s="175"/>
      <c r="B43" s="16" t="s">
        <v>7</v>
      </c>
      <c r="C43" s="142" t="s">
        <v>142</v>
      </c>
      <c r="D43" s="142" t="s">
        <v>142</v>
      </c>
      <c r="E43" s="129" t="e">
        <f t="shared" si="0"/>
        <v>#VALUE!</v>
      </c>
      <c r="F43" s="119" t="e">
        <f t="shared" si="2"/>
        <v>#VALUE!</v>
      </c>
    </row>
    <row r="44" spans="1:9" x14ac:dyDescent="0.25">
      <c r="A44" s="175"/>
      <c r="B44" s="16" t="s">
        <v>8</v>
      </c>
      <c r="C44" s="142">
        <v>203163</v>
      </c>
      <c r="D44" s="142">
        <v>171863.4</v>
      </c>
      <c r="E44" s="129">
        <f t="shared" si="0"/>
        <v>31299.600000000006</v>
      </c>
      <c r="F44" s="119">
        <f t="shared" si="2"/>
        <v>0.84593848289304641</v>
      </c>
    </row>
    <row r="45" spans="1:9" x14ac:dyDescent="0.25">
      <c r="A45" s="175"/>
      <c r="B45" s="16" t="s">
        <v>9</v>
      </c>
      <c r="C45" s="142">
        <v>5333031.4000000004</v>
      </c>
      <c r="D45" s="142">
        <v>5324655.4000000004</v>
      </c>
      <c r="E45" s="129">
        <f t="shared" si="0"/>
        <v>8376</v>
      </c>
      <c r="F45" s="119">
        <f t="shared" si="2"/>
        <v>0.99842941108503502</v>
      </c>
    </row>
    <row r="46" spans="1:9" ht="37.5" x14ac:dyDescent="0.25">
      <c r="A46" s="176"/>
      <c r="B46" s="16" t="s">
        <v>10</v>
      </c>
      <c r="C46" s="143">
        <v>0</v>
      </c>
      <c r="D46" s="143">
        <v>0</v>
      </c>
      <c r="E46" s="130">
        <f t="shared" si="0"/>
        <v>0</v>
      </c>
      <c r="F46" s="119" t="e">
        <f>D46/C46</f>
        <v>#DIV/0!</v>
      </c>
    </row>
    <row r="47" spans="1:9" x14ac:dyDescent="0.25">
      <c r="A47" s="174" t="s">
        <v>14</v>
      </c>
      <c r="B47" s="16" t="s">
        <v>5</v>
      </c>
      <c r="C47" s="142">
        <f>C48+C50+C51+C52</f>
        <v>274825.3</v>
      </c>
      <c r="D47" s="142">
        <f>D48+D50+D51+D52</f>
        <v>271200.2</v>
      </c>
      <c r="E47" s="129">
        <f t="shared" si="0"/>
        <v>3625.0999999999767</v>
      </c>
      <c r="F47" s="119">
        <f t="shared" si="2"/>
        <v>0.98680943857788939</v>
      </c>
    </row>
    <row r="48" spans="1:9" ht="18" customHeight="1" x14ac:dyDescent="0.25">
      <c r="A48" s="175"/>
      <c r="B48" s="16" t="s">
        <v>6</v>
      </c>
      <c r="C48" s="142">
        <v>10381</v>
      </c>
      <c r="D48" s="142">
        <v>10380.1</v>
      </c>
      <c r="E48" s="129">
        <f t="shared" si="0"/>
        <v>0.8999999999996362</v>
      </c>
      <c r="F48" s="119">
        <f t="shared" si="2"/>
        <v>0.99991330314998561</v>
      </c>
    </row>
    <row r="49" spans="1:8" ht="56.25" x14ac:dyDescent="0.25">
      <c r="A49" s="175"/>
      <c r="B49" s="16" t="s">
        <v>7</v>
      </c>
      <c r="C49" s="142" t="s">
        <v>142</v>
      </c>
      <c r="D49" s="142" t="s">
        <v>142</v>
      </c>
      <c r="E49" s="129" t="e">
        <f t="shared" si="0"/>
        <v>#VALUE!</v>
      </c>
      <c r="F49" s="119" t="e">
        <f t="shared" si="2"/>
        <v>#VALUE!</v>
      </c>
    </row>
    <row r="50" spans="1:8" x14ac:dyDescent="0.25">
      <c r="A50" s="175"/>
      <c r="B50" s="16" t="s">
        <v>8</v>
      </c>
      <c r="C50" s="142">
        <v>5514.4</v>
      </c>
      <c r="D50" s="142">
        <v>5390</v>
      </c>
      <c r="E50" s="129">
        <f t="shared" si="0"/>
        <v>124.39999999999964</v>
      </c>
      <c r="F50" s="119">
        <f t="shared" si="2"/>
        <v>0.97744088205425805</v>
      </c>
    </row>
    <row r="51" spans="1:8" x14ac:dyDescent="0.25">
      <c r="A51" s="175"/>
      <c r="B51" s="16" t="s">
        <v>9</v>
      </c>
      <c r="C51" s="142">
        <v>258929.9</v>
      </c>
      <c r="D51" s="142">
        <v>255430.1</v>
      </c>
      <c r="E51" s="129">
        <f t="shared" si="0"/>
        <v>3499.7999999999884</v>
      </c>
      <c r="F51" s="119">
        <f t="shared" si="2"/>
        <v>0.98648360038759531</v>
      </c>
    </row>
    <row r="52" spans="1:8" ht="37.5" x14ac:dyDescent="0.25">
      <c r="A52" s="176"/>
      <c r="B52" s="16" t="s">
        <v>10</v>
      </c>
      <c r="C52" s="143">
        <v>0</v>
      </c>
      <c r="D52" s="143">
        <v>0</v>
      </c>
      <c r="E52" s="130">
        <f t="shared" si="0"/>
        <v>0</v>
      </c>
      <c r="F52" s="119" t="e">
        <f t="shared" si="2"/>
        <v>#DIV/0!</v>
      </c>
    </row>
    <row r="53" spans="1:8" x14ac:dyDescent="0.25">
      <c r="A53" s="174" t="s">
        <v>15</v>
      </c>
      <c r="B53" s="16" t="s">
        <v>5</v>
      </c>
      <c r="C53" s="142">
        <f>C54+C56+C57+C58</f>
        <v>60631.7</v>
      </c>
      <c r="D53" s="142">
        <f>D54+D56+D57+D58</f>
        <v>57456.4</v>
      </c>
      <c r="E53" s="129">
        <f t="shared" si="0"/>
        <v>3175.2999999999956</v>
      </c>
      <c r="F53" s="119">
        <f t="shared" si="2"/>
        <v>0.94762970525319268</v>
      </c>
    </row>
    <row r="54" spans="1:8" ht="16.5" customHeight="1" x14ac:dyDescent="0.25">
      <c r="A54" s="175"/>
      <c r="B54" s="16" t="s">
        <v>6</v>
      </c>
      <c r="C54" s="142">
        <v>28402.7</v>
      </c>
      <c r="D54" s="142">
        <v>27727.4</v>
      </c>
      <c r="E54" s="129">
        <f t="shared" si="0"/>
        <v>675.29999999999927</v>
      </c>
      <c r="F54" s="119">
        <f t="shared" si="2"/>
        <v>0.97622409137159494</v>
      </c>
    </row>
    <row r="55" spans="1:8" ht="56.25" x14ac:dyDescent="0.25">
      <c r="A55" s="175"/>
      <c r="B55" s="16" t="s">
        <v>7</v>
      </c>
      <c r="C55" s="142" t="s">
        <v>142</v>
      </c>
      <c r="D55" s="142" t="s">
        <v>142</v>
      </c>
      <c r="E55" s="130" t="e">
        <f t="shared" si="0"/>
        <v>#VALUE!</v>
      </c>
      <c r="F55" s="119" t="e">
        <f t="shared" si="2"/>
        <v>#VALUE!</v>
      </c>
    </row>
    <row r="56" spans="1:8" ht="18.75" customHeight="1" x14ac:dyDescent="0.25">
      <c r="A56" s="175"/>
      <c r="B56" s="16" t="s">
        <v>8</v>
      </c>
      <c r="C56" s="143">
        <v>0</v>
      </c>
      <c r="D56" s="143">
        <v>0</v>
      </c>
      <c r="E56" s="130">
        <f t="shared" si="0"/>
        <v>0</v>
      </c>
      <c r="F56" s="119" t="e">
        <f t="shared" si="2"/>
        <v>#DIV/0!</v>
      </c>
    </row>
    <row r="57" spans="1:8" ht="18.75" customHeight="1" x14ac:dyDescent="0.25">
      <c r="A57" s="175"/>
      <c r="B57" s="16" t="s">
        <v>9</v>
      </c>
      <c r="C57" s="142">
        <v>32229</v>
      </c>
      <c r="D57" s="142">
        <v>29729</v>
      </c>
      <c r="E57" s="130">
        <f t="shared" si="0"/>
        <v>2500</v>
      </c>
      <c r="F57" s="119">
        <f t="shared" si="2"/>
        <v>0.92243010952868532</v>
      </c>
    </row>
    <row r="58" spans="1:8" ht="37.5" x14ac:dyDescent="0.25">
      <c r="A58" s="176"/>
      <c r="B58" s="16" t="s">
        <v>10</v>
      </c>
      <c r="C58" s="143">
        <v>0</v>
      </c>
      <c r="D58" s="143">
        <v>0</v>
      </c>
      <c r="E58" s="130">
        <f t="shared" si="0"/>
        <v>0</v>
      </c>
      <c r="F58" s="119" t="e">
        <f t="shared" si="2"/>
        <v>#DIV/0!</v>
      </c>
    </row>
    <row r="59" spans="1:8" x14ac:dyDescent="0.25">
      <c r="A59" s="191" t="s">
        <v>131</v>
      </c>
      <c r="B59" s="84" t="s">
        <v>5</v>
      </c>
      <c r="C59" s="139">
        <f>C60+C62+C63+C64</f>
        <v>804721.5</v>
      </c>
      <c r="D59" s="139">
        <f>D60+D62+D63+D64</f>
        <v>777110.10000000009</v>
      </c>
      <c r="E59" s="126">
        <f t="shared" si="0"/>
        <v>27611.399999999907</v>
      </c>
      <c r="F59" s="125">
        <f>D59/C59</f>
        <v>0.96568825363805999</v>
      </c>
      <c r="H59" s="106">
        <f>D59/D281</f>
        <v>2.7405254159471277E-2</v>
      </c>
    </row>
    <row r="60" spans="1:8" ht="18.75" customHeight="1" x14ac:dyDescent="0.25">
      <c r="A60" s="192"/>
      <c r="B60" s="86" t="s">
        <v>6</v>
      </c>
      <c r="C60" s="140">
        <f>C66+C72</f>
        <v>760614.1</v>
      </c>
      <c r="D60" s="140">
        <f>D66+D72</f>
        <v>733079.4</v>
      </c>
      <c r="E60" s="127">
        <f t="shared" si="0"/>
        <v>27534.699999999953</v>
      </c>
      <c r="F60" s="118">
        <f t="shared" si="2"/>
        <v>0.96379938263042986</v>
      </c>
    </row>
    <row r="61" spans="1:8" ht="56.25" x14ac:dyDescent="0.25">
      <c r="A61" s="192"/>
      <c r="B61" s="86" t="s">
        <v>7</v>
      </c>
      <c r="C61" s="140" t="s">
        <v>142</v>
      </c>
      <c r="D61" s="140" t="s">
        <v>142</v>
      </c>
      <c r="E61" s="127" t="e">
        <f t="shared" si="0"/>
        <v>#VALUE!</v>
      </c>
      <c r="F61" s="118" t="e">
        <f t="shared" si="2"/>
        <v>#VALUE!</v>
      </c>
    </row>
    <row r="62" spans="1:8" ht="18.75" customHeight="1" x14ac:dyDescent="0.25">
      <c r="A62" s="192"/>
      <c r="B62" s="86" t="s">
        <v>8</v>
      </c>
      <c r="C62" s="140">
        <f t="shared" ref="C62:D64" si="4">C68+C74</f>
        <v>20684.8</v>
      </c>
      <c r="D62" s="140">
        <f t="shared" si="4"/>
        <v>20684.8</v>
      </c>
      <c r="E62" s="128">
        <f t="shared" si="0"/>
        <v>0</v>
      </c>
      <c r="F62" s="118">
        <f t="shared" si="2"/>
        <v>1</v>
      </c>
    </row>
    <row r="63" spans="1:8" ht="18.75" customHeight="1" x14ac:dyDescent="0.25">
      <c r="A63" s="192"/>
      <c r="B63" s="86" t="s">
        <v>9</v>
      </c>
      <c r="C63" s="140">
        <f t="shared" si="4"/>
        <v>23422.6</v>
      </c>
      <c r="D63" s="140">
        <f t="shared" si="4"/>
        <v>23345.899999999998</v>
      </c>
      <c r="E63" s="127">
        <f t="shared" si="0"/>
        <v>76.700000000000728</v>
      </c>
      <c r="F63" s="118">
        <f t="shared" si="2"/>
        <v>0.99672538488468398</v>
      </c>
    </row>
    <row r="64" spans="1:8" ht="37.5" x14ac:dyDescent="0.25">
      <c r="A64" s="193"/>
      <c r="B64" s="86" t="s">
        <v>10</v>
      </c>
      <c r="C64" s="141">
        <f t="shared" si="4"/>
        <v>0</v>
      </c>
      <c r="D64" s="141">
        <f t="shared" si="4"/>
        <v>0</v>
      </c>
      <c r="E64" s="128">
        <f t="shared" si="0"/>
        <v>0</v>
      </c>
      <c r="F64" s="118" t="e">
        <f t="shared" si="2"/>
        <v>#DIV/0!</v>
      </c>
    </row>
    <row r="65" spans="1:8" x14ac:dyDescent="0.25">
      <c r="A65" s="174" t="s">
        <v>69</v>
      </c>
      <c r="B65" s="16" t="s">
        <v>5</v>
      </c>
      <c r="C65" s="142">
        <f>C66+C68+C69+C70</f>
        <v>787424.20000000007</v>
      </c>
      <c r="D65" s="142">
        <f>D66+D68+D69+D70</f>
        <v>759889.50000000012</v>
      </c>
      <c r="E65" s="129">
        <f t="shared" si="0"/>
        <v>27534.699999999953</v>
      </c>
      <c r="F65" s="119">
        <f t="shared" si="2"/>
        <v>0.96503193577235757</v>
      </c>
    </row>
    <row r="66" spans="1:8" ht="18.75" customHeight="1" x14ac:dyDescent="0.25">
      <c r="A66" s="175"/>
      <c r="B66" s="16" t="s">
        <v>6</v>
      </c>
      <c r="C66" s="142">
        <v>760614.1</v>
      </c>
      <c r="D66" s="142">
        <v>733079.4</v>
      </c>
      <c r="E66" s="129">
        <f t="shared" si="0"/>
        <v>27534.699999999953</v>
      </c>
      <c r="F66" s="119">
        <f t="shared" si="2"/>
        <v>0.96379938263042986</v>
      </c>
    </row>
    <row r="67" spans="1:8" ht="56.25" x14ac:dyDescent="0.25">
      <c r="A67" s="175"/>
      <c r="B67" s="16" t="s">
        <v>7</v>
      </c>
      <c r="C67" s="142" t="s">
        <v>142</v>
      </c>
      <c r="D67" s="142" t="s">
        <v>142</v>
      </c>
      <c r="E67" s="129" t="e">
        <f t="shared" si="0"/>
        <v>#VALUE!</v>
      </c>
      <c r="F67" s="119" t="e">
        <f t="shared" si="2"/>
        <v>#VALUE!</v>
      </c>
    </row>
    <row r="68" spans="1:8" x14ac:dyDescent="0.25">
      <c r="A68" s="175"/>
      <c r="B68" s="16" t="s">
        <v>8</v>
      </c>
      <c r="C68" s="142">
        <v>20684.8</v>
      </c>
      <c r="D68" s="142">
        <v>20684.8</v>
      </c>
      <c r="E68" s="130">
        <f t="shared" si="0"/>
        <v>0</v>
      </c>
      <c r="F68" s="119">
        <f t="shared" si="2"/>
        <v>1</v>
      </c>
    </row>
    <row r="69" spans="1:8" x14ac:dyDescent="0.25">
      <c r="A69" s="175"/>
      <c r="B69" s="16" t="s">
        <v>9</v>
      </c>
      <c r="C69" s="142">
        <v>6125.3</v>
      </c>
      <c r="D69" s="142">
        <v>6125.3</v>
      </c>
      <c r="E69" s="129">
        <f t="shared" si="0"/>
        <v>0</v>
      </c>
      <c r="F69" s="119">
        <f t="shared" si="2"/>
        <v>1</v>
      </c>
    </row>
    <row r="70" spans="1:8" ht="37.5" x14ac:dyDescent="0.25">
      <c r="A70" s="176"/>
      <c r="B70" s="16" t="s">
        <v>10</v>
      </c>
      <c r="C70" s="143">
        <v>0</v>
      </c>
      <c r="D70" s="143">
        <v>0</v>
      </c>
      <c r="E70" s="130">
        <f t="shared" ref="E70:E133" si="5">C70-D70</f>
        <v>0</v>
      </c>
      <c r="F70" s="119" t="e">
        <f t="shared" si="2"/>
        <v>#DIV/0!</v>
      </c>
    </row>
    <row r="71" spans="1:8" ht="18.75" customHeight="1" x14ac:dyDescent="0.25">
      <c r="A71" s="174" t="s">
        <v>70</v>
      </c>
      <c r="B71" s="16" t="s">
        <v>5</v>
      </c>
      <c r="C71" s="142">
        <f>C72+C74+C75+C76</f>
        <v>17297.3</v>
      </c>
      <c r="D71" s="142">
        <f>D72+D74+D75+D76</f>
        <v>17220.599999999999</v>
      </c>
      <c r="E71" s="129">
        <f t="shared" si="5"/>
        <v>76.700000000000728</v>
      </c>
      <c r="F71" s="119">
        <f t="shared" si="2"/>
        <v>0.99556578194284651</v>
      </c>
    </row>
    <row r="72" spans="1:8" ht="18.75" customHeight="1" x14ac:dyDescent="0.25">
      <c r="A72" s="175"/>
      <c r="B72" s="16" t="s">
        <v>6</v>
      </c>
      <c r="C72" s="143">
        <v>0</v>
      </c>
      <c r="D72" s="143">
        <v>0</v>
      </c>
      <c r="E72" s="130">
        <f t="shared" si="5"/>
        <v>0</v>
      </c>
      <c r="F72" s="119" t="e">
        <f t="shared" ref="F72:F135" si="6">D72/C72</f>
        <v>#DIV/0!</v>
      </c>
    </row>
    <row r="73" spans="1:8" ht="56.25" x14ac:dyDescent="0.25">
      <c r="A73" s="175"/>
      <c r="B73" s="16" t="s">
        <v>7</v>
      </c>
      <c r="C73" s="142" t="s">
        <v>142</v>
      </c>
      <c r="D73" s="142" t="s">
        <v>142</v>
      </c>
      <c r="E73" s="129" t="e">
        <f t="shared" si="5"/>
        <v>#VALUE!</v>
      </c>
      <c r="F73" s="119" t="e">
        <f t="shared" si="6"/>
        <v>#VALUE!</v>
      </c>
    </row>
    <row r="74" spans="1:8" x14ac:dyDescent="0.25">
      <c r="A74" s="175"/>
      <c r="B74" s="16" t="s">
        <v>8</v>
      </c>
      <c r="C74" s="143">
        <v>0</v>
      </c>
      <c r="D74" s="143">
        <v>0</v>
      </c>
      <c r="E74" s="130">
        <f t="shared" si="5"/>
        <v>0</v>
      </c>
      <c r="F74" s="119" t="e">
        <f t="shared" si="6"/>
        <v>#DIV/0!</v>
      </c>
    </row>
    <row r="75" spans="1:8" ht="18.75" customHeight="1" x14ac:dyDescent="0.25">
      <c r="A75" s="175"/>
      <c r="B75" s="16" t="s">
        <v>9</v>
      </c>
      <c r="C75" s="142">
        <v>17297.3</v>
      </c>
      <c r="D75" s="142">
        <v>17220.599999999999</v>
      </c>
      <c r="E75" s="129">
        <f t="shared" si="5"/>
        <v>76.700000000000728</v>
      </c>
      <c r="F75" s="119">
        <f t="shared" si="6"/>
        <v>0.99556578194284651</v>
      </c>
    </row>
    <row r="76" spans="1:8" ht="37.5" x14ac:dyDescent="0.25">
      <c r="A76" s="176"/>
      <c r="B76" s="16" t="s">
        <v>10</v>
      </c>
      <c r="C76" s="143">
        <v>0</v>
      </c>
      <c r="D76" s="143">
        <v>0</v>
      </c>
      <c r="E76" s="130">
        <f t="shared" si="5"/>
        <v>0</v>
      </c>
      <c r="F76" s="119" t="e">
        <f t="shared" si="6"/>
        <v>#DIV/0!</v>
      </c>
    </row>
    <row r="77" spans="1:8" x14ac:dyDescent="0.25">
      <c r="A77" s="191" t="s">
        <v>130</v>
      </c>
      <c r="B77" s="84" t="s">
        <v>5</v>
      </c>
      <c r="C77" s="139">
        <f>C78+C80+C81+C82</f>
        <v>922830.10000000009</v>
      </c>
      <c r="D77" s="139">
        <f>D78+D80+D81+D82</f>
        <v>903685.70000000007</v>
      </c>
      <c r="E77" s="126">
        <f t="shared" si="5"/>
        <v>19144.400000000023</v>
      </c>
      <c r="F77" s="125">
        <f t="shared" si="6"/>
        <v>0.97925468620930334</v>
      </c>
      <c r="H77" s="106">
        <f>D77/D281</f>
        <v>3.186901867416176E-2</v>
      </c>
    </row>
    <row r="78" spans="1:8" ht="18.75" customHeight="1" x14ac:dyDescent="0.25">
      <c r="A78" s="192"/>
      <c r="B78" s="86" t="s">
        <v>6</v>
      </c>
      <c r="C78" s="140">
        <v>635398.80000000005</v>
      </c>
      <c r="D78" s="140">
        <v>616254.5</v>
      </c>
      <c r="E78" s="127">
        <f t="shared" si="5"/>
        <v>19144.300000000047</v>
      </c>
      <c r="F78" s="118">
        <f t="shared" si="6"/>
        <v>0.96987041838920685</v>
      </c>
    </row>
    <row r="79" spans="1:8" ht="56.25" x14ac:dyDescent="0.25">
      <c r="A79" s="192"/>
      <c r="B79" s="86" t="s">
        <v>7</v>
      </c>
      <c r="C79" s="140" t="s">
        <v>142</v>
      </c>
      <c r="D79" s="140" t="s">
        <v>142</v>
      </c>
      <c r="E79" s="127" t="e">
        <f t="shared" si="5"/>
        <v>#VALUE!</v>
      </c>
      <c r="F79" s="118" t="e">
        <f t="shared" si="6"/>
        <v>#VALUE!</v>
      </c>
    </row>
    <row r="80" spans="1:8" ht="18.75" customHeight="1" x14ac:dyDescent="0.25">
      <c r="A80" s="192"/>
      <c r="B80" s="86" t="s">
        <v>8</v>
      </c>
      <c r="C80" s="140">
        <v>264868.8</v>
      </c>
      <c r="D80" s="140">
        <v>264868.8</v>
      </c>
      <c r="E80" s="127">
        <f t="shared" si="5"/>
        <v>0</v>
      </c>
      <c r="F80" s="118">
        <f t="shared" si="6"/>
        <v>1</v>
      </c>
    </row>
    <row r="81" spans="1:8" ht="18.75" customHeight="1" x14ac:dyDescent="0.25">
      <c r="A81" s="192"/>
      <c r="B81" s="86" t="s">
        <v>9</v>
      </c>
      <c r="C81" s="140">
        <v>22562.5</v>
      </c>
      <c r="D81" s="140">
        <v>22562.400000000001</v>
      </c>
      <c r="E81" s="127">
        <f t="shared" si="5"/>
        <v>9.9999999998544808E-2</v>
      </c>
      <c r="F81" s="118">
        <f t="shared" si="6"/>
        <v>0.99999556786703603</v>
      </c>
    </row>
    <row r="82" spans="1:8" ht="37.5" x14ac:dyDescent="0.25">
      <c r="A82" s="193"/>
      <c r="B82" s="86" t="s">
        <v>10</v>
      </c>
      <c r="C82" s="141">
        <v>0</v>
      </c>
      <c r="D82" s="141">
        <v>0</v>
      </c>
      <c r="E82" s="128">
        <f t="shared" si="5"/>
        <v>0</v>
      </c>
      <c r="F82" s="118" t="e">
        <f t="shared" si="6"/>
        <v>#DIV/0!</v>
      </c>
    </row>
    <row r="83" spans="1:8" x14ac:dyDescent="0.25">
      <c r="A83" s="191" t="s">
        <v>129</v>
      </c>
      <c r="B83" s="84" t="s">
        <v>5</v>
      </c>
      <c r="C83" s="139">
        <f>C84+C86+C87+C88</f>
        <v>5204.2</v>
      </c>
      <c r="D83" s="139">
        <f>D84+D86+D87+D88</f>
        <v>5203.8999999999996</v>
      </c>
      <c r="E83" s="126">
        <f t="shared" si="5"/>
        <v>0.3000000000001819</v>
      </c>
      <c r="F83" s="123">
        <f>D83/C83</f>
        <v>0.99994235425233458</v>
      </c>
      <c r="H83" s="107">
        <f>D83/D281</f>
        <v>1.8351865729254136E-4</v>
      </c>
    </row>
    <row r="84" spans="1:8" ht="18.75" customHeight="1" x14ac:dyDescent="0.25">
      <c r="A84" s="192"/>
      <c r="B84" s="86" t="s">
        <v>6</v>
      </c>
      <c r="C84" s="140">
        <v>4513.5</v>
      </c>
      <c r="D84" s="140">
        <v>4513.2</v>
      </c>
      <c r="E84" s="127">
        <f t="shared" si="5"/>
        <v>0.3000000000001819</v>
      </c>
      <c r="F84" s="118">
        <f t="shared" si="6"/>
        <v>0.99993353273512786</v>
      </c>
      <c r="G84" s="100">
        <f>D84/D83*100</f>
        <v>86.727262245623479</v>
      </c>
    </row>
    <row r="85" spans="1:8" ht="56.25" x14ac:dyDescent="0.25">
      <c r="A85" s="192"/>
      <c r="B85" s="86" t="s">
        <v>7</v>
      </c>
      <c r="C85" s="140" t="s">
        <v>142</v>
      </c>
      <c r="D85" s="140" t="s">
        <v>142</v>
      </c>
      <c r="E85" s="128" t="e">
        <f t="shared" si="5"/>
        <v>#VALUE!</v>
      </c>
      <c r="F85" s="118" t="e">
        <f t="shared" si="6"/>
        <v>#VALUE!</v>
      </c>
    </row>
    <row r="86" spans="1:8" ht="18.75" customHeight="1" x14ac:dyDescent="0.25">
      <c r="A86" s="192"/>
      <c r="B86" s="86" t="s">
        <v>8</v>
      </c>
      <c r="C86" s="141">
        <v>0</v>
      </c>
      <c r="D86" s="141">
        <v>0</v>
      </c>
      <c r="E86" s="128">
        <f t="shared" si="5"/>
        <v>0</v>
      </c>
      <c r="F86" s="118" t="e">
        <f t="shared" si="6"/>
        <v>#DIV/0!</v>
      </c>
    </row>
    <row r="87" spans="1:8" ht="18.75" customHeight="1" x14ac:dyDescent="0.25">
      <c r="A87" s="192"/>
      <c r="B87" s="86" t="s">
        <v>9</v>
      </c>
      <c r="C87" s="140">
        <v>690.7</v>
      </c>
      <c r="D87" s="140">
        <v>690.7</v>
      </c>
      <c r="E87" s="128">
        <f t="shared" si="5"/>
        <v>0</v>
      </c>
      <c r="F87" s="118">
        <f t="shared" si="6"/>
        <v>1</v>
      </c>
    </row>
    <row r="88" spans="1:8" ht="37.5" x14ac:dyDescent="0.25">
      <c r="A88" s="193"/>
      <c r="B88" s="86" t="s">
        <v>10</v>
      </c>
      <c r="C88" s="141">
        <v>0</v>
      </c>
      <c r="D88" s="141">
        <v>0</v>
      </c>
      <c r="E88" s="128">
        <f t="shared" si="5"/>
        <v>0</v>
      </c>
      <c r="F88" s="118" t="e">
        <f t="shared" si="6"/>
        <v>#DIV/0!</v>
      </c>
    </row>
    <row r="89" spans="1:8" x14ac:dyDescent="0.25">
      <c r="A89" s="191" t="s">
        <v>128</v>
      </c>
      <c r="B89" s="84" t="s">
        <v>5</v>
      </c>
      <c r="C89" s="139">
        <f>C90+C92+C93+C94</f>
        <v>393036.5</v>
      </c>
      <c r="D89" s="139">
        <f>D90+D92+D93+D94</f>
        <v>391491.2</v>
      </c>
      <c r="E89" s="126">
        <f>C89-D89</f>
        <v>1545.2999999999884</v>
      </c>
      <c r="F89" s="167">
        <f>D89/C89</f>
        <v>0.99606830408880598</v>
      </c>
      <c r="H89" s="106">
        <f>D89/D281</f>
        <v>1.3806172171995191E-2</v>
      </c>
    </row>
    <row r="90" spans="1:8" ht="18.75" customHeight="1" x14ac:dyDescent="0.25">
      <c r="A90" s="192"/>
      <c r="B90" s="86" t="s">
        <v>6</v>
      </c>
      <c r="C90" s="140">
        <f>C96+C102+C108</f>
        <v>98496.5</v>
      </c>
      <c r="D90" s="140">
        <f>D96+D102+D108</f>
        <v>96951.2</v>
      </c>
      <c r="E90" s="127">
        <f t="shared" si="5"/>
        <v>1545.3000000000029</v>
      </c>
      <c r="F90" s="118">
        <f t="shared" si="6"/>
        <v>0.98431111765392676</v>
      </c>
    </row>
    <row r="91" spans="1:8" ht="56.25" x14ac:dyDescent="0.25">
      <c r="A91" s="192"/>
      <c r="B91" s="86" t="s">
        <v>7</v>
      </c>
      <c r="C91" s="140" t="s">
        <v>142</v>
      </c>
      <c r="D91" s="140" t="s">
        <v>142</v>
      </c>
      <c r="E91" s="128" t="e">
        <f t="shared" si="5"/>
        <v>#VALUE!</v>
      </c>
      <c r="F91" s="118" t="e">
        <f t="shared" si="6"/>
        <v>#VALUE!</v>
      </c>
    </row>
    <row r="92" spans="1:8" ht="18.75" customHeight="1" x14ac:dyDescent="0.25">
      <c r="A92" s="192"/>
      <c r="B92" s="86" t="s">
        <v>8</v>
      </c>
      <c r="C92" s="141">
        <f t="shared" ref="C92:D94" si="7">C98+C104+C110</f>
        <v>0</v>
      </c>
      <c r="D92" s="141">
        <f t="shared" si="7"/>
        <v>0</v>
      </c>
      <c r="E92" s="128">
        <f t="shared" si="5"/>
        <v>0</v>
      </c>
      <c r="F92" s="118" t="e">
        <f t="shared" si="6"/>
        <v>#DIV/0!</v>
      </c>
    </row>
    <row r="93" spans="1:8" ht="18.75" customHeight="1" x14ac:dyDescent="0.25">
      <c r="A93" s="192"/>
      <c r="B93" s="86" t="s">
        <v>9</v>
      </c>
      <c r="C93" s="140">
        <f t="shared" si="7"/>
        <v>294540</v>
      </c>
      <c r="D93" s="140">
        <f t="shared" si="7"/>
        <v>294540</v>
      </c>
      <c r="E93" s="128">
        <f t="shared" si="5"/>
        <v>0</v>
      </c>
      <c r="F93" s="118">
        <f t="shared" si="6"/>
        <v>1</v>
      </c>
    </row>
    <row r="94" spans="1:8" ht="37.5" x14ac:dyDescent="0.25">
      <c r="A94" s="193"/>
      <c r="B94" s="86" t="s">
        <v>10</v>
      </c>
      <c r="C94" s="141">
        <f>C100+C106+C112</f>
        <v>0</v>
      </c>
      <c r="D94" s="141">
        <f t="shared" si="7"/>
        <v>0</v>
      </c>
      <c r="E94" s="128">
        <f t="shared" si="5"/>
        <v>0</v>
      </c>
      <c r="F94" s="118" t="e">
        <f t="shared" si="6"/>
        <v>#DIV/0!</v>
      </c>
    </row>
    <row r="95" spans="1:8" x14ac:dyDescent="0.25">
      <c r="A95" s="174" t="s">
        <v>74</v>
      </c>
      <c r="B95" s="16" t="s">
        <v>5</v>
      </c>
      <c r="C95" s="142">
        <f>C96+C98+C99+C100</f>
        <v>391831.7</v>
      </c>
      <c r="D95" s="142">
        <f>D96+D98+D99+D100</f>
        <v>390297.9</v>
      </c>
      <c r="E95" s="129">
        <f t="shared" si="5"/>
        <v>1533.7999999999884</v>
      </c>
      <c r="F95" s="119">
        <f t="shared" si="6"/>
        <v>0.99608556428691197</v>
      </c>
    </row>
    <row r="96" spans="1:8" ht="16.5" customHeight="1" x14ac:dyDescent="0.25">
      <c r="A96" s="175"/>
      <c r="B96" s="16" t="s">
        <v>6</v>
      </c>
      <c r="C96" s="142">
        <v>97291.7</v>
      </c>
      <c r="D96" s="142">
        <v>95757.9</v>
      </c>
      <c r="E96" s="129">
        <f t="shared" si="5"/>
        <v>1533.8000000000029</v>
      </c>
      <c r="F96" s="119">
        <f t="shared" si="6"/>
        <v>0.98423503752118624</v>
      </c>
    </row>
    <row r="97" spans="1:6" ht="56.25" x14ac:dyDescent="0.25">
      <c r="A97" s="175"/>
      <c r="B97" s="16" t="s">
        <v>7</v>
      </c>
      <c r="C97" s="142" t="s">
        <v>142</v>
      </c>
      <c r="D97" s="142" t="s">
        <v>142</v>
      </c>
      <c r="E97" s="130" t="e">
        <f t="shared" si="5"/>
        <v>#VALUE!</v>
      </c>
      <c r="F97" s="119" t="e">
        <f t="shared" si="6"/>
        <v>#VALUE!</v>
      </c>
    </row>
    <row r="98" spans="1:6" x14ac:dyDescent="0.25">
      <c r="A98" s="175"/>
      <c r="B98" s="16" t="s">
        <v>8</v>
      </c>
      <c r="C98" s="143">
        <v>0</v>
      </c>
      <c r="D98" s="143">
        <v>0</v>
      </c>
      <c r="E98" s="130">
        <f t="shared" si="5"/>
        <v>0</v>
      </c>
      <c r="F98" s="119" t="e">
        <f t="shared" si="6"/>
        <v>#DIV/0!</v>
      </c>
    </row>
    <row r="99" spans="1:6" x14ac:dyDescent="0.25">
      <c r="A99" s="175"/>
      <c r="B99" s="16" t="s">
        <v>9</v>
      </c>
      <c r="C99" s="142">
        <v>294540</v>
      </c>
      <c r="D99" s="142">
        <v>294540</v>
      </c>
      <c r="E99" s="130">
        <f t="shared" si="5"/>
        <v>0</v>
      </c>
      <c r="F99" s="119">
        <f t="shared" si="6"/>
        <v>1</v>
      </c>
    </row>
    <row r="100" spans="1:6" ht="37.5" x14ac:dyDescent="0.25">
      <c r="A100" s="176"/>
      <c r="B100" s="16" t="s">
        <v>10</v>
      </c>
      <c r="C100" s="143">
        <v>0</v>
      </c>
      <c r="D100" s="143">
        <v>0</v>
      </c>
      <c r="E100" s="130">
        <f t="shared" si="5"/>
        <v>0</v>
      </c>
      <c r="F100" s="119" t="e">
        <f t="shared" si="6"/>
        <v>#DIV/0!</v>
      </c>
    </row>
    <row r="101" spans="1:6" ht="18.75" customHeight="1" x14ac:dyDescent="0.25">
      <c r="A101" s="174" t="s">
        <v>75</v>
      </c>
      <c r="B101" s="16" t="s">
        <v>5</v>
      </c>
      <c r="C101" s="142">
        <f>C102+C104+C105+C106</f>
        <v>252</v>
      </c>
      <c r="D101" s="142">
        <f>D102+D104+D105+D106</f>
        <v>240.5</v>
      </c>
      <c r="E101" s="129">
        <f t="shared" si="5"/>
        <v>11.5</v>
      </c>
      <c r="F101" s="119">
        <f t="shared" si="6"/>
        <v>0.95436507936507942</v>
      </c>
    </row>
    <row r="102" spans="1:6" ht="16.5" customHeight="1" x14ac:dyDescent="0.25">
      <c r="A102" s="175"/>
      <c r="B102" s="16" t="s">
        <v>6</v>
      </c>
      <c r="C102" s="142">
        <v>252</v>
      </c>
      <c r="D102" s="142">
        <v>240.5</v>
      </c>
      <c r="E102" s="129">
        <f t="shared" si="5"/>
        <v>11.5</v>
      </c>
      <c r="F102" s="119">
        <f t="shared" si="6"/>
        <v>0.95436507936507942</v>
      </c>
    </row>
    <row r="103" spans="1:6" ht="56.25" x14ac:dyDescent="0.25">
      <c r="A103" s="175"/>
      <c r="B103" s="16" t="s">
        <v>7</v>
      </c>
      <c r="C103" s="143" t="s">
        <v>142</v>
      </c>
      <c r="D103" s="143" t="s">
        <v>142</v>
      </c>
      <c r="E103" s="130" t="e">
        <f t="shared" si="5"/>
        <v>#VALUE!</v>
      </c>
      <c r="F103" s="119" t="e">
        <f t="shared" si="6"/>
        <v>#VALUE!</v>
      </c>
    </row>
    <row r="104" spans="1:6" x14ac:dyDescent="0.25">
      <c r="A104" s="175"/>
      <c r="B104" s="16" t="s">
        <v>8</v>
      </c>
      <c r="C104" s="143">
        <v>0</v>
      </c>
      <c r="D104" s="143">
        <v>0</v>
      </c>
      <c r="E104" s="130">
        <f t="shared" si="5"/>
        <v>0</v>
      </c>
      <c r="F104" s="119" t="e">
        <f t="shared" si="6"/>
        <v>#DIV/0!</v>
      </c>
    </row>
    <row r="105" spans="1:6" x14ac:dyDescent="0.25">
      <c r="A105" s="175"/>
      <c r="B105" s="16" t="s">
        <v>9</v>
      </c>
      <c r="C105" s="143">
        <v>0</v>
      </c>
      <c r="D105" s="143">
        <v>0</v>
      </c>
      <c r="E105" s="130">
        <f t="shared" si="5"/>
        <v>0</v>
      </c>
      <c r="F105" s="119" t="e">
        <f t="shared" si="6"/>
        <v>#DIV/0!</v>
      </c>
    </row>
    <row r="106" spans="1:6" ht="37.5" x14ac:dyDescent="0.25">
      <c r="A106" s="176"/>
      <c r="B106" s="16" t="s">
        <v>10</v>
      </c>
      <c r="C106" s="143">
        <v>0</v>
      </c>
      <c r="D106" s="143">
        <v>0</v>
      </c>
      <c r="E106" s="130">
        <f t="shared" si="5"/>
        <v>0</v>
      </c>
      <c r="F106" s="119" t="e">
        <f t="shared" si="6"/>
        <v>#DIV/0!</v>
      </c>
    </row>
    <row r="107" spans="1:6" ht="18.75" customHeight="1" x14ac:dyDescent="0.25">
      <c r="A107" s="174" t="s">
        <v>76</v>
      </c>
      <c r="B107" s="16" t="s">
        <v>5</v>
      </c>
      <c r="C107" s="143">
        <f>C108+C110+C111+C112</f>
        <v>952.8</v>
      </c>
      <c r="D107" s="143">
        <f>D108+D110+D111+D112</f>
        <v>952.8</v>
      </c>
      <c r="E107" s="130">
        <f t="shared" si="5"/>
        <v>0</v>
      </c>
      <c r="F107" s="119">
        <f t="shared" si="6"/>
        <v>1</v>
      </c>
    </row>
    <row r="108" spans="1:6" ht="18.75" customHeight="1" x14ac:dyDescent="0.25">
      <c r="A108" s="175"/>
      <c r="B108" s="16" t="s">
        <v>6</v>
      </c>
      <c r="C108" s="143">
        <v>952.8</v>
      </c>
      <c r="D108" s="143">
        <v>952.8</v>
      </c>
      <c r="E108" s="130">
        <f t="shared" si="5"/>
        <v>0</v>
      </c>
      <c r="F108" s="119">
        <f t="shared" si="6"/>
        <v>1</v>
      </c>
    </row>
    <row r="109" spans="1:6" ht="56.25" x14ac:dyDescent="0.25">
      <c r="A109" s="175"/>
      <c r="B109" s="16" t="s">
        <v>7</v>
      </c>
      <c r="C109" s="143" t="s">
        <v>142</v>
      </c>
      <c r="D109" s="143" t="s">
        <v>142</v>
      </c>
      <c r="E109" s="130" t="e">
        <f t="shared" si="5"/>
        <v>#VALUE!</v>
      </c>
      <c r="F109" s="119" t="e">
        <f t="shared" si="6"/>
        <v>#VALUE!</v>
      </c>
    </row>
    <row r="110" spans="1:6" ht="18.75" customHeight="1" x14ac:dyDescent="0.25">
      <c r="A110" s="175"/>
      <c r="B110" s="16" t="s">
        <v>8</v>
      </c>
      <c r="C110" s="143">
        <v>0</v>
      </c>
      <c r="D110" s="143">
        <v>0</v>
      </c>
      <c r="E110" s="130">
        <f t="shared" si="5"/>
        <v>0</v>
      </c>
      <c r="F110" s="119" t="e">
        <f t="shared" si="6"/>
        <v>#DIV/0!</v>
      </c>
    </row>
    <row r="111" spans="1:6" ht="18.75" customHeight="1" x14ac:dyDescent="0.25">
      <c r="A111" s="175"/>
      <c r="B111" s="16" t="s">
        <v>9</v>
      </c>
      <c r="C111" s="143">
        <v>0</v>
      </c>
      <c r="D111" s="143">
        <v>0</v>
      </c>
      <c r="E111" s="130">
        <f t="shared" si="5"/>
        <v>0</v>
      </c>
      <c r="F111" s="119" t="e">
        <f t="shared" si="6"/>
        <v>#DIV/0!</v>
      </c>
    </row>
    <row r="112" spans="1:6" ht="37.5" x14ac:dyDescent="0.25">
      <c r="A112" s="176"/>
      <c r="B112" s="16" t="s">
        <v>10</v>
      </c>
      <c r="C112" s="143">
        <v>0</v>
      </c>
      <c r="D112" s="143">
        <v>0</v>
      </c>
      <c r="E112" s="130">
        <f t="shared" si="5"/>
        <v>0</v>
      </c>
      <c r="F112" s="119" t="e">
        <f t="shared" si="6"/>
        <v>#DIV/0!</v>
      </c>
    </row>
    <row r="113" spans="1:8" x14ac:dyDescent="0.25">
      <c r="A113" s="191" t="s">
        <v>127</v>
      </c>
      <c r="B113" s="84" t="s">
        <v>5</v>
      </c>
      <c r="C113" s="139">
        <f>C114+C116+C117+C118</f>
        <v>6368800.3000000007</v>
      </c>
      <c r="D113" s="139">
        <f>D114+D116+D117+D118</f>
        <v>6179368.0999999996</v>
      </c>
      <c r="E113" s="126">
        <f t="shared" si="5"/>
        <v>189432.20000000112</v>
      </c>
      <c r="F113" s="125">
        <f>D113/C113</f>
        <v>0.9702562192129025</v>
      </c>
      <c r="H113" s="106">
        <f>D113/D281</f>
        <v>0.21791912539217942</v>
      </c>
    </row>
    <row r="114" spans="1:8" ht="18.75" customHeight="1" x14ac:dyDescent="0.25">
      <c r="A114" s="192"/>
      <c r="B114" s="86" t="s">
        <v>6</v>
      </c>
      <c r="C114" s="140">
        <f>C120+C126</f>
        <v>1005378.4</v>
      </c>
      <c r="D114" s="140">
        <f>D120+D126</f>
        <v>910626.5</v>
      </c>
      <c r="E114" s="127">
        <f t="shared" si="5"/>
        <v>94751.900000000023</v>
      </c>
      <c r="F114" s="118">
        <f t="shared" si="6"/>
        <v>0.90575498737589744</v>
      </c>
      <c r="G114" s="100">
        <f>D114/D113*100</f>
        <v>14.736563435992753</v>
      </c>
    </row>
    <row r="115" spans="1:8" ht="56.25" x14ac:dyDescent="0.25">
      <c r="A115" s="192"/>
      <c r="B115" s="86" t="s">
        <v>7</v>
      </c>
      <c r="C115" s="140" t="s">
        <v>142</v>
      </c>
      <c r="D115" s="140" t="s">
        <v>142</v>
      </c>
      <c r="E115" s="127" t="e">
        <f t="shared" si="5"/>
        <v>#VALUE!</v>
      </c>
      <c r="F115" s="118" t="e">
        <f t="shared" si="6"/>
        <v>#VALUE!</v>
      </c>
    </row>
    <row r="116" spans="1:8" x14ac:dyDescent="0.25">
      <c r="A116" s="192"/>
      <c r="B116" s="86" t="s">
        <v>8</v>
      </c>
      <c r="C116" s="140">
        <f t="shared" ref="C116:D117" si="8">C122+C128</f>
        <v>2605331.4000000004</v>
      </c>
      <c r="D116" s="140">
        <f t="shared" si="8"/>
        <v>2583112.9</v>
      </c>
      <c r="E116" s="127">
        <f t="shared" si="5"/>
        <v>22218.500000000466</v>
      </c>
      <c r="F116" s="118">
        <f t="shared" si="6"/>
        <v>0.99147191025295267</v>
      </c>
    </row>
    <row r="117" spans="1:8" ht="18.75" customHeight="1" x14ac:dyDescent="0.25">
      <c r="A117" s="192"/>
      <c r="B117" s="86" t="s">
        <v>9</v>
      </c>
      <c r="C117" s="140">
        <f t="shared" si="8"/>
        <v>2758090.5</v>
      </c>
      <c r="D117" s="140">
        <f t="shared" si="8"/>
        <v>2685628.7</v>
      </c>
      <c r="E117" s="127">
        <f t="shared" si="5"/>
        <v>72461.799999999814</v>
      </c>
      <c r="F117" s="118">
        <f t="shared" si="6"/>
        <v>0.97372754809894746</v>
      </c>
    </row>
    <row r="118" spans="1:8" ht="37.5" x14ac:dyDescent="0.25">
      <c r="A118" s="193"/>
      <c r="B118" s="86" t="s">
        <v>10</v>
      </c>
      <c r="C118" s="141">
        <v>0</v>
      </c>
      <c r="D118" s="141">
        <v>0</v>
      </c>
      <c r="E118" s="128">
        <f t="shared" si="5"/>
        <v>0</v>
      </c>
      <c r="F118" s="118" t="e">
        <f t="shared" si="6"/>
        <v>#DIV/0!</v>
      </c>
    </row>
    <row r="119" spans="1:8" x14ac:dyDescent="0.25">
      <c r="A119" s="174" t="s">
        <v>78</v>
      </c>
      <c r="B119" s="16" t="s">
        <v>5</v>
      </c>
      <c r="C119" s="142">
        <f>C120+C122+C123+C124</f>
        <v>1906066.7</v>
      </c>
      <c r="D119" s="142">
        <f>D120+D122+D123+D124</f>
        <v>1868538.7999999998</v>
      </c>
      <c r="E119" s="129">
        <f t="shared" si="5"/>
        <v>37527.90000000014</v>
      </c>
      <c r="F119" s="119">
        <f t="shared" si="6"/>
        <v>0.98031133957694128</v>
      </c>
    </row>
    <row r="120" spans="1:8" ht="18" customHeight="1" x14ac:dyDescent="0.3">
      <c r="A120" s="175"/>
      <c r="B120" s="16" t="s">
        <v>6</v>
      </c>
      <c r="C120" s="144">
        <v>564545</v>
      </c>
      <c r="D120" s="144">
        <v>541383.19999999995</v>
      </c>
      <c r="E120" s="129">
        <f t="shared" si="5"/>
        <v>23161.800000000047</v>
      </c>
      <c r="F120" s="119">
        <f t="shared" si="6"/>
        <v>0.95897262397151684</v>
      </c>
    </row>
    <row r="121" spans="1:8" ht="56.25" x14ac:dyDescent="0.25">
      <c r="A121" s="175"/>
      <c r="B121" s="16" t="s">
        <v>7</v>
      </c>
      <c r="C121" s="142" t="s">
        <v>142</v>
      </c>
      <c r="D121" s="142" t="s">
        <v>142</v>
      </c>
      <c r="E121" s="130" t="e">
        <f t="shared" si="5"/>
        <v>#VALUE!</v>
      </c>
      <c r="F121" s="119" t="e">
        <f t="shared" si="6"/>
        <v>#VALUE!</v>
      </c>
    </row>
    <row r="122" spans="1:8" x14ac:dyDescent="0.25">
      <c r="A122" s="175"/>
      <c r="B122" s="16" t="s">
        <v>8</v>
      </c>
      <c r="C122" s="142">
        <v>381265.2</v>
      </c>
      <c r="D122" s="142">
        <v>368797.9</v>
      </c>
      <c r="E122" s="130">
        <f t="shared" si="5"/>
        <v>12467.299999999988</v>
      </c>
      <c r="F122" s="119">
        <f t="shared" si="6"/>
        <v>0.96730018894984382</v>
      </c>
    </row>
    <row r="123" spans="1:8" x14ac:dyDescent="0.3">
      <c r="A123" s="175"/>
      <c r="B123" s="16" t="s">
        <v>9</v>
      </c>
      <c r="C123" s="144">
        <v>960256.5</v>
      </c>
      <c r="D123" s="144">
        <v>958357.7</v>
      </c>
      <c r="E123" s="130">
        <f t="shared" si="5"/>
        <v>1898.8000000000466</v>
      </c>
      <c r="F123" s="119">
        <f t="shared" si="6"/>
        <v>0.99802261166677853</v>
      </c>
    </row>
    <row r="124" spans="1:8" ht="37.5" x14ac:dyDescent="0.25">
      <c r="A124" s="176"/>
      <c r="B124" s="16" t="s">
        <v>10</v>
      </c>
      <c r="C124" s="143">
        <v>0</v>
      </c>
      <c r="D124" s="143">
        <v>0</v>
      </c>
      <c r="E124" s="130">
        <f t="shared" si="5"/>
        <v>0</v>
      </c>
      <c r="F124" s="119" t="e">
        <f t="shared" si="6"/>
        <v>#DIV/0!</v>
      </c>
    </row>
    <row r="125" spans="1:8" ht="18.75" customHeight="1" x14ac:dyDescent="0.25">
      <c r="A125" s="174" t="s">
        <v>79</v>
      </c>
      <c r="B125" s="16" t="s">
        <v>5</v>
      </c>
      <c r="C125" s="142">
        <f>C126+C128+C129+C130</f>
        <v>4462733.5999999996</v>
      </c>
      <c r="D125" s="142">
        <f>D126+D128+D129+D130</f>
        <v>4310829.3</v>
      </c>
      <c r="E125" s="129">
        <f t="shared" si="5"/>
        <v>151904.29999999981</v>
      </c>
      <c r="F125" s="119">
        <f t="shared" si="6"/>
        <v>0.9659616025478196</v>
      </c>
    </row>
    <row r="126" spans="1:8" ht="18.75" customHeight="1" x14ac:dyDescent="0.3">
      <c r="A126" s="175"/>
      <c r="B126" s="16" t="s">
        <v>6</v>
      </c>
      <c r="C126" s="144">
        <v>440833.4</v>
      </c>
      <c r="D126" s="144">
        <v>369243.3</v>
      </c>
      <c r="E126" s="129">
        <f t="shared" si="5"/>
        <v>71590.100000000035</v>
      </c>
      <c r="F126" s="119">
        <f t="shared" si="6"/>
        <v>0.83760282229068839</v>
      </c>
    </row>
    <row r="127" spans="1:8" ht="56.25" x14ac:dyDescent="0.25">
      <c r="A127" s="175"/>
      <c r="B127" s="16" t="s">
        <v>7</v>
      </c>
      <c r="C127" s="142" t="s">
        <v>142</v>
      </c>
      <c r="D127" s="142" t="s">
        <v>142</v>
      </c>
      <c r="E127" s="129" t="e">
        <f t="shared" si="5"/>
        <v>#VALUE!</v>
      </c>
      <c r="F127" s="119" t="e">
        <f t="shared" si="6"/>
        <v>#VALUE!</v>
      </c>
    </row>
    <row r="128" spans="1:8" ht="18.75" customHeight="1" x14ac:dyDescent="0.3">
      <c r="A128" s="175"/>
      <c r="B128" s="16" t="s">
        <v>8</v>
      </c>
      <c r="C128" s="144">
        <v>2224066.2000000002</v>
      </c>
      <c r="D128" s="144">
        <v>2214315</v>
      </c>
      <c r="E128" s="129">
        <f t="shared" si="5"/>
        <v>9751.2000000001863</v>
      </c>
      <c r="F128" s="119">
        <f t="shared" si="6"/>
        <v>0.9956155981328253</v>
      </c>
    </row>
    <row r="129" spans="1:11" ht="18.75" customHeight="1" x14ac:dyDescent="0.3">
      <c r="A129" s="175"/>
      <c r="B129" s="16" t="s">
        <v>9</v>
      </c>
      <c r="C129" s="144">
        <v>1797834</v>
      </c>
      <c r="D129" s="144">
        <v>1727271</v>
      </c>
      <c r="E129" s="129">
        <f t="shared" si="5"/>
        <v>70563</v>
      </c>
      <c r="F129" s="119">
        <f t="shared" si="6"/>
        <v>0.96075110382827333</v>
      </c>
    </row>
    <row r="130" spans="1:11" ht="37.5" x14ac:dyDescent="0.3">
      <c r="A130" s="176"/>
      <c r="B130" s="16" t="s">
        <v>10</v>
      </c>
      <c r="C130" s="145">
        <v>0</v>
      </c>
      <c r="D130" s="145">
        <v>0</v>
      </c>
      <c r="E130" s="130">
        <f t="shared" si="5"/>
        <v>0</v>
      </c>
      <c r="F130" s="119" t="e">
        <f t="shared" si="6"/>
        <v>#DIV/0!</v>
      </c>
    </row>
    <row r="131" spans="1:11" x14ac:dyDescent="0.25">
      <c r="A131" s="191" t="s">
        <v>126</v>
      </c>
      <c r="B131" s="84" t="s">
        <v>5</v>
      </c>
      <c r="C131" s="139">
        <f>C132+C134+C135+C136</f>
        <v>861480.59999999986</v>
      </c>
      <c r="D131" s="139">
        <f>D132+D134+D135+D136</f>
        <v>780213.6</v>
      </c>
      <c r="E131" s="126">
        <f t="shared" si="5"/>
        <v>81266.999999999884</v>
      </c>
      <c r="F131" s="167">
        <f t="shared" si="6"/>
        <v>0.90566589659709118</v>
      </c>
      <c r="H131" s="106">
        <f>D131/D281</f>
        <v>2.7514700949937538E-2</v>
      </c>
      <c r="K131" s="47">
        <f>D131-D136</f>
        <v>687607.9</v>
      </c>
    </row>
    <row r="132" spans="1:11" ht="18.75" customHeight="1" x14ac:dyDescent="0.25">
      <c r="A132" s="192"/>
      <c r="B132" s="86" t="s">
        <v>6</v>
      </c>
      <c r="C132" s="140">
        <v>63380.2</v>
      </c>
      <c r="D132" s="140">
        <v>62019.199999999997</v>
      </c>
      <c r="E132" s="127">
        <f t="shared" si="5"/>
        <v>1361</v>
      </c>
      <c r="F132" s="118">
        <f t="shared" si="6"/>
        <v>0.97852641676738161</v>
      </c>
      <c r="G132" s="100">
        <v>42597783.640000001</v>
      </c>
    </row>
    <row r="133" spans="1:11" ht="56.25" x14ac:dyDescent="0.25">
      <c r="A133" s="192"/>
      <c r="B133" s="86" t="s">
        <v>7</v>
      </c>
      <c r="C133" s="140" t="s">
        <v>142</v>
      </c>
      <c r="D133" s="140" t="s">
        <v>142</v>
      </c>
      <c r="E133" s="127" t="e">
        <f t="shared" si="5"/>
        <v>#VALUE!</v>
      </c>
      <c r="F133" s="118" t="e">
        <f t="shared" si="6"/>
        <v>#VALUE!</v>
      </c>
    </row>
    <row r="134" spans="1:11" ht="18.75" customHeight="1" x14ac:dyDescent="0.25">
      <c r="A134" s="192"/>
      <c r="B134" s="86" t="s">
        <v>8</v>
      </c>
      <c r="C134" s="140">
        <v>247259.9</v>
      </c>
      <c r="D134" s="140">
        <v>177216.7</v>
      </c>
      <c r="E134" s="127">
        <f t="shared" ref="E134:E197" si="9">C134-D134</f>
        <v>70043.199999999983</v>
      </c>
      <c r="F134" s="118">
        <f t="shared" si="6"/>
        <v>0.7167223637961514</v>
      </c>
    </row>
    <row r="135" spans="1:11" ht="18.75" customHeight="1" x14ac:dyDescent="0.25">
      <c r="A135" s="192"/>
      <c r="B135" s="86" t="s">
        <v>9</v>
      </c>
      <c r="C135" s="140">
        <v>458234.8</v>
      </c>
      <c r="D135" s="140">
        <v>448372</v>
      </c>
      <c r="E135" s="127">
        <f t="shared" si="9"/>
        <v>9862.7999999999884</v>
      </c>
      <c r="F135" s="118">
        <f t="shared" si="6"/>
        <v>0.97847653648304322</v>
      </c>
    </row>
    <row r="136" spans="1:11" ht="36.75" customHeight="1" x14ac:dyDescent="0.25">
      <c r="A136" s="193"/>
      <c r="B136" s="86" t="s">
        <v>10</v>
      </c>
      <c r="C136" s="140">
        <v>92605.7</v>
      </c>
      <c r="D136" s="140">
        <v>92605.7</v>
      </c>
      <c r="E136" s="128">
        <f t="shared" si="9"/>
        <v>0</v>
      </c>
      <c r="F136" s="118">
        <f t="shared" ref="F136:F199" si="10">D136/C136</f>
        <v>1</v>
      </c>
    </row>
    <row r="137" spans="1:11" x14ac:dyDescent="0.25">
      <c r="A137" s="191" t="s">
        <v>125</v>
      </c>
      <c r="B137" s="89" t="s">
        <v>5</v>
      </c>
      <c r="C137" s="139">
        <f>C138+C140+C141+C142</f>
        <v>23609.199999999997</v>
      </c>
      <c r="D137" s="139">
        <f>D138+D140+D141+D142</f>
        <v>23290.799999999999</v>
      </c>
      <c r="E137" s="126">
        <f t="shared" si="9"/>
        <v>318.39999999999782</v>
      </c>
      <c r="F137" s="125">
        <f t="shared" si="10"/>
        <v>0.98651373193500846</v>
      </c>
      <c r="H137" s="106">
        <f>D137/D281</f>
        <v>8.2136404298105696E-4</v>
      </c>
      <c r="K137" s="47">
        <f>D137-D142</f>
        <v>23290.799999999999</v>
      </c>
    </row>
    <row r="138" spans="1:11" ht="18.75" customHeight="1" x14ac:dyDescent="0.3">
      <c r="A138" s="192"/>
      <c r="B138" s="90" t="s">
        <v>6</v>
      </c>
      <c r="C138" s="146">
        <v>15471.3</v>
      </c>
      <c r="D138" s="140">
        <v>15152.9</v>
      </c>
      <c r="E138" s="127">
        <f t="shared" si="9"/>
        <v>318.39999999999964</v>
      </c>
      <c r="F138" s="118">
        <f t="shared" si="10"/>
        <v>0.97941995824526706</v>
      </c>
    </row>
    <row r="139" spans="1:11" ht="54" customHeight="1" x14ac:dyDescent="0.25">
      <c r="A139" s="192"/>
      <c r="B139" s="90" t="s">
        <v>7</v>
      </c>
      <c r="C139" s="140" t="s">
        <v>142</v>
      </c>
      <c r="D139" s="140" t="s">
        <v>142</v>
      </c>
      <c r="E139" s="127" t="e">
        <f t="shared" si="9"/>
        <v>#VALUE!</v>
      </c>
      <c r="F139" s="118" t="e">
        <f t="shared" si="10"/>
        <v>#VALUE!</v>
      </c>
    </row>
    <row r="140" spans="1:11" ht="18.75" customHeight="1" x14ac:dyDescent="0.25">
      <c r="A140" s="192"/>
      <c r="B140" s="90" t="s">
        <v>8</v>
      </c>
      <c r="C140" s="166">
        <v>0</v>
      </c>
      <c r="D140" s="141">
        <v>0</v>
      </c>
      <c r="E140" s="128">
        <f t="shared" si="9"/>
        <v>0</v>
      </c>
      <c r="F140" s="121" t="e">
        <f t="shared" si="10"/>
        <v>#DIV/0!</v>
      </c>
    </row>
    <row r="141" spans="1:11" ht="18.75" customHeight="1" x14ac:dyDescent="0.25">
      <c r="A141" s="192"/>
      <c r="B141" s="90" t="s">
        <v>9</v>
      </c>
      <c r="C141" s="140">
        <v>8137.9</v>
      </c>
      <c r="D141" s="140">
        <v>8137.9</v>
      </c>
      <c r="E141" s="128">
        <f t="shared" si="9"/>
        <v>0</v>
      </c>
      <c r="F141" s="118">
        <f t="shared" si="10"/>
        <v>1</v>
      </c>
    </row>
    <row r="142" spans="1:11" ht="37.5" x14ac:dyDescent="0.25">
      <c r="A142" s="193"/>
      <c r="B142" s="90" t="s">
        <v>10</v>
      </c>
      <c r="C142" s="166">
        <v>0</v>
      </c>
      <c r="D142" s="166">
        <v>0</v>
      </c>
      <c r="E142" s="127">
        <f t="shared" si="9"/>
        <v>0</v>
      </c>
      <c r="F142" s="118" t="e">
        <f t="shared" si="10"/>
        <v>#DIV/0!</v>
      </c>
    </row>
    <row r="143" spans="1:11" x14ac:dyDescent="0.25">
      <c r="A143" s="191" t="s">
        <v>124</v>
      </c>
      <c r="B143" s="84" t="s">
        <v>5</v>
      </c>
      <c r="C143" s="139">
        <f>C144+C146+C147+C148</f>
        <v>2668258.2000000002</v>
      </c>
      <c r="D143" s="159">
        <f>D144+D146+D147+D148</f>
        <v>2630125.6749999998</v>
      </c>
      <c r="E143" s="126">
        <f t="shared" si="9"/>
        <v>38132.525000000373</v>
      </c>
      <c r="F143" s="125">
        <f t="shared" si="10"/>
        <v>0.98570883245107221</v>
      </c>
      <c r="H143" s="106">
        <f>D143/D281</f>
        <v>9.2752960738415227E-2</v>
      </c>
    </row>
    <row r="144" spans="1:11" ht="18.75" customHeight="1" x14ac:dyDescent="0.25">
      <c r="A144" s="192"/>
      <c r="B144" s="86" t="s">
        <v>6</v>
      </c>
      <c r="C144" s="140">
        <v>1679137.6</v>
      </c>
      <c r="D144" s="140">
        <v>1647929.155</v>
      </c>
      <c r="E144" s="127">
        <f t="shared" si="9"/>
        <v>31208.445000000065</v>
      </c>
      <c r="F144" s="118">
        <f t="shared" si="10"/>
        <v>0.98141400383149058</v>
      </c>
      <c r="G144" s="100">
        <f>D144/D143*100</f>
        <v>62.655909208597038</v>
      </c>
    </row>
    <row r="145" spans="1:10" ht="56.25" x14ac:dyDescent="0.25">
      <c r="A145" s="192"/>
      <c r="B145" s="86" t="s">
        <v>7</v>
      </c>
      <c r="C145" s="140" t="s">
        <v>142</v>
      </c>
      <c r="D145" s="140" t="s">
        <v>142</v>
      </c>
      <c r="E145" s="128" t="e">
        <f t="shared" si="9"/>
        <v>#VALUE!</v>
      </c>
      <c r="F145" s="118" t="e">
        <f t="shared" si="10"/>
        <v>#VALUE!</v>
      </c>
      <c r="J145" s="116">
        <v>993961.03887000005</v>
      </c>
    </row>
    <row r="146" spans="1:10" x14ac:dyDescent="0.25">
      <c r="A146" s="192"/>
      <c r="B146" s="86" t="s">
        <v>8</v>
      </c>
      <c r="C146" s="140">
        <v>687658.9</v>
      </c>
      <c r="D146" s="140">
        <v>684569.47</v>
      </c>
      <c r="E146" s="128">
        <f>C146-D146</f>
        <v>3089.4300000000512</v>
      </c>
      <c r="F146" s="118">
        <f t="shared" si="10"/>
        <v>0.99550732201677306</v>
      </c>
    </row>
    <row r="147" spans="1:10" x14ac:dyDescent="0.25">
      <c r="A147" s="192"/>
      <c r="B147" s="86" t="s">
        <v>9</v>
      </c>
      <c r="C147" s="140">
        <v>301461.7</v>
      </c>
      <c r="D147" s="140">
        <v>297627.05</v>
      </c>
      <c r="E147" s="128">
        <f t="shared" si="9"/>
        <v>3834.6500000000233</v>
      </c>
      <c r="F147" s="118">
        <f t="shared" si="10"/>
        <v>0.98727981033743251</v>
      </c>
    </row>
    <row r="148" spans="1:10" ht="57" customHeight="1" x14ac:dyDescent="0.25">
      <c r="A148" s="193"/>
      <c r="B148" s="86" t="s">
        <v>10</v>
      </c>
      <c r="C148" s="141">
        <v>0</v>
      </c>
      <c r="D148" s="141">
        <v>0</v>
      </c>
      <c r="E148" s="128">
        <f t="shared" si="9"/>
        <v>0</v>
      </c>
      <c r="F148" s="118" t="e">
        <f t="shared" si="10"/>
        <v>#DIV/0!</v>
      </c>
    </row>
    <row r="149" spans="1:10" x14ac:dyDescent="0.25">
      <c r="A149" s="191" t="s">
        <v>123</v>
      </c>
      <c r="B149" s="84" t="s">
        <v>5</v>
      </c>
      <c r="C149" s="139">
        <f>C150+C152+C153+C154</f>
        <v>972503.3</v>
      </c>
      <c r="D149" s="159">
        <f>D150+D152+D153+D154</f>
        <v>962079.16</v>
      </c>
      <c r="E149" s="126">
        <f t="shared" si="9"/>
        <v>10424.140000000014</v>
      </c>
      <c r="F149" s="125">
        <f t="shared" si="10"/>
        <v>0.98928112634682064</v>
      </c>
      <c r="H149" s="106">
        <f>D149/D281</f>
        <v>3.3928299093436864E-2</v>
      </c>
    </row>
    <row r="150" spans="1:10" ht="16.5" customHeight="1" x14ac:dyDescent="0.25">
      <c r="A150" s="192"/>
      <c r="B150" s="86" t="s">
        <v>6</v>
      </c>
      <c r="C150" s="147">
        <v>833837.9</v>
      </c>
      <c r="D150" s="147">
        <v>823413.76000000001</v>
      </c>
      <c r="E150" s="127">
        <f t="shared" si="9"/>
        <v>10424.140000000014</v>
      </c>
      <c r="F150" s="118">
        <f t="shared" si="10"/>
        <v>0.98749860134685652</v>
      </c>
    </row>
    <row r="151" spans="1:10" ht="55.5" customHeight="1" x14ac:dyDescent="0.25">
      <c r="A151" s="192"/>
      <c r="B151" s="86" t="s">
        <v>7</v>
      </c>
      <c r="C151" s="147" t="s">
        <v>142</v>
      </c>
      <c r="D151" s="147" t="s">
        <v>142</v>
      </c>
      <c r="E151" s="128" t="e">
        <f t="shared" si="9"/>
        <v>#VALUE!</v>
      </c>
      <c r="F151" s="118" t="e">
        <f t="shared" si="10"/>
        <v>#VALUE!</v>
      </c>
    </row>
    <row r="152" spans="1:10" x14ac:dyDescent="0.25">
      <c r="A152" s="192"/>
      <c r="B152" s="86" t="s">
        <v>8</v>
      </c>
      <c r="C152" s="148">
        <v>0</v>
      </c>
      <c r="D152" s="148">
        <v>0</v>
      </c>
      <c r="E152" s="128">
        <f t="shared" si="9"/>
        <v>0</v>
      </c>
      <c r="F152" s="118" t="e">
        <f t="shared" si="10"/>
        <v>#DIV/0!</v>
      </c>
    </row>
    <row r="153" spans="1:10" x14ac:dyDescent="0.25">
      <c r="A153" s="192"/>
      <c r="B153" s="86" t="s">
        <v>9</v>
      </c>
      <c r="C153" s="147">
        <v>138665.4</v>
      </c>
      <c r="D153" s="147">
        <v>138665.4</v>
      </c>
      <c r="E153" s="128">
        <f t="shared" si="9"/>
        <v>0</v>
      </c>
      <c r="F153" s="118">
        <f t="shared" si="10"/>
        <v>1</v>
      </c>
    </row>
    <row r="154" spans="1:10" ht="37.5" x14ac:dyDescent="0.25">
      <c r="A154" s="193"/>
      <c r="B154" s="86" t="s">
        <v>10</v>
      </c>
      <c r="C154" s="148">
        <v>0</v>
      </c>
      <c r="D154" s="148">
        <v>0</v>
      </c>
      <c r="E154" s="128">
        <f t="shared" si="9"/>
        <v>0</v>
      </c>
      <c r="F154" s="118" t="e">
        <f t="shared" si="10"/>
        <v>#DIV/0!</v>
      </c>
    </row>
    <row r="155" spans="1:10" x14ac:dyDescent="0.25">
      <c r="A155" s="191" t="s">
        <v>122</v>
      </c>
      <c r="B155" s="84" t="s">
        <v>5</v>
      </c>
      <c r="C155" s="139">
        <f>C156+C158+C159+C160</f>
        <v>100</v>
      </c>
      <c r="D155" s="139">
        <f>D156+D158+D159+D160</f>
        <v>100</v>
      </c>
      <c r="E155" s="126">
        <f t="shared" si="9"/>
        <v>0</v>
      </c>
      <c r="F155" s="123">
        <v>1</v>
      </c>
      <c r="H155" s="108">
        <f>D155/D281</f>
        <v>3.5265600279125537E-6</v>
      </c>
    </row>
    <row r="156" spans="1:10" ht="15.75" customHeight="1" x14ac:dyDescent="0.25">
      <c r="A156" s="192"/>
      <c r="B156" s="86" t="s">
        <v>6</v>
      </c>
      <c r="C156" s="147">
        <v>100</v>
      </c>
      <c r="D156" s="147">
        <v>100</v>
      </c>
      <c r="E156" s="127">
        <f t="shared" si="9"/>
        <v>0</v>
      </c>
      <c r="F156" s="118">
        <f t="shared" si="10"/>
        <v>1</v>
      </c>
    </row>
    <row r="157" spans="1:10" ht="56.25" x14ac:dyDescent="0.25">
      <c r="A157" s="192"/>
      <c r="B157" s="86" t="s">
        <v>7</v>
      </c>
      <c r="C157" s="148" t="s">
        <v>142</v>
      </c>
      <c r="D157" s="148" t="s">
        <v>142</v>
      </c>
      <c r="E157" s="128" t="e">
        <f t="shared" si="9"/>
        <v>#VALUE!</v>
      </c>
      <c r="F157" s="118" t="e">
        <f t="shared" si="10"/>
        <v>#VALUE!</v>
      </c>
    </row>
    <row r="158" spans="1:10" x14ac:dyDescent="0.25">
      <c r="A158" s="192"/>
      <c r="B158" s="86" t="s">
        <v>8</v>
      </c>
      <c r="C158" s="148">
        <v>0</v>
      </c>
      <c r="D158" s="148">
        <v>0</v>
      </c>
      <c r="E158" s="128">
        <f t="shared" si="9"/>
        <v>0</v>
      </c>
      <c r="F158" s="118" t="e">
        <f t="shared" si="10"/>
        <v>#DIV/0!</v>
      </c>
    </row>
    <row r="159" spans="1:10" x14ac:dyDescent="0.25">
      <c r="A159" s="192"/>
      <c r="B159" s="86" t="s">
        <v>9</v>
      </c>
      <c r="C159" s="148">
        <v>0</v>
      </c>
      <c r="D159" s="148">
        <v>0</v>
      </c>
      <c r="E159" s="128">
        <f t="shared" si="9"/>
        <v>0</v>
      </c>
      <c r="F159" s="118" t="e">
        <f t="shared" si="10"/>
        <v>#DIV/0!</v>
      </c>
    </row>
    <row r="160" spans="1:10" ht="37.5" x14ac:dyDescent="0.25">
      <c r="A160" s="193"/>
      <c r="B160" s="86" t="s">
        <v>10</v>
      </c>
      <c r="C160" s="148">
        <v>0</v>
      </c>
      <c r="D160" s="148">
        <v>0</v>
      </c>
      <c r="E160" s="128">
        <f t="shared" si="9"/>
        <v>0</v>
      </c>
      <c r="F160" s="118" t="e">
        <f t="shared" si="10"/>
        <v>#DIV/0!</v>
      </c>
    </row>
    <row r="161" spans="1:10" x14ac:dyDescent="0.25">
      <c r="A161" s="191" t="s">
        <v>121</v>
      </c>
      <c r="B161" s="84" t="s">
        <v>5</v>
      </c>
      <c r="C161" s="139">
        <f>C162+C164+C165+C166</f>
        <v>143000</v>
      </c>
      <c r="D161" s="139">
        <f>D162+D164+D165+D166</f>
        <v>133146.70000000001</v>
      </c>
      <c r="E161" s="126">
        <f t="shared" si="9"/>
        <v>9853.2999999999884</v>
      </c>
      <c r="F161" s="125">
        <f>D161/C161</f>
        <v>0.93109580419580429</v>
      </c>
      <c r="H161" s="106">
        <f>D161/D281</f>
        <v>4.6954983006846441E-3</v>
      </c>
    </row>
    <row r="162" spans="1:10" ht="18.75" customHeight="1" x14ac:dyDescent="0.25">
      <c r="A162" s="192"/>
      <c r="B162" s="86" t="s">
        <v>6</v>
      </c>
      <c r="C162" s="147">
        <v>143000</v>
      </c>
      <c r="D162" s="147">
        <v>133146.70000000001</v>
      </c>
      <c r="E162" s="127">
        <f t="shared" si="9"/>
        <v>9853.2999999999884</v>
      </c>
      <c r="F162" s="118">
        <f t="shared" si="10"/>
        <v>0.93109580419580429</v>
      </c>
    </row>
    <row r="163" spans="1:10" ht="56.25" x14ac:dyDescent="0.25">
      <c r="A163" s="192"/>
      <c r="B163" s="86" t="s">
        <v>7</v>
      </c>
      <c r="C163" s="148" t="s">
        <v>142</v>
      </c>
      <c r="D163" s="148" t="s">
        <v>142</v>
      </c>
      <c r="E163" s="128" t="e">
        <f t="shared" si="9"/>
        <v>#VALUE!</v>
      </c>
      <c r="F163" s="118" t="e">
        <f t="shared" si="10"/>
        <v>#VALUE!</v>
      </c>
    </row>
    <row r="164" spans="1:10" x14ac:dyDescent="0.25">
      <c r="A164" s="192"/>
      <c r="B164" s="86" t="s">
        <v>8</v>
      </c>
      <c r="C164" s="148">
        <v>0</v>
      </c>
      <c r="D164" s="148">
        <v>0</v>
      </c>
      <c r="E164" s="128">
        <f t="shared" si="9"/>
        <v>0</v>
      </c>
      <c r="F164" s="118" t="e">
        <f t="shared" si="10"/>
        <v>#DIV/0!</v>
      </c>
    </row>
    <row r="165" spans="1:10" x14ac:dyDescent="0.25">
      <c r="A165" s="192"/>
      <c r="B165" s="86" t="s">
        <v>9</v>
      </c>
      <c r="C165" s="148">
        <v>0</v>
      </c>
      <c r="D165" s="148">
        <v>0</v>
      </c>
      <c r="E165" s="128">
        <f t="shared" si="9"/>
        <v>0</v>
      </c>
      <c r="F165" s="118" t="e">
        <f t="shared" si="10"/>
        <v>#DIV/0!</v>
      </c>
    </row>
    <row r="166" spans="1:10" ht="37.5" x14ac:dyDescent="0.25">
      <c r="A166" s="193"/>
      <c r="B166" s="86" t="s">
        <v>10</v>
      </c>
      <c r="C166" s="148">
        <v>0</v>
      </c>
      <c r="D166" s="148">
        <v>0</v>
      </c>
      <c r="E166" s="128">
        <f t="shared" si="9"/>
        <v>0</v>
      </c>
      <c r="F166" s="118" t="e">
        <f t="shared" si="10"/>
        <v>#DIV/0!</v>
      </c>
    </row>
    <row r="167" spans="1:10" x14ac:dyDescent="0.25">
      <c r="A167" s="191" t="s">
        <v>120</v>
      </c>
      <c r="B167" s="84" t="s">
        <v>5</v>
      </c>
      <c r="C167" s="159">
        <f>C168+C170+C171+C172</f>
        <v>3622068.9</v>
      </c>
      <c r="D167" s="159">
        <f>D168+D170+D171+D172</f>
        <v>3562874.82</v>
      </c>
      <c r="E167" s="126">
        <f t="shared" si="9"/>
        <v>59194.080000000075</v>
      </c>
      <c r="F167" s="125">
        <f>D167/C167</f>
        <v>0.98365738431977368</v>
      </c>
      <c r="H167" s="109">
        <f>D167/D281</f>
        <v>0.12564691924668134</v>
      </c>
    </row>
    <row r="168" spans="1:10" ht="17.25" customHeight="1" x14ac:dyDescent="0.25">
      <c r="A168" s="192"/>
      <c r="B168" s="86" t="s">
        <v>6</v>
      </c>
      <c r="C168" s="162">
        <f>C174+C180+C186</f>
        <v>3532068.9</v>
      </c>
      <c r="D168" s="162">
        <f>D174+D180+D186</f>
        <v>3472874.82</v>
      </c>
      <c r="E168" s="127">
        <f t="shared" si="9"/>
        <v>59194.080000000075</v>
      </c>
      <c r="F168" s="118">
        <f t="shared" si="10"/>
        <v>0.98324096112621129</v>
      </c>
      <c r="G168" s="104">
        <f>D168/D167*100</f>
        <v>97.473949982896116</v>
      </c>
      <c r="J168" s="47">
        <f>D167-D172</f>
        <v>3562874.82</v>
      </c>
    </row>
    <row r="169" spans="1:10" ht="56.25" x14ac:dyDescent="0.25">
      <c r="A169" s="192"/>
      <c r="B169" s="86" t="s">
        <v>7</v>
      </c>
      <c r="C169" s="147" t="s">
        <v>142</v>
      </c>
      <c r="D169" s="147" t="s">
        <v>142</v>
      </c>
      <c r="E169" s="128" t="e">
        <f t="shared" si="9"/>
        <v>#VALUE!</v>
      </c>
      <c r="F169" s="118" t="e">
        <f t="shared" si="10"/>
        <v>#VALUE!</v>
      </c>
    </row>
    <row r="170" spans="1:10" x14ac:dyDescent="0.25">
      <c r="A170" s="192"/>
      <c r="B170" s="86" t="s">
        <v>8</v>
      </c>
      <c r="C170" s="148">
        <f t="shared" ref="C170:D172" si="11">C176+C182+C188</f>
        <v>0</v>
      </c>
      <c r="D170" s="148">
        <f t="shared" si="11"/>
        <v>0</v>
      </c>
      <c r="E170" s="128">
        <f t="shared" si="9"/>
        <v>0</v>
      </c>
      <c r="F170" s="118" t="e">
        <f t="shared" si="10"/>
        <v>#DIV/0!</v>
      </c>
    </row>
    <row r="171" spans="1:10" x14ac:dyDescent="0.25">
      <c r="A171" s="192"/>
      <c r="B171" s="86" t="s">
        <v>9</v>
      </c>
      <c r="C171" s="147">
        <f t="shared" si="11"/>
        <v>90000</v>
      </c>
      <c r="D171" s="147">
        <f t="shared" si="11"/>
        <v>90000</v>
      </c>
      <c r="E171" s="128">
        <f t="shared" si="9"/>
        <v>0</v>
      </c>
      <c r="F171" s="118">
        <f t="shared" si="10"/>
        <v>1</v>
      </c>
    </row>
    <row r="172" spans="1:10" ht="37.5" x14ac:dyDescent="0.25">
      <c r="A172" s="193"/>
      <c r="B172" s="86" t="s">
        <v>10</v>
      </c>
      <c r="C172" s="148">
        <f t="shared" si="11"/>
        <v>0</v>
      </c>
      <c r="D172" s="148">
        <f t="shared" si="11"/>
        <v>0</v>
      </c>
      <c r="E172" s="128">
        <f t="shared" si="9"/>
        <v>0</v>
      </c>
      <c r="F172" s="118" t="e">
        <f t="shared" si="10"/>
        <v>#DIV/0!</v>
      </c>
    </row>
    <row r="173" spans="1:10" x14ac:dyDescent="0.25">
      <c r="A173" s="174" t="s">
        <v>86</v>
      </c>
      <c r="B173" s="16" t="s">
        <v>5</v>
      </c>
      <c r="C173" s="142">
        <f>C174+C176+C177+C178</f>
        <v>107027.3</v>
      </c>
      <c r="D173" s="149">
        <f>D174+D176+D177+D178</f>
        <v>107022.65</v>
      </c>
      <c r="E173" s="129">
        <f t="shared" si="9"/>
        <v>4.6500000000087311</v>
      </c>
      <c r="F173" s="119">
        <f t="shared" si="10"/>
        <v>0.99995655314111442</v>
      </c>
    </row>
    <row r="174" spans="1:10" ht="18.75" customHeight="1" x14ac:dyDescent="0.25">
      <c r="A174" s="175"/>
      <c r="B174" s="16" t="s">
        <v>6</v>
      </c>
      <c r="C174" s="163">
        <v>17027.3</v>
      </c>
      <c r="D174" s="163">
        <v>17022.650000000001</v>
      </c>
      <c r="E174" s="129">
        <f t="shared" si="9"/>
        <v>4.6499999999978172</v>
      </c>
      <c r="F174" s="119">
        <f t="shared" si="10"/>
        <v>0.99972690914002815</v>
      </c>
    </row>
    <row r="175" spans="1:10" ht="56.25" x14ac:dyDescent="0.25">
      <c r="A175" s="175"/>
      <c r="B175" s="16" t="s">
        <v>7</v>
      </c>
      <c r="C175" s="150" t="s">
        <v>142</v>
      </c>
      <c r="D175" s="150" t="s">
        <v>142</v>
      </c>
      <c r="E175" s="130" t="e">
        <f t="shared" si="9"/>
        <v>#VALUE!</v>
      </c>
      <c r="F175" s="119" t="e">
        <f t="shared" si="10"/>
        <v>#VALUE!</v>
      </c>
    </row>
    <row r="176" spans="1:10" x14ac:dyDescent="0.25">
      <c r="A176" s="175"/>
      <c r="B176" s="16" t="s">
        <v>8</v>
      </c>
      <c r="C176" s="151">
        <v>0</v>
      </c>
      <c r="D176" s="151">
        <v>0</v>
      </c>
      <c r="E176" s="130">
        <f t="shared" si="9"/>
        <v>0</v>
      </c>
      <c r="F176" s="119" t="e">
        <f t="shared" si="10"/>
        <v>#DIV/0!</v>
      </c>
    </row>
    <row r="177" spans="1:8" x14ac:dyDescent="0.25">
      <c r="A177" s="175"/>
      <c r="B177" s="16" t="s">
        <v>9</v>
      </c>
      <c r="C177" s="150">
        <v>90000</v>
      </c>
      <c r="D177" s="150">
        <v>90000</v>
      </c>
      <c r="E177" s="130">
        <f t="shared" si="9"/>
        <v>0</v>
      </c>
      <c r="F177" s="119">
        <f t="shared" si="10"/>
        <v>1</v>
      </c>
    </row>
    <row r="178" spans="1:8" ht="37.5" x14ac:dyDescent="0.25">
      <c r="A178" s="176"/>
      <c r="B178" s="16" t="s">
        <v>10</v>
      </c>
      <c r="C178" s="151">
        <v>0</v>
      </c>
      <c r="D178" s="151">
        <v>0</v>
      </c>
      <c r="E178" s="130">
        <f t="shared" si="9"/>
        <v>0</v>
      </c>
      <c r="F178" s="119" t="e">
        <f t="shared" si="10"/>
        <v>#DIV/0!</v>
      </c>
    </row>
    <row r="179" spans="1:8" x14ac:dyDescent="0.25">
      <c r="A179" s="174" t="s">
        <v>87</v>
      </c>
      <c r="B179" s="16" t="s">
        <v>5</v>
      </c>
      <c r="C179" s="164">
        <f>C180+C182+C183+C184</f>
        <v>42837.599999999999</v>
      </c>
      <c r="D179" s="164">
        <f>D180+D182+D183+D184</f>
        <v>42569.27</v>
      </c>
      <c r="E179" s="129">
        <f t="shared" si="9"/>
        <v>268.33000000000175</v>
      </c>
      <c r="F179" s="119">
        <f t="shared" si="10"/>
        <v>0.99373611033297848</v>
      </c>
    </row>
    <row r="180" spans="1:8" ht="16.5" customHeight="1" x14ac:dyDescent="0.25">
      <c r="A180" s="175"/>
      <c r="B180" s="16" t="s">
        <v>6</v>
      </c>
      <c r="C180" s="163">
        <v>42837.599999999999</v>
      </c>
      <c r="D180" s="163">
        <v>42569.27</v>
      </c>
      <c r="E180" s="129">
        <f t="shared" si="9"/>
        <v>268.33000000000175</v>
      </c>
      <c r="F180" s="119">
        <f t="shared" si="10"/>
        <v>0.99373611033297848</v>
      </c>
    </row>
    <row r="181" spans="1:8" ht="56.25" x14ac:dyDescent="0.25">
      <c r="A181" s="175"/>
      <c r="B181" s="16" t="s">
        <v>7</v>
      </c>
      <c r="C181" s="151" t="s">
        <v>142</v>
      </c>
      <c r="D181" s="151" t="s">
        <v>142</v>
      </c>
      <c r="E181" s="130" t="e">
        <f t="shared" si="9"/>
        <v>#VALUE!</v>
      </c>
      <c r="F181" s="119" t="e">
        <f t="shared" si="10"/>
        <v>#VALUE!</v>
      </c>
    </row>
    <row r="182" spans="1:8" x14ac:dyDescent="0.25">
      <c r="A182" s="175"/>
      <c r="B182" s="16" t="s">
        <v>8</v>
      </c>
      <c r="C182" s="151">
        <v>0</v>
      </c>
      <c r="D182" s="151">
        <v>0</v>
      </c>
      <c r="E182" s="130">
        <f t="shared" si="9"/>
        <v>0</v>
      </c>
      <c r="F182" s="119" t="e">
        <f t="shared" si="10"/>
        <v>#DIV/0!</v>
      </c>
    </row>
    <row r="183" spans="1:8" x14ac:dyDescent="0.25">
      <c r="A183" s="175"/>
      <c r="B183" s="16" t="s">
        <v>9</v>
      </c>
      <c r="C183" s="151">
        <v>0</v>
      </c>
      <c r="D183" s="151">
        <v>0</v>
      </c>
      <c r="E183" s="130">
        <f t="shared" si="9"/>
        <v>0</v>
      </c>
      <c r="F183" s="119" t="e">
        <f t="shared" si="10"/>
        <v>#DIV/0!</v>
      </c>
    </row>
    <row r="184" spans="1:8" ht="37.5" x14ac:dyDescent="0.25">
      <c r="A184" s="176"/>
      <c r="B184" s="16" t="s">
        <v>10</v>
      </c>
      <c r="C184" s="151">
        <v>0</v>
      </c>
      <c r="D184" s="151">
        <v>0</v>
      </c>
      <c r="E184" s="130">
        <f t="shared" si="9"/>
        <v>0</v>
      </c>
      <c r="F184" s="119" t="e">
        <f t="shared" si="10"/>
        <v>#DIV/0!</v>
      </c>
    </row>
    <row r="185" spans="1:8" x14ac:dyDescent="0.25">
      <c r="A185" s="174" t="s">
        <v>103</v>
      </c>
      <c r="B185" s="16" t="s">
        <v>5</v>
      </c>
      <c r="C185" s="142">
        <f>C186+C188+C189+C190</f>
        <v>3472204</v>
      </c>
      <c r="D185" s="142">
        <f>D186+D188+D189+D190</f>
        <v>3413282.9</v>
      </c>
      <c r="E185" s="129">
        <f t="shared" si="9"/>
        <v>58921.100000000093</v>
      </c>
      <c r="F185" s="119">
        <f t="shared" si="10"/>
        <v>0.98303063414476799</v>
      </c>
    </row>
    <row r="186" spans="1:8" ht="18" customHeight="1" x14ac:dyDescent="0.25">
      <c r="A186" s="175"/>
      <c r="B186" s="16" t="s">
        <v>6</v>
      </c>
      <c r="C186" s="150">
        <v>3472204</v>
      </c>
      <c r="D186" s="150">
        <v>3413282.9</v>
      </c>
      <c r="E186" s="129">
        <f t="shared" si="9"/>
        <v>58921.100000000093</v>
      </c>
      <c r="F186" s="119">
        <f t="shared" si="10"/>
        <v>0.98303063414476799</v>
      </c>
    </row>
    <row r="187" spans="1:8" ht="56.25" x14ac:dyDescent="0.25">
      <c r="A187" s="175"/>
      <c r="B187" s="16" t="s">
        <v>7</v>
      </c>
      <c r="C187" s="151" t="s">
        <v>142</v>
      </c>
      <c r="D187" s="151" t="s">
        <v>142</v>
      </c>
      <c r="E187" s="130" t="e">
        <f t="shared" si="9"/>
        <v>#VALUE!</v>
      </c>
      <c r="F187" s="119" t="e">
        <f t="shared" si="10"/>
        <v>#VALUE!</v>
      </c>
    </row>
    <row r="188" spans="1:8" x14ac:dyDescent="0.25">
      <c r="A188" s="175"/>
      <c r="B188" s="16" t="s">
        <v>8</v>
      </c>
      <c r="C188" s="151">
        <v>0</v>
      </c>
      <c r="D188" s="151">
        <v>0</v>
      </c>
      <c r="E188" s="130">
        <f t="shared" si="9"/>
        <v>0</v>
      </c>
      <c r="F188" s="119" t="e">
        <f t="shared" si="10"/>
        <v>#DIV/0!</v>
      </c>
    </row>
    <row r="189" spans="1:8" x14ac:dyDescent="0.25">
      <c r="A189" s="175"/>
      <c r="B189" s="16" t="s">
        <v>9</v>
      </c>
      <c r="C189" s="151">
        <v>0</v>
      </c>
      <c r="D189" s="151">
        <v>0</v>
      </c>
      <c r="E189" s="130">
        <f t="shared" si="9"/>
        <v>0</v>
      </c>
      <c r="F189" s="119" t="e">
        <f t="shared" si="10"/>
        <v>#DIV/0!</v>
      </c>
    </row>
    <row r="190" spans="1:8" ht="37.5" x14ac:dyDescent="0.25">
      <c r="A190" s="176"/>
      <c r="B190" s="16" t="s">
        <v>10</v>
      </c>
      <c r="C190" s="151">
        <v>0</v>
      </c>
      <c r="D190" s="151">
        <v>0</v>
      </c>
      <c r="E190" s="130">
        <f t="shared" si="9"/>
        <v>0</v>
      </c>
      <c r="F190" s="119" t="e">
        <f t="shared" si="10"/>
        <v>#DIV/0!</v>
      </c>
    </row>
    <row r="191" spans="1:8" x14ac:dyDescent="0.25">
      <c r="A191" s="191" t="s">
        <v>119</v>
      </c>
      <c r="B191" s="84" t="s">
        <v>5</v>
      </c>
      <c r="C191" s="139">
        <f>C192+C194+C195+C196</f>
        <v>21120.799999999999</v>
      </c>
      <c r="D191" s="139">
        <f>D192+D194+D195+D196</f>
        <v>20826.3</v>
      </c>
      <c r="E191" s="126">
        <f t="shared" si="9"/>
        <v>294.5</v>
      </c>
      <c r="F191" s="125">
        <f t="shared" si="10"/>
        <v>0.9860563993788114</v>
      </c>
      <c r="H191" s="106">
        <f>D191/D281</f>
        <v>7.3445197109315208E-4</v>
      </c>
    </row>
    <row r="192" spans="1:8" ht="16.5" customHeight="1" x14ac:dyDescent="0.25">
      <c r="A192" s="192"/>
      <c r="B192" s="86" t="s">
        <v>6</v>
      </c>
      <c r="C192" s="147">
        <f>C198+C204</f>
        <v>21120.799999999999</v>
      </c>
      <c r="D192" s="147">
        <f>D198+D204</f>
        <v>20826.3</v>
      </c>
      <c r="E192" s="127">
        <f t="shared" si="9"/>
        <v>294.5</v>
      </c>
      <c r="F192" s="118">
        <f t="shared" si="10"/>
        <v>0.9860563993788114</v>
      </c>
    </row>
    <row r="193" spans="1:6" ht="56.25" x14ac:dyDescent="0.25">
      <c r="A193" s="192"/>
      <c r="B193" s="86" t="s">
        <v>7</v>
      </c>
      <c r="C193" s="148" t="s">
        <v>142</v>
      </c>
      <c r="D193" s="148" t="s">
        <v>142</v>
      </c>
      <c r="E193" s="128" t="e">
        <f t="shared" si="9"/>
        <v>#VALUE!</v>
      </c>
      <c r="F193" s="118" t="e">
        <f t="shared" si="10"/>
        <v>#VALUE!</v>
      </c>
    </row>
    <row r="194" spans="1:6" x14ac:dyDescent="0.25">
      <c r="A194" s="192"/>
      <c r="B194" s="86" t="s">
        <v>8</v>
      </c>
      <c r="C194" s="148">
        <f t="shared" ref="C194:D196" si="12">C200+C206</f>
        <v>0</v>
      </c>
      <c r="D194" s="148">
        <f t="shared" si="12"/>
        <v>0</v>
      </c>
      <c r="E194" s="128">
        <f t="shared" si="9"/>
        <v>0</v>
      </c>
      <c r="F194" s="118" t="e">
        <f t="shared" si="10"/>
        <v>#DIV/0!</v>
      </c>
    </row>
    <row r="195" spans="1:6" x14ac:dyDescent="0.25">
      <c r="A195" s="192"/>
      <c r="B195" s="86" t="s">
        <v>9</v>
      </c>
      <c r="C195" s="148">
        <f t="shared" si="12"/>
        <v>0</v>
      </c>
      <c r="D195" s="148">
        <f t="shared" si="12"/>
        <v>0</v>
      </c>
      <c r="E195" s="128">
        <f t="shared" si="9"/>
        <v>0</v>
      </c>
      <c r="F195" s="118" t="e">
        <f t="shared" si="10"/>
        <v>#DIV/0!</v>
      </c>
    </row>
    <row r="196" spans="1:6" ht="37.5" x14ac:dyDescent="0.25">
      <c r="A196" s="193"/>
      <c r="B196" s="86" t="s">
        <v>10</v>
      </c>
      <c r="C196" s="148">
        <f t="shared" si="12"/>
        <v>0</v>
      </c>
      <c r="D196" s="148">
        <f t="shared" si="12"/>
        <v>0</v>
      </c>
      <c r="E196" s="128">
        <f t="shared" si="9"/>
        <v>0</v>
      </c>
      <c r="F196" s="118" t="e">
        <f t="shared" si="10"/>
        <v>#DIV/0!</v>
      </c>
    </row>
    <row r="197" spans="1:6" x14ac:dyDescent="0.25">
      <c r="A197" s="174" t="s">
        <v>90</v>
      </c>
      <c r="B197" s="16" t="s">
        <v>5</v>
      </c>
      <c r="C197" s="142">
        <f>C198+C200+C201+C202</f>
        <v>19426.8</v>
      </c>
      <c r="D197" s="142">
        <f>D198+D200+D201+D202</f>
        <v>19137.5</v>
      </c>
      <c r="E197" s="129">
        <f t="shared" si="9"/>
        <v>289.29999999999927</v>
      </c>
      <c r="F197" s="119">
        <f t="shared" si="10"/>
        <v>0.9851082010418597</v>
      </c>
    </row>
    <row r="198" spans="1:6" ht="15" customHeight="1" x14ac:dyDescent="0.25">
      <c r="A198" s="175"/>
      <c r="B198" s="16" t="s">
        <v>6</v>
      </c>
      <c r="C198" s="150">
        <v>19426.8</v>
      </c>
      <c r="D198" s="150">
        <v>19137.5</v>
      </c>
      <c r="E198" s="129">
        <f t="shared" ref="E198:E262" si="13">C198-D198</f>
        <v>289.29999999999927</v>
      </c>
      <c r="F198" s="119">
        <f t="shared" si="10"/>
        <v>0.9851082010418597</v>
      </c>
    </row>
    <row r="199" spans="1:6" ht="56.25" x14ac:dyDescent="0.25">
      <c r="A199" s="175"/>
      <c r="B199" s="16" t="s">
        <v>7</v>
      </c>
      <c r="C199" s="151" t="s">
        <v>142</v>
      </c>
      <c r="D199" s="151" t="s">
        <v>142</v>
      </c>
      <c r="E199" s="130" t="e">
        <f t="shared" si="13"/>
        <v>#VALUE!</v>
      </c>
      <c r="F199" s="119" t="e">
        <f t="shared" si="10"/>
        <v>#VALUE!</v>
      </c>
    </row>
    <row r="200" spans="1:6" x14ac:dyDescent="0.25">
      <c r="A200" s="175"/>
      <c r="B200" s="16" t="s">
        <v>8</v>
      </c>
      <c r="C200" s="151">
        <v>0</v>
      </c>
      <c r="D200" s="151">
        <v>0</v>
      </c>
      <c r="E200" s="130">
        <f t="shared" si="13"/>
        <v>0</v>
      </c>
      <c r="F200" s="119" t="e">
        <f t="shared" ref="F200:F262" si="14">D200/C200</f>
        <v>#DIV/0!</v>
      </c>
    </row>
    <row r="201" spans="1:6" x14ac:dyDescent="0.25">
      <c r="A201" s="175"/>
      <c r="B201" s="16" t="s">
        <v>9</v>
      </c>
      <c r="C201" s="151">
        <v>0</v>
      </c>
      <c r="D201" s="151">
        <v>0</v>
      </c>
      <c r="E201" s="130">
        <f t="shared" si="13"/>
        <v>0</v>
      </c>
      <c r="F201" s="119" t="e">
        <f t="shared" si="14"/>
        <v>#DIV/0!</v>
      </c>
    </row>
    <row r="202" spans="1:6" ht="37.5" x14ac:dyDescent="0.25">
      <c r="A202" s="176"/>
      <c r="B202" s="16" t="s">
        <v>10</v>
      </c>
      <c r="C202" s="151">
        <v>0</v>
      </c>
      <c r="D202" s="151">
        <v>0</v>
      </c>
      <c r="E202" s="130">
        <f t="shared" si="13"/>
        <v>0</v>
      </c>
      <c r="F202" s="119" t="e">
        <f t="shared" si="14"/>
        <v>#DIV/0!</v>
      </c>
    </row>
    <row r="203" spans="1:6" x14ac:dyDescent="0.25">
      <c r="A203" s="174" t="s">
        <v>91</v>
      </c>
      <c r="B203" s="16" t="s">
        <v>5</v>
      </c>
      <c r="C203" s="142">
        <f>C204+C206+C207+C208</f>
        <v>1694</v>
      </c>
      <c r="D203" s="142">
        <f>D204+D206+D207+D208</f>
        <v>1688.8</v>
      </c>
      <c r="E203" s="129">
        <f t="shared" si="13"/>
        <v>5.2000000000000455</v>
      </c>
      <c r="F203" s="119">
        <f t="shared" si="14"/>
        <v>0.99693034238488776</v>
      </c>
    </row>
    <row r="204" spans="1:6" ht="18" customHeight="1" x14ac:dyDescent="0.25">
      <c r="A204" s="175"/>
      <c r="B204" s="16" t="s">
        <v>6</v>
      </c>
      <c r="C204" s="150">
        <v>1694</v>
      </c>
      <c r="D204" s="150">
        <v>1688.8</v>
      </c>
      <c r="E204" s="129">
        <f t="shared" si="13"/>
        <v>5.2000000000000455</v>
      </c>
      <c r="F204" s="119">
        <f t="shared" si="14"/>
        <v>0.99693034238488776</v>
      </c>
    </row>
    <row r="205" spans="1:6" ht="56.25" x14ac:dyDescent="0.25">
      <c r="A205" s="175"/>
      <c r="B205" s="16" t="s">
        <v>7</v>
      </c>
      <c r="C205" s="151" t="s">
        <v>142</v>
      </c>
      <c r="D205" s="151" t="s">
        <v>142</v>
      </c>
      <c r="E205" s="130" t="e">
        <f t="shared" si="13"/>
        <v>#VALUE!</v>
      </c>
      <c r="F205" s="119" t="e">
        <f t="shared" si="14"/>
        <v>#VALUE!</v>
      </c>
    </row>
    <row r="206" spans="1:6" x14ac:dyDescent="0.25">
      <c r="A206" s="175"/>
      <c r="B206" s="16" t="s">
        <v>8</v>
      </c>
      <c r="C206" s="151">
        <v>0</v>
      </c>
      <c r="D206" s="151">
        <v>0</v>
      </c>
      <c r="E206" s="130">
        <f t="shared" si="13"/>
        <v>0</v>
      </c>
      <c r="F206" s="119" t="e">
        <f t="shared" si="14"/>
        <v>#DIV/0!</v>
      </c>
    </row>
    <row r="207" spans="1:6" x14ac:dyDescent="0.25">
      <c r="A207" s="175"/>
      <c r="B207" s="16" t="s">
        <v>9</v>
      </c>
      <c r="C207" s="151">
        <v>0</v>
      </c>
      <c r="D207" s="151">
        <v>0</v>
      </c>
      <c r="E207" s="130">
        <f t="shared" si="13"/>
        <v>0</v>
      </c>
      <c r="F207" s="119" t="e">
        <f t="shared" si="14"/>
        <v>#DIV/0!</v>
      </c>
    </row>
    <row r="208" spans="1:6" ht="37.5" x14ac:dyDescent="0.25">
      <c r="A208" s="176"/>
      <c r="B208" s="16" t="s">
        <v>10</v>
      </c>
      <c r="C208" s="151">
        <v>0</v>
      </c>
      <c r="D208" s="151">
        <v>0</v>
      </c>
      <c r="E208" s="130">
        <f t="shared" si="13"/>
        <v>0</v>
      </c>
      <c r="F208" s="119" t="e">
        <f t="shared" si="14"/>
        <v>#DIV/0!</v>
      </c>
    </row>
    <row r="209" spans="1:9" x14ac:dyDescent="0.25">
      <c r="A209" s="191" t="s">
        <v>118</v>
      </c>
      <c r="B209" s="84" t="s">
        <v>5</v>
      </c>
      <c r="C209" s="139">
        <f>C210+C212+C213+C214</f>
        <v>11606.7</v>
      </c>
      <c r="D209" s="139">
        <f>D210+D212+D213+D214</f>
        <v>10876.6</v>
      </c>
      <c r="E209" s="126">
        <f t="shared" si="13"/>
        <v>730.10000000000036</v>
      </c>
      <c r="F209" s="125">
        <f t="shared" si="14"/>
        <v>0.93709667691936549</v>
      </c>
      <c r="H209" s="106">
        <f>D209/D281</f>
        <v>3.8356982799593679E-4</v>
      </c>
    </row>
    <row r="210" spans="1:9" ht="18.75" customHeight="1" x14ac:dyDescent="0.25">
      <c r="A210" s="192"/>
      <c r="B210" s="86" t="s">
        <v>6</v>
      </c>
      <c r="C210" s="147">
        <v>11606.7</v>
      </c>
      <c r="D210" s="147">
        <v>10876.6</v>
      </c>
      <c r="E210" s="127">
        <f t="shared" si="13"/>
        <v>730.10000000000036</v>
      </c>
      <c r="F210" s="118">
        <f t="shared" si="14"/>
        <v>0.93709667691936549</v>
      </c>
    </row>
    <row r="211" spans="1:9" ht="56.25" x14ac:dyDescent="0.25">
      <c r="A211" s="192"/>
      <c r="B211" s="86" t="s">
        <v>7</v>
      </c>
      <c r="C211" s="148" t="s">
        <v>142</v>
      </c>
      <c r="D211" s="148" t="s">
        <v>142</v>
      </c>
      <c r="E211" s="128" t="e">
        <f t="shared" si="13"/>
        <v>#VALUE!</v>
      </c>
      <c r="F211" s="118" t="e">
        <f t="shared" si="14"/>
        <v>#VALUE!</v>
      </c>
    </row>
    <row r="212" spans="1:9" x14ac:dyDescent="0.25">
      <c r="A212" s="192"/>
      <c r="B212" s="86" t="s">
        <v>8</v>
      </c>
      <c r="C212" s="148">
        <v>0</v>
      </c>
      <c r="D212" s="148">
        <v>0</v>
      </c>
      <c r="E212" s="128">
        <f t="shared" si="13"/>
        <v>0</v>
      </c>
      <c r="F212" s="118" t="e">
        <f t="shared" si="14"/>
        <v>#DIV/0!</v>
      </c>
    </row>
    <row r="213" spans="1:9" x14ac:dyDescent="0.25">
      <c r="A213" s="192"/>
      <c r="B213" s="86" t="s">
        <v>9</v>
      </c>
      <c r="C213" s="148">
        <v>0</v>
      </c>
      <c r="D213" s="148">
        <v>0</v>
      </c>
      <c r="E213" s="128">
        <f t="shared" si="13"/>
        <v>0</v>
      </c>
      <c r="F213" s="118" t="e">
        <f t="shared" si="14"/>
        <v>#DIV/0!</v>
      </c>
    </row>
    <row r="214" spans="1:9" ht="37.5" x14ac:dyDescent="0.25">
      <c r="A214" s="193"/>
      <c r="B214" s="86" t="s">
        <v>10</v>
      </c>
      <c r="C214" s="148">
        <v>0</v>
      </c>
      <c r="D214" s="148">
        <v>0</v>
      </c>
      <c r="E214" s="128">
        <f t="shared" si="13"/>
        <v>0</v>
      </c>
      <c r="F214" s="118" t="e">
        <f t="shared" si="14"/>
        <v>#DIV/0!</v>
      </c>
    </row>
    <row r="215" spans="1:9" x14ac:dyDescent="0.25">
      <c r="A215" s="191" t="s">
        <v>117</v>
      </c>
      <c r="B215" s="84" t="s">
        <v>5</v>
      </c>
      <c r="C215" s="139">
        <f>C216+C218+C219+C220</f>
        <v>52977.3</v>
      </c>
      <c r="D215" s="139">
        <f>D216+D218+D219+D220</f>
        <v>48001.9</v>
      </c>
      <c r="E215" s="126">
        <f t="shared" si="13"/>
        <v>4975.4000000000015</v>
      </c>
      <c r="F215" s="125">
        <f t="shared" si="14"/>
        <v>0.90608430403210427</v>
      </c>
      <c r="H215" s="106">
        <f>D215/D281</f>
        <v>1.692815818038556E-3</v>
      </c>
    </row>
    <row r="216" spans="1:9" ht="18.75" customHeight="1" x14ac:dyDescent="0.25">
      <c r="A216" s="192"/>
      <c r="B216" s="86" t="s">
        <v>6</v>
      </c>
      <c r="C216" s="147">
        <v>52977.3</v>
      </c>
      <c r="D216" s="147">
        <v>48001.9</v>
      </c>
      <c r="E216" s="127">
        <f t="shared" si="13"/>
        <v>4975.4000000000015</v>
      </c>
      <c r="F216" s="118">
        <f t="shared" si="14"/>
        <v>0.90608430403210427</v>
      </c>
    </row>
    <row r="217" spans="1:9" ht="56.25" x14ac:dyDescent="0.25">
      <c r="A217" s="192"/>
      <c r="B217" s="86" t="s">
        <v>7</v>
      </c>
      <c r="C217" s="147" t="s">
        <v>142</v>
      </c>
      <c r="D217" s="147" t="s">
        <v>142</v>
      </c>
      <c r="E217" s="128" t="e">
        <f t="shared" si="13"/>
        <v>#VALUE!</v>
      </c>
      <c r="F217" s="118" t="e">
        <f t="shared" si="14"/>
        <v>#VALUE!</v>
      </c>
    </row>
    <row r="218" spans="1:9" x14ac:dyDescent="0.25">
      <c r="A218" s="192"/>
      <c r="B218" s="86" t="s">
        <v>8</v>
      </c>
      <c r="C218" s="148">
        <v>0</v>
      </c>
      <c r="D218" s="148">
        <v>0</v>
      </c>
      <c r="E218" s="128">
        <f t="shared" si="13"/>
        <v>0</v>
      </c>
      <c r="F218" s="118" t="e">
        <f>D218/C218</f>
        <v>#DIV/0!</v>
      </c>
    </row>
    <row r="219" spans="1:9" x14ac:dyDescent="0.25">
      <c r="A219" s="192"/>
      <c r="B219" s="86" t="s">
        <v>9</v>
      </c>
      <c r="C219" s="160">
        <v>0</v>
      </c>
      <c r="D219" s="160">
        <v>0</v>
      </c>
      <c r="E219" s="128">
        <f t="shared" si="13"/>
        <v>0</v>
      </c>
      <c r="F219" s="118" t="e">
        <f t="shared" si="14"/>
        <v>#DIV/0!</v>
      </c>
    </row>
    <row r="220" spans="1:9" ht="37.5" x14ac:dyDescent="0.25">
      <c r="A220" s="193"/>
      <c r="B220" s="86" t="s">
        <v>10</v>
      </c>
      <c r="C220" s="148">
        <v>0</v>
      </c>
      <c r="D220" s="148">
        <v>0</v>
      </c>
      <c r="E220" s="128">
        <f t="shared" si="13"/>
        <v>0</v>
      </c>
      <c r="F220" s="118" t="e">
        <f t="shared" si="14"/>
        <v>#DIV/0!</v>
      </c>
    </row>
    <row r="221" spans="1:9" x14ac:dyDescent="0.25">
      <c r="A221" s="191" t="s">
        <v>116</v>
      </c>
      <c r="B221" s="84" t="s">
        <v>5</v>
      </c>
      <c r="C221" s="139">
        <f>C222+C224+C225+C226</f>
        <v>203061.69999999998</v>
      </c>
      <c r="D221" s="159">
        <f>D222+D224+D225+D226</f>
        <v>207983.61000000002</v>
      </c>
      <c r="E221" s="126">
        <f t="shared" si="13"/>
        <v>-4921.9100000000326</v>
      </c>
      <c r="F221" s="123">
        <f t="shared" si="14"/>
        <v>1.0242384949993033</v>
      </c>
      <c r="H221" s="106">
        <f>D221/D281</f>
        <v>7.3346668548695372E-3</v>
      </c>
      <c r="I221" s="47">
        <f>D221-D226</f>
        <v>3832.2000000000116</v>
      </c>
    </row>
    <row r="222" spans="1:9" ht="18.75" customHeight="1" x14ac:dyDescent="0.25">
      <c r="A222" s="192"/>
      <c r="B222" s="86" t="s">
        <v>6</v>
      </c>
      <c r="C222" s="147">
        <v>3686.9</v>
      </c>
      <c r="D222" s="147">
        <v>3677.8</v>
      </c>
      <c r="E222" s="127">
        <f t="shared" si="13"/>
        <v>9.0999999999999091</v>
      </c>
      <c r="F222" s="118">
        <f t="shared" si="14"/>
        <v>0.99753180178469725</v>
      </c>
    </row>
    <row r="223" spans="1:9" ht="56.25" x14ac:dyDescent="0.25">
      <c r="A223" s="192"/>
      <c r="B223" s="86" t="s">
        <v>7</v>
      </c>
      <c r="C223" s="147" t="s">
        <v>142</v>
      </c>
      <c r="D223" s="147" t="s">
        <v>142</v>
      </c>
      <c r="E223" s="127" t="e">
        <f t="shared" si="13"/>
        <v>#VALUE!</v>
      </c>
      <c r="F223" s="118" t="e">
        <f t="shared" si="14"/>
        <v>#VALUE!</v>
      </c>
    </row>
    <row r="224" spans="1:9" x14ac:dyDescent="0.25">
      <c r="A224" s="192"/>
      <c r="B224" s="86" t="s">
        <v>8</v>
      </c>
      <c r="C224" s="148">
        <v>0</v>
      </c>
      <c r="D224" s="148">
        <v>0</v>
      </c>
      <c r="E224" s="128">
        <f t="shared" si="13"/>
        <v>0</v>
      </c>
      <c r="F224" s="118" t="e">
        <f t="shared" si="14"/>
        <v>#DIV/0!</v>
      </c>
    </row>
    <row r="225" spans="1:8" x14ac:dyDescent="0.25">
      <c r="A225" s="192"/>
      <c r="B225" s="86" t="s">
        <v>9</v>
      </c>
      <c r="C225" s="147">
        <v>154.5</v>
      </c>
      <c r="D225" s="147">
        <v>154.4</v>
      </c>
      <c r="E225" s="128">
        <f t="shared" si="13"/>
        <v>9.9999999999994316E-2</v>
      </c>
      <c r="F225" s="118">
        <f t="shared" si="14"/>
        <v>0.9993527508090615</v>
      </c>
    </row>
    <row r="226" spans="1:8" ht="37.5" x14ac:dyDescent="0.25">
      <c r="A226" s="192"/>
      <c r="B226" s="93" t="s">
        <v>10</v>
      </c>
      <c r="C226" s="147">
        <v>199220.3</v>
      </c>
      <c r="D226" s="147">
        <v>204151.41</v>
      </c>
      <c r="E226" s="127">
        <f t="shared" si="13"/>
        <v>-4931.1100000000151</v>
      </c>
      <c r="F226" s="118">
        <f t="shared" si="14"/>
        <v>1.0247520458507493</v>
      </c>
    </row>
    <row r="227" spans="1:8" ht="18.75" customHeight="1" x14ac:dyDescent="0.25">
      <c r="A227" s="191" t="s">
        <v>115</v>
      </c>
      <c r="B227" s="84" t="s">
        <v>5</v>
      </c>
      <c r="C227" s="139">
        <f>C228+C230+C231+C232</f>
        <v>150734.20000000001</v>
      </c>
      <c r="D227" s="139">
        <f>D228+D230+D231+D232</f>
        <v>147328.80000000002</v>
      </c>
      <c r="E227" s="126">
        <f t="shared" si="13"/>
        <v>3405.3999999999942</v>
      </c>
      <c r="F227" s="125">
        <f t="shared" si="14"/>
        <v>0.97740791406329819</v>
      </c>
      <c r="H227" s="106">
        <f>D227/D281</f>
        <v>5.1956385704032305E-3</v>
      </c>
    </row>
    <row r="228" spans="1:8" ht="18.75" customHeight="1" x14ac:dyDescent="0.25">
      <c r="A228" s="192"/>
      <c r="B228" s="86" t="s">
        <v>6</v>
      </c>
      <c r="C228" s="147">
        <f t="shared" ref="C228:D232" si="15">C234+C240+C246</f>
        <v>96408.3</v>
      </c>
      <c r="D228" s="147">
        <f t="shared" si="15"/>
        <v>93143.700000000012</v>
      </c>
      <c r="E228" s="127">
        <f t="shared" si="13"/>
        <v>3264.5999999999913</v>
      </c>
      <c r="F228" s="118">
        <f t="shared" si="14"/>
        <v>0.96613777029571113</v>
      </c>
    </row>
    <row r="229" spans="1:8" ht="53.25" customHeight="1" x14ac:dyDescent="0.25">
      <c r="A229" s="192"/>
      <c r="B229" s="86" t="s">
        <v>7</v>
      </c>
      <c r="C229" s="147" t="s">
        <v>142</v>
      </c>
      <c r="D229" s="147" t="s">
        <v>142</v>
      </c>
      <c r="E229" s="128" t="e">
        <f t="shared" si="13"/>
        <v>#VALUE!</v>
      </c>
      <c r="F229" s="118" t="e">
        <f t="shared" si="14"/>
        <v>#VALUE!</v>
      </c>
    </row>
    <row r="230" spans="1:8" x14ac:dyDescent="0.25">
      <c r="A230" s="192"/>
      <c r="B230" s="86" t="s">
        <v>8</v>
      </c>
      <c r="C230" s="148">
        <f t="shared" si="15"/>
        <v>0</v>
      </c>
      <c r="D230" s="148">
        <f t="shared" si="15"/>
        <v>0</v>
      </c>
      <c r="E230" s="128">
        <f t="shared" si="13"/>
        <v>0</v>
      </c>
      <c r="F230" s="118" t="e">
        <f t="shared" si="14"/>
        <v>#DIV/0!</v>
      </c>
    </row>
    <row r="231" spans="1:8" ht="18" customHeight="1" x14ac:dyDescent="0.25">
      <c r="A231" s="192"/>
      <c r="B231" s="86" t="s">
        <v>9</v>
      </c>
      <c r="C231" s="147">
        <f t="shared" si="15"/>
        <v>53827.7</v>
      </c>
      <c r="D231" s="147">
        <f t="shared" si="15"/>
        <v>53686.9</v>
      </c>
      <c r="E231" s="128">
        <f t="shared" si="13"/>
        <v>140.79999999999563</v>
      </c>
      <c r="F231" s="118">
        <f t="shared" si="14"/>
        <v>0.99738424640101664</v>
      </c>
    </row>
    <row r="232" spans="1:8" ht="36.75" customHeight="1" x14ac:dyDescent="0.25">
      <c r="A232" s="192"/>
      <c r="B232" s="93" t="s">
        <v>10</v>
      </c>
      <c r="C232" s="148">
        <f t="shared" si="15"/>
        <v>498.2</v>
      </c>
      <c r="D232" s="148">
        <f t="shared" si="15"/>
        <v>498.2</v>
      </c>
      <c r="E232" s="128">
        <f t="shared" si="13"/>
        <v>0</v>
      </c>
      <c r="F232" s="118">
        <f t="shared" si="14"/>
        <v>1</v>
      </c>
    </row>
    <row r="233" spans="1:8" x14ac:dyDescent="0.25">
      <c r="A233" s="174" t="s">
        <v>139</v>
      </c>
      <c r="B233" s="16" t="s">
        <v>5</v>
      </c>
      <c r="C233" s="142">
        <f>C234+C236+C237+C238</f>
        <v>59061.4</v>
      </c>
      <c r="D233" s="142">
        <f>D234+D236+D237+D238</f>
        <v>57115.4</v>
      </c>
      <c r="E233" s="129">
        <f t="shared" si="13"/>
        <v>1946</v>
      </c>
      <c r="F233" s="119">
        <f t="shared" si="14"/>
        <v>0.96705123820295491</v>
      </c>
    </row>
    <row r="234" spans="1:8" ht="15" customHeight="1" x14ac:dyDescent="0.25">
      <c r="A234" s="175"/>
      <c r="B234" s="16" t="s">
        <v>6</v>
      </c>
      <c r="C234" s="150">
        <v>59061.4</v>
      </c>
      <c r="D234" s="150">
        <v>57115.4</v>
      </c>
      <c r="E234" s="129">
        <f t="shared" si="13"/>
        <v>1946</v>
      </c>
      <c r="F234" s="119">
        <f t="shared" si="14"/>
        <v>0.96705123820295491</v>
      </c>
    </row>
    <row r="235" spans="1:8" ht="56.25" x14ac:dyDescent="0.25">
      <c r="A235" s="175"/>
      <c r="B235" s="16" t="s">
        <v>7</v>
      </c>
      <c r="C235" s="151" t="s">
        <v>142</v>
      </c>
      <c r="D235" s="151" t="s">
        <v>142</v>
      </c>
      <c r="E235" s="130" t="e">
        <f t="shared" si="13"/>
        <v>#VALUE!</v>
      </c>
      <c r="F235" s="119" t="e">
        <f t="shared" si="14"/>
        <v>#VALUE!</v>
      </c>
    </row>
    <row r="236" spans="1:8" x14ac:dyDescent="0.25">
      <c r="A236" s="175"/>
      <c r="B236" s="16" t="s">
        <v>8</v>
      </c>
      <c r="C236" s="151">
        <v>0</v>
      </c>
      <c r="D236" s="151">
        <v>0</v>
      </c>
      <c r="E236" s="130">
        <f t="shared" si="13"/>
        <v>0</v>
      </c>
      <c r="F236" s="119" t="e">
        <f t="shared" si="14"/>
        <v>#DIV/0!</v>
      </c>
    </row>
    <row r="237" spans="1:8" x14ac:dyDescent="0.25">
      <c r="A237" s="175"/>
      <c r="B237" s="16" t="s">
        <v>9</v>
      </c>
      <c r="C237" s="151">
        <v>0</v>
      </c>
      <c r="D237" s="151">
        <v>0</v>
      </c>
      <c r="E237" s="130">
        <f t="shared" si="13"/>
        <v>0</v>
      </c>
      <c r="F237" s="119" t="e">
        <f t="shared" si="14"/>
        <v>#DIV/0!</v>
      </c>
    </row>
    <row r="238" spans="1:8" ht="37.5" x14ac:dyDescent="0.25">
      <c r="A238" s="176"/>
      <c r="B238" s="16" t="s">
        <v>10</v>
      </c>
      <c r="C238" s="151">
        <v>0</v>
      </c>
      <c r="D238" s="151">
        <v>0</v>
      </c>
      <c r="E238" s="130">
        <f t="shared" si="13"/>
        <v>0</v>
      </c>
      <c r="F238" s="119" t="e">
        <f t="shared" si="14"/>
        <v>#DIV/0!</v>
      </c>
    </row>
    <row r="239" spans="1:8" x14ac:dyDescent="0.25">
      <c r="A239" s="174" t="s">
        <v>140</v>
      </c>
      <c r="B239" s="16" t="s">
        <v>5</v>
      </c>
      <c r="C239" s="142">
        <f>C240+C242+C243+C244</f>
        <v>52272.4</v>
      </c>
      <c r="D239" s="142">
        <f>D240+D242+D243+D244</f>
        <v>52259.1</v>
      </c>
      <c r="E239" s="129">
        <f t="shared" si="13"/>
        <v>13.30000000000291</v>
      </c>
      <c r="F239" s="119">
        <f t="shared" si="14"/>
        <v>0.99974556362439826</v>
      </c>
    </row>
    <row r="240" spans="1:8" ht="18" customHeight="1" x14ac:dyDescent="0.25">
      <c r="A240" s="175"/>
      <c r="B240" s="16" t="s">
        <v>6</v>
      </c>
      <c r="C240" s="150">
        <v>2891.3</v>
      </c>
      <c r="D240" s="150">
        <v>2878</v>
      </c>
      <c r="E240" s="129">
        <f t="shared" si="13"/>
        <v>13.300000000000182</v>
      </c>
      <c r="F240" s="119">
        <f t="shared" si="14"/>
        <v>0.99539999308269633</v>
      </c>
    </row>
    <row r="241" spans="1:6" ht="56.25" x14ac:dyDescent="0.25">
      <c r="A241" s="175"/>
      <c r="B241" s="16" t="s">
        <v>7</v>
      </c>
      <c r="C241" s="151" t="s">
        <v>142</v>
      </c>
      <c r="D241" s="151" t="s">
        <v>142</v>
      </c>
      <c r="E241" s="130" t="e">
        <f t="shared" si="13"/>
        <v>#VALUE!</v>
      </c>
      <c r="F241" s="119" t="e">
        <f t="shared" si="14"/>
        <v>#VALUE!</v>
      </c>
    </row>
    <row r="242" spans="1:6" x14ac:dyDescent="0.25">
      <c r="A242" s="175"/>
      <c r="B242" s="16" t="s">
        <v>8</v>
      </c>
      <c r="C242" s="151">
        <v>0</v>
      </c>
      <c r="D242" s="151">
        <v>0</v>
      </c>
      <c r="E242" s="130">
        <f t="shared" si="13"/>
        <v>0</v>
      </c>
      <c r="F242" s="119" t="e">
        <f t="shared" si="14"/>
        <v>#DIV/0!</v>
      </c>
    </row>
    <row r="243" spans="1:6" x14ac:dyDescent="0.25">
      <c r="A243" s="175"/>
      <c r="B243" s="16" t="s">
        <v>9</v>
      </c>
      <c r="C243" s="151">
        <v>49381.1</v>
      </c>
      <c r="D243" s="151">
        <v>49381.1</v>
      </c>
      <c r="E243" s="130">
        <f t="shared" si="13"/>
        <v>0</v>
      </c>
      <c r="F243" s="119">
        <f t="shared" si="14"/>
        <v>1</v>
      </c>
    </row>
    <row r="244" spans="1:6" ht="37.5" x14ac:dyDescent="0.25">
      <c r="A244" s="176"/>
      <c r="B244" s="16" t="s">
        <v>10</v>
      </c>
      <c r="C244" s="151">
        <v>0</v>
      </c>
      <c r="D244" s="151">
        <v>0</v>
      </c>
      <c r="E244" s="130">
        <f t="shared" si="13"/>
        <v>0</v>
      </c>
      <c r="F244" s="119" t="e">
        <f t="shared" si="14"/>
        <v>#DIV/0!</v>
      </c>
    </row>
    <row r="245" spans="1:6" x14ac:dyDescent="0.25">
      <c r="A245" s="174" t="s">
        <v>141</v>
      </c>
      <c r="B245" s="16" t="s">
        <v>5</v>
      </c>
      <c r="C245" s="142">
        <f>C246+C248+C249+C250</f>
        <v>39400.399999999994</v>
      </c>
      <c r="D245" s="142">
        <f>D246+D248+D249+D250</f>
        <v>37954.300000000003</v>
      </c>
      <c r="E245" s="129">
        <f t="shared" si="13"/>
        <v>1446.0999999999913</v>
      </c>
      <c r="F245" s="119">
        <f t="shared" si="14"/>
        <v>0.96329732693069126</v>
      </c>
    </row>
    <row r="246" spans="1:6" ht="18" customHeight="1" x14ac:dyDescent="0.25">
      <c r="A246" s="175"/>
      <c r="B246" s="16" t="s">
        <v>6</v>
      </c>
      <c r="C246" s="150">
        <v>34455.599999999999</v>
      </c>
      <c r="D246" s="150">
        <v>33150.300000000003</v>
      </c>
      <c r="E246" s="129">
        <f t="shared" si="13"/>
        <v>1305.2999999999956</v>
      </c>
      <c r="F246" s="119">
        <f t="shared" si="14"/>
        <v>0.96211646292620079</v>
      </c>
    </row>
    <row r="247" spans="1:6" ht="56.25" x14ac:dyDescent="0.25">
      <c r="A247" s="175"/>
      <c r="B247" s="16" t="s">
        <v>7</v>
      </c>
      <c r="C247" s="151" t="s">
        <v>142</v>
      </c>
      <c r="D247" s="151" t="s">
        <v>142</v>
      </c>
      <c r="E247" s="130" t="e">
        <f t="shared" si="13"/>
        <v>#VALUE!</v>
      </c>
      <c r="F247" s="119" t="e">
        <f t="shared" si="14"/>
        <v>#VALUE!</v>
      </c>
    </row>
    <row r="248" spans="1:6" x14ac:dyDescent="0.25">
      <c r="A248" s="175"/>
      <c r="B248" s="16" t="s">
        <v>8</v>
      </c>
      <c r="C248" s="151">
        <v>0</v>
      </c>
      <c r="D248" s="151">
        <v>0</v>
      </c>
      <c r="E248" s="130">
        <f t="shared" si="13"/>
        <v>0</v>
      </c>
      <c r="F248" s="119" t="e">
        <f t="shared" si="14"/>
        <v>#DIV/0!</v>
      </c>
    </row>
    <row r="249" spans="1:6" x14ac:dyDescent="0.25">
      <c r="A249" s="175"/>
      <c r="B249" s="16" t="s">
        <v>9</v>
      </c>
      <c r="C249" s="151">
        <v>4446.6000000000004</v>
      </c>
      <c r="D249" s="151">
        <v>4305.8</v>
      </c>
      <c r="E249" s="130">
        <f t="shared" si="13"/>
        <v>140.80000000000018</v>
      </c>
      <c r="F249" s="119">
        <f t="shared" si="14"/>
        <v>0.96833535735168441</v>
      </c>
    </row>
    <row r="250" spans="1:6" ht="37.5" x14ac:dyDescent="0.25">
      <c r="A250" s="176"/>
      <c r="B250" s="16" t="s">
        <v>10</v>
      </c>
      <c r="C250" s="151">
        <v>498.2</v>
      </c>
      <c r="D250" s="151">
        <v>498.2</v>
      </c>
      <c r="E250" s="130">
        <f t="shared" si="13"/>
        <v>0</v>
      </c>
      <c r="F250" s="119">
        <f t="shared" si="14"/>
        <v>1</v>
      </c>
    </row>
    <row r="251" spans="1:6" x14ac:dyDescent="0.25">
      <c r="A251" s="191" t="s">
        <v>114</v>
      </c>
      <c r="B251" s="84" t="s">
        <v>5</v>
      </c>
      <c r="C251" s="139">
        <f>C252+C254+C255+C256</f>
        <v>116995.1</v>
      </c>
      <c r="D251" s="139">
        <f>D252+D254+D255+D256</f>
        <v>113830.6</v>
      </c>
      <c r="E251" s="126">
        <f t="shared" si="13"/>
        <v>3164.5</v>
      </c>
      <c r="F251" s="125">
        <f>D251/C251</f>
        <v>0.97295185866758527</v>
      </c>
    </row>
    <row r="252" spans="1:6" ht="16.5" customHeight="1" x14ac:dyDescent="0.25">
      <c r="A252" s="192"/>
      <c r="B252" s="86" t="s">
        <v>6</v>
      </c>
      <c r="C252" s="154">
        <v>116541.5</v>
      </c>
      <c r="D252" s="147">
        <v>113377</v>
      </c>
      <c r="E252" s="127">
        <f t="shared" si="13"/>
        <v>3164.5</v>
      </c>
      <c r="F252" s="118">
        <f t="shared" si="14"/>
        <v>0.97284658254784773</v>
      </c>
    </row>
    <row r="253" spans="1:6" ht="55.5" customHeight="1" x14ac:dyDescent="0.25">
      <c r="A253" s="192"/>
      <c r="B253" s="86" t="s">
        <v>7</v>
      </c>
      <c r="C253" s="147" t="s">
        <v>142</v>
      </c>
      <c r="D253" s="147" t="s">
        <v>142</v>
      </c>
      <c r="E253" s="127" t="e">
        <f t="shared" si="13"/>
        <v>#VALUE!</v>
      </c>
      <c r="F253" s="118" t="e">
        <f t="shared" si="14"/>
        <v>#VALUE!</v>
      </c>
    </row>
    <row r="254" spans="1:6" x14ac:dyDescent="0.25">
      <c r="A254" s="192"/>
      <c r="B254" s="86" t="s">
        <v>8</v>
      </c>
      <c r="C254" s="148">
        <v>0</v>
      </c>
      <c r="D254" s="148">
        <v>0</v>
      </c>
      <c r="E254" s="128">
        <f t="shared" si="13"/>
        <v>0</v>
      </c>
      <c r="F254" s="118" t="e">
        <f t="shared" si="14"/>
        <v>#DIV/0!</v>
      </c>
    </row>
    <row r="255" spans="1:6" ht="18" customHeight="1" x14ac:dyDescent="0.25">
      <c r="A255" s="192"/>
      <c r="B255" s="86" t="s">
        <v>9</v>
      </c>
      <c r="C255" s="147">
        <v>423.6</v>
      </c>
      <c r="D255" s="147">
        <v>423.6</v>
      </c>
      <c r="E255" s="127">
        <f t="shared" si="13"/>
        <v>0</v>
      </c>
      <c r="F255" s="118">
        <f t="shared" si="14"/>
        <v>1</v>
      </c>
    </row>
    <row r="256" spans="1:6" ht="37.5" x14ac:dyDescent="0.25">
      <c r="A256" s="192"/>
      <c r="B256" s="93" t="s">
        <v>10</v>
      </c>
      <c r="C256" s="147">
        <v>30</v>
      </c>
      <c r="D256" s="147">
        <v>30</v>
      </c>
      <c r="E256" s="128">
        <f t="shared" si="13"/>
        <v>0</v>
      </c>
      <c r="F256" s="118">
        <f t="shared" si="14"/>
        <v>1</v>
      </c>
    </row>
    <row r="257" spans="1:18" x14ac:dyDescent="0.25">
      <c r="A257" s="191" t="s">
        <v>113</v>
      </c>
      <c r="B257" s="84" t="s">
        <v>5</v>
      </c>
      <c r="C257" s="159">
        <f>C258+C260+C261+C262</f>
        <v>362142.69</v>
      </c>
      <c r="D257" s="159">
        <f>D258+D260+D261+D262</f>
        <v>362142.69</v>
      </c>
      <c r="E257" s="126">
        <f t="shared" si="13"/>
        <v>0</v>
      </c>
      <c r="F257" s="123">
        <f t="shared" si="14"/>
        <v>1</v>
      </c>
      <c r="H257" s="106">
        <f>D257/D281</f>
        <v>1.2771179349547272E-2</v>
      </c>
      <c r="I257" s="47">
        <f>D257-D262</f>
        <v>345408.6</v>
      </c>
    </row>
    <row r="258" spans="1:18" ht="16.5" customHeight="1" x14ac:dyDescent="0.25">
      <c r="A258" s="192"/>
      <c r="B258" s="86" t="s">
        <v>6</v>
      </c>
      <c r="C258" s="162">
        <v>35597.24</v>
      </c>
      <c r="D258" s="162">
        <v>35597.24</v>
      </c>
      <c r="E258" s="128">
        <f t="shared" si="13"/>
        <v>0</v>
      </c>
      <c r="F258" s="118">
        <f t="shared" si="14"/>
        <v>1</v>
      </c>
    </row>
    <row r="259" spans="1:18" ht="53.25" customHeight="1" x14ac:dyDescent="0.25">
      <c r="A259" s="192"/>
      <c r="B259" s="86" t="s">
        <v>7</v>
      </c>
      <c r="C259" s="147" t="s">
        <v>142</v>
      </c>
      <c r="D259" s="147" t="s">
        <v>142</v>
      </c>
      <c r="E259" s="128" t="e">
        <f t="shared" si="13"/>
        <v>#VALUE!</v>
      </c>
      <c r="F259" s="118" t="e">
        <f t="shared" si="14"/>
        <v>#VALUE!</v>
      </c>
      <c r="R259" s="67"/>
    </row>
    <row r="260" spans="1:18" x14ac:dyDescent="0.25">
      <c r="A260" s="192"/>
      <c r="B260" s="86" t="s">
        <v>8</v>
      </c>
      <c r="C260" s="147">
        <v>300517</v>
      </c>
      <c r="D260" s="147">
        <v>300517</v>
      </c>
      <c r="E260" s="128">
        <f t="shared" si="13"/>
        <v>0</v>
      </c>
      <c r="F260" s="118">
        <f t="shared" si="14"/>
        <v>1</v>
      </c>
    </row>
    <row r="261" spans="1:18" x14ac:dyDescent="0.25">
      <c r="A261" s="192"/>
      <c r="B261" s="86" t="s">
        <v>9</v>
      </c>
      <c r="C261" s="162">
        <v>9294.36</v>
      </c>
      <c r="D261" s="162">
        <v>9294.36</v>
      </c>
      <c r="E261" s="128">
        <f t="shared" si="13"/>
        <v>0</v>
      </c>
      <c r="F261" s="118">
        <f t="shared" si="14"/>
        <v>1</v>
      </c>
    </row>
    <row r="262" spans="1:18" ht="72.75" customHeight="1" x14ac:dyDescent="0.25">
      <c r="A262" s="193"/>
      <c r="B262" s="93" t="s">
        <v>10</v>
      </c>
      <c r="C262" s="162">
        <v>16734.09</v>
      </c>
      <c r="D262" s="162">
        <v>16734.09</v>
      </c>
      <c r="E262" s="128">
        <f t="shared" si="13"/>
        <v>0</v>
      </c>
      <c r="F262" s="118">
        <f t="shared" si="14"/>
        <v>1</v>
      </c>
      <c r="I262" s="47">
        <f>C281-D281</f>
        <v>608085.33500000834</v>
      </c>
    </row>
    <row r="263" spans="1:18" x14ac:dyDescent="0.25">
      <c r="A263" s="191" t="s">
        <v>135</v>
      </c>
      <c r="B263" s="84" t="s">
        <v>5</v>
      </c>
      <c r="C263" s="139">
        <f>C264+C266+C267+C268</f>
        <v>489</v>
      </c>
      <c r="D263" s="139">
        <f>D264+D266+D267+D268</f>
        <v>461.2</v>
      </c>
      <c r="E263" s="126">
        <f>C263-D263</f>
        <v>27.800000000000011</v>
      </c>
      <c r="F263" s="125">
        <f>D263/C263</f>
        <v>0.94314928425357869</v>
      </c>
      <c r="H263" s="106">
        <f>D263/D281</f>
        <v>1.6264494848732695E-5</v>
      </c>
      <c r="I263" s="47">
        <f>D263-D268</f>
        <v>461.2</v>
      </c>
    </row>
    <row r="264" spans="1:18" ht="16.5" customHeight="1" x14ac:dyDescent="0.25">
      <c r="A264" s="192"/>
      <c r="B264" s="86" t="s">
        <v>6</v>
      </c>
      <c r="C264" s="147">
        <v>489</v>
      </c>
      <c r="D264" s="147">
        <v>461.2</v>
      </c>
      <c r="E264" s="128">
        <f t="shared" ref="E264:E286" si="16">C264-D264</f>
        <v>27.800000000000011</v>
      </c>
      <c r="F264" s="118">
        <f t="shared" ref="F264:F286" si="17">D264/C264</f>
        <v>0.94314928425357869</v>
      </c>
    </row>
    <row r="265" spans="1:18" ht="53.25" customHeight="1" x14ac:dyDescent="0.25">
      <c r="A265" s="192"/>
      <c r="B265" s="86" t="s">
        <v>7</v>
      </c>
      <c r="C265" s="160" t="s">
        <v>142</v>
      </c>
      <c r="D265" s="160" t="s">
        <v>142</v>
      </c>
      <c r="E265" s="128" t="e">
        <f t="shared" si="16"/>
        <v>#VALUE!</v>
      </c>
      <c r="F265" s="118" t="e">
        <f t="shared" si="17"/>
        <v>#VALUE!</v>
      </c>
      <c r="R265" s="67"/>
    </row>
    <row r="266" spans="1:18" x14ac:dyDescent="0.25">
      <c r="A266" s="192"/>
      <c r="B266" s="86" t="s">
        <v>8</v>
      </c>
      <c r="C266" s="160">
        <v>0</v>
      </c>
      <c r="D266" s="160">
        <v>0</v>
      </c>
      <c r="E266" s="128">
        <f t="shared" si="16"/>
        <v>0</v>
      </c>
      <c r="F266" s="118" t="e">
        <f t="shared" si="17"/>
        <v>#DIV/0!</v>
      </c>
    </row>
    <row r="267" spans="1:18" x14ac:dyDescent="0.25">
      <c r="A267" s="192"/>
      <c r="B267" s="86" t="s">
        <v>9</v>
      </c>
      <c r="C267" s="160">
        <v>0</v>
      </c>
      <c r="D267" s="160">
        <v>0</v>
      </c>
      <c r="E267" s="128">
        <f t="shared" si="16"/>
        <v>0</v>
      </c>
      <c r="F267" s="118" t="e">
        <f t="shared" si="17"/>
        <v>#DIV/0!</v>
      </c>
    </row>
    <row r="268" spans="1:18" ht="72.75" customHeight="1" x14ac:dyDescent="0.25">
      <c r="A268" s="193"/>
      <c r="B268" s="93" t="s">
        <v>10</v>
      </c>
      <c r="C268" s="160">
        <v>0</v>
      </c>
      <c r="D268" s="160">
        <v>0</v>
      </c>
      <c r="E268" s="128">
        <f t="shared" si="16"/>
        <v>0</v>
      </c>
      <c r="F268" s="118" t="e">
        <f t="shared" si="17"/>
        <v>#DIV/0!</v>
      </c>
      <c r="I268" s="47">
        <f>C287-D287</f>
        <v>0</v>
      </c>
    </row>
    <row r="269" spans="1:18" x14ac:dyDescent="0.25">
      <c r="A269" s="191" t="s">
        <v>136</v>
      </c>
      <c r="B269" s="84" t="s">
        <v>5</v>
      </c>
      <c r="C269" s="139">
        <f>C270+C272+C273+C274</f>
        <v>1285.9000000000001</v>
      </c>
      <c r="D269" s="139">
        <f>D270+D272+D273+D274</f>
        <v>1285.7</v>
      </c>
      <c r="E269" s="126">
        <f t="shared" si="16"/>
        <v>0.20000000000004547</v>
      </c>
      <c r="F269" s="123">
        <f t="shared" si="17"/>
        <v>0.99984446691033513</v>
      </c>
      <c r="H269" s="106">
        <f>D269/D281</f>
        <v>4.5340982278871702E-5</v>
      </c>
      <c r="I269" s="47">
        <f>D269-D274</f>
        <v>1285.7</v>
      </c>
    </row>
    <row r="270" spans="1:18" ht="16.5" customHeight="1" x14ac:dyDescent="0.25">
      <c r="A270" s="192"/>
      <c r="B270" s="86" t="s">
        <v>6</v>
      </c>
      <c r="C270" s="147">
        <v>1285.9000000000001</v>
      </c>
      <c r="D270" s="147">
        <v>1285.7</v>
      </c>
      <c r="E270" s="128">
        <f t="shared" si="16"/>
        <v>0.20000000000004547</v>
      </c>
      <c r="F270" s="118">
        <f t="shared" si="17"/>
        <v>0.99984446691033513</v>
      </c>
    </row>
    <row r="271" spans="1:18" ht="53.25" customHeight="1" x14ac:dyDescent="0.25">
      <c r="A271" s="192"/>
      <c r="B271" s="86" t="s">
        <v>7</v>
      </c>
      <c r="C271" s="160" t="s">
        <v>142</v>
      </c>
      <c r="D271" s="160" t="s">
        <v>142</v>
      </c>
      <c r="E271" s="128" t="e">
        <f t="shared" si="16"/>
        <v>#VALUE!</v>
      </c>
      <c r="F271" s="118" t="e">
        <f t="shared" si="17"/>
        <v>#VALUE!</v>
      </c>
      <c r="R271" s="67"/>
    </row>
    <row r="272" spans="1:18" x14ac:dyDescent="0.25">
      <c r="A272" s="192"/>
      <c r="B272" s="86" t="s">
        <v>8</v>
      </c>
      <c r="C272" s="160">
        <v>0</v>
      </c>
      <c r="D272" s="160">
        <v>0</v>
      </c>
      <c r="E272" s="128">
        <f t="shared" si="16"/>
        <v>0</v>
      </c>
      <c r="F272" s="118" t="e">
        <f t="shared" si="17"/>
        <v>#DIV/0!</v>
      </c>
    </row>
    <row r="273" spans="1:18" x14ac:dyDescent="0.25">
      <c r="A273" s="192"/>
      <c r="B273" s="86" t="s">
        <v>9</v>
      </c>
      <c r="C273" s="160">
        <v>0</v>
      </c>
      <c r="D273" s="160">
        <v>0</v>
      </c>
      <c r="E273" s="128">
        <f t="shared" si="16"/>
        <v>0</v>
      </c>
      <c r="F273" s="118" t="e">
        <f t="shared" si="17"/>
        <v>#DIV/0!</v>
      </c>
    </row>
    <row r="274" spans="1:18" ht="72.75" customHeight="1" x14ac:dyDescent="0.25">
      <c r="A274" s="193"/>
      <c r="B274" s="93" t="s">
        <v>10</v>
      </c>
      <c r="C274" s="160">
        <v>0</v>
      </c>
      <c r="D274" s="160">
        <v>0</v>
      </c>
      <c r="E274" s="128">
        <f t="shared" si="16"/>
        <v>0</v>
      </c>
      <c r="F274" s="118" t="e">
        <f t="shared" si="17"/>
        <v>#DIV/0!</v>
      </c>
      <c r="I274" s="47">
        <f>C293-D293</f>
        <v>0</v>
      </c>
    </row>
    <row r="275" spans="1:18" x14ac:dyDescent="0.25">
      <c r="A275" s="191" t="s">
        <v>137</v>
      </c>
      <c r="B275" s="84" t="s">
        <v>5</v>
      </c>
      <c r="C275" s="139">
        <f>C276+C278+C279+C280</f>
        <v>778666.8</v>
      </c>
      <c r="D275" s="139">
        <f>D276+D278+D279+D280</f>
        <v>764114.9</v>
      </c>
      <c r="E275" s="126">
        <f t="shared" si="16"/>
        <v>14551.900000000023</v>
      </c>
      <c r="F275" s="125">
        <f t="shared" si="17"/>
        <v>0.98131177546031234</v>
      </c>
      <c r="H275" s="106">
        <f>D275/D281</f>
        <v>2.6946970630723981E-2</v>
      </c>
      <c r="I275" s="47">
        <f>D275-D280</f>
        <v>764114.9</v>
      </c>
    </row>
    <row r="276" spans="1:18" ht="16.5" customHeight="1" x14ac:dyDescent="0.25">
      <c r="A276" s="192"/>
      <c r="B276" s="86" t="s">
        <v>6</v>
      </c>
      <c r="C276" s="147">
        <v>740614.3</v>
      </c>
      <c r="D276" s="147">
        <v>726152.8</v>
      </c>
      <c r="E276" s="128">
        <f t="shared" si="16"/>
        <v>14461.5</v>
      </c>
      <c r="F276" s="118">
        <f t="shared" si="17"/>
        <v>0.98047364194831232</v>
      </c>
    </row>
    <row r="277" spans="1:18" ht="53.25" customHeight="1" x14ac:dyDescent="0.25">
      <c r="A277" s="192"/>
      <c r="B277" s="86" t="s">
        <v>7</v>
      </c>
      <c r="C277" s="147" t="s">
        <v>142</v>
      </c>
      <c r="D277" s="147" t="s">
        <v>142</v>
      </c>
      <c r="E277" s="128" t="e">
        <f t="shared" si="16"/>
        <v>#VALUE!</v>
      </c>
      <c r="F277" s="118" t="e">
        <f t="shared" si="17"/>
        <v>#VALUE!</v>
      </c>
      <c r="R277" s="67"/>
    </row>
    <row r="278" spans="1:18" x14ac:dyDescent="0.25">
      <c r="A278" s="192"/>
      <c r="B278" s="86" t="s">
        <v>8</v>
      </c>
      <c r="C278" s="160">
        <v>0</v>
      </c>
      <c r="D278" s="160">
        <v>0</v>
      </c>
      <c r="E278" s="128">
        <f t="shared" si="16"/>
        <v>0</v>
      </c>
      <c r="F278" s="118" t="e">
        <f>D278/C278</f>
        <v>#DIV/0!</v>
      </c>
    </row>
    <row r="279" spans="1:18" x14ac:dyDescent="0.25">
      <c r="A279" s="192"/>
      <c r="B279" s="86" t="s">
        <v>9</v>
      </c>
      <c r="C279" s="147">
        <v>38052.5</v>
      </c>
      <c r="D279" s="147">
        <v>37962.1</v>
      </c>
      <c r="E279" s="128">
        <f t="shared" si="16"/>
        <v>90.400000000001455</v>
      </c>
      <c r="F279" s="118">
        <f t="shared" si="17"/>
        <v>0.99762433480060442</v>
      </c>
    </row>
    <row r="280" spans="1:18" ht="72.75" customHeight="1" x14ac:dyDescent="0.25">
      <c r="A280" s="193"/>
      <c r="B280" s="93" t="s">
        <v>10</v>
      </c>
      <c r="C280" s="160">
        <v>0</v>
      </c>
      <c r="D280" s="160">
        <v>0</v>
      </c>
      <c r="E280" s="128">
        <f t="shared" si="16"/>
        <v>0</v>
      </c>
      <c r="F280" s="118" t="e">
        <f t="shared" si="17"/>
        <v>#DIV/0!</v>
      </c>
      <c r="I280" s="47">
        <f>C299-D299</f>
        <v>0</v>
      </c>
    </row>
    <row r="281" spans="1:18" ht="19.5" customHeight="1" x14ac:dyDescent="0.25">
      <c r="A281" s="187" t="s">
        <v>30</v>
      </c>
      <c r="B281" s="21" t="s">
        <v>5</v>
      </c>
      <c r="C281" s="165">
        <f>C282+C284+C285+C286</f>
        <v>28964330.290000007</v>
      </c>
      <c r="D281" s="165">
        <f>D282+D284+D285+D286</f>
        <v>28356244.954999998</v>
      </c>
      <c r="E281" s="131">
        <f t="shared" si="16"/>
        <v>608085.33500000834</v>
      </c>
      <c r="F281" s="122">
        <f>D281/C281</f>
        <v>0.97900571741477649</v>
      </c>
      <c r="G281" s="47">
        <f>C5+C35+C59+C77+C83+C89+C113+C131+C137+C143+C149+C155+C161+C167+C191+C209+C215+C227+C221+C257+C251+C263+C269+C275</f>
        <v>28964330.289999999</v>
      </c>
      <c r="H281" s="47">
        <f>D5+D35+D59+D77+D83+D89+D113+D131+D137+D143+D149+D155+D161+D167+D191+D209+D215+D227+D221+D257+D251+D263+D269+D275</f>
        <v>28356244.955000002</v>
      </c>
      <c r="J281" s="47">
        <f>D281-D262-D226-D172-D142-D136-D256-D268-D274-D280</f>
        <v>28042723.754999999</v>
      </c>
    </row>
    <row r="282" spans="1:18" ht="37.5" x14ac:dyDescent="0.25">
      <c r="A282" s="187"/>
      <c r="B282" s="21" t="s">
        <v>6</v>
      </c>
      <c r="C282" s="153">
        <f>C6+C36+C60+C78+C84+C90+C114+C132+C138+C144+C150+C156+C162+C168+C192+C210+C216+C228+C222+C258+C252+C264+C270+C276</f>
        <v>13147473.140000004</v>
      </c>
      <c r="D282" s="153">
        <f>D6+D36+D60+D78+D84+D90+D114+D132+D138+D144+D150+D156+D162+D168+D192+D210+D216+D228+D222+D258+D252+D264+D270+D276</f>
        <v>12765819.675000001</v>
      </c>
      <c r="E282" s="131">
        <f t="shared" si="16"/>
        <v>381653.46500000358</v>
      </c>
      <c r="F282" s="122">
        <f t="shared" si="17"/>
        <v>0.97097134476442803</v>
      </c>
      <c r="G282" s="47">
        <f>C6+C36+C60+C78+C84+C90+C114+C132+C138+C144+C150+C156+C162+C168+C192+C210+C216+C228+C222+C258+C252+C264+C270+C276</f>
        <v>13147473.140000004</v>
      </c>
      <c r="H282" s="47">
        <f>D6+D36+D60+D78+D84+D90+D114+D132+D138+D144+D150+D156+D162+D168+D192+D210+D216+D228+D222+D258+D252+D264+D270+D276</f>
        <v>12765819.675000001</v>
      </c>
      <c r="J282" s="47">
        <f>H281-H286</f>
        <v>28042225.555000003</v>
      </c>
    </row>
    <row r="283" spans="1:18" ht="75" x14ac:dyDescent="0.25">
      <c r="A283" s="187"/>
      <c r="B283" s="21" t="s">
        <v>7</v>
      </c>
      <c r="C283" s="153" t="s">
        <v>142</v>
      </c>
      <c r="D283" s="153" t="s">
        <v>142</v>
      </c>
      <c r="E283" s="131" t="e">
        <f t="shared" si="16"/>
        <v>#VALUE!</v>
      </c>
      <c r="F283" s="122" t="e">
        <f t="shared" si="17"/>
        <v>#VALUE!</v>
      </c>
      <c r="G283" s="47" t="e">
        <f>C7+C37+C61+C79+C85+C91+C115+C133+C139+C145+C151+C157+C163+C169+C193+C211+C217+C229+C223+C259+C253+C265+C271+C277</f>
        <v>#VALUE!</v>
      </c>
      <c r="H283" s="47" t="e">
        <f>D7+D37+D61+D79+D85+D91+D115+D133+D139+D145+D151+D157+D163+D169+D193+D211+D217+D229+D223+D259+D253+D271+D265+D277</f>
        <v>#VALUE!</v>
      </c>
      <c r="J283" s="47">
        <f>G281-G286</f>
        <v>28655242</v>
      </c>
    </row>
    <row r="284" spans="1:18" ht="37.5" x14ac:dyDescent="0.25">
      <c r="A284" s="187"/>
      <c r="B284" s="21" t="s">
        <v>8</v>
      </c>
      <c r="C284" s="153">
        <f>C8+C38++C62+C80+C86+C92+C116+C134+C140+C146+C152+C158+C164+C170+C194+C212+C218+C230+C224+C260+C254+C266+C272+C278</f>
        <v>4626073.4000000004</v>
      </c>
      <c r="D284" s="153">
        <f>D8+D38++D62+D80+D86+D92+D116+D134+D140+D146+D152+D158+D164+D170+D194+D212+D218+D230+D224+D260+D254+D266+D272+D278</f>
        <v>4499281.17</v>
      </c>
      <c r="E284" s="131">
        <f t="shared" si="16"/>
        <v>126792.23000000045</v>
      </c>
      <c r="F284" s="122">
        <f t="shared" si="17"/>
        <v>0.97259182485085505</v>
      </c>
      <c r="G284" s="47">
        <f>C8+C38+C62+C80+C86+C92+C116+C134+C140+C146+C152+C158+C164+C170+C194+C212+C218+C230+C224+C260+C254+C266+C272+C278</f>
        <v>4626073.4000000004</v>
      </c>
      <c r="H284" s="47">
        <f>D8+D38+D62+D80+D86+D92+D116+D134+D140+D146+D152+D158+D164+D170+D194+D212+D218+D230+D224+D260+D254+D266+D272+D278</f>
        <v>4499281.17</v>
      </c>
    </row>
    <row r="285" spans="1:18" x14ac:dyDescent="0.25">
      <c r="A285" s="187"/>
      <c r="B285" s="21" t="s">
        <v>9</v>
      </c>
      <c r="C285" s="153">
        <f>C9+C39+C63+C81+C87+C93+C117+C135+C141+C147+C153+C159+C165+C171+C195+C213+C219++C231+C225+C261+C255+C267+C273+C279</f>
        <v>10881695.459999999</v>
      </c>
      <c r="D285" s="153">
        <f>D9+D39+D63+D81+D87+D93+D117+D135+D141+D147+D153+D159+D165+D171+D195+D213+D219++D231+D225+D261+D255+D267+D273+D279</f>
        <v>10777124.710000001</v>
      </c>
      <c r="E285" s="131">
        <f t="shared" si="16"/>
        <v>104570.74999999814</v>
      </c>
      <c r="F285" s="122">
        <f t="shared" si="17"/>
        <v>0.99039021534976879</v>
      </c>
      <c r="G285" s="47">
        <f>C9+C39+C63+C81+C87+C93+C117+C135+C141+C147+C153+C159+C165+C171+C195+C213+C219+C231+C225+C261+C255+C267+C273+C279</f>
        <v>10881695.459999999</v>
      </c>
      <c r="H285" s="47">
        <f>D9+D39+D63+D81+D87+D93+D117+D135+D141+D147+D153+D159+D165+D171+D195+D213+D219+D231+D225+D261+D255+D267+D273+D279</f>
        <v>10777124.710000001</v>
      </c>
    </row>
    <row r="286" spans="1:18" ht="56.25" x14ac:dyDescent="0.25">
      <c r="A286" s="187"/>
      <c r="B286" s="21" t="s">
        <v>10</v>
      </c>
      <c r="C286" s="153">
        <f>C10+C40+C64+C82+C88+C94+C118+C136+C142+C148+C154+C160+C166+C172+C196+C214+C220++C232+C226+C262+C256+C268+C274+C280</f>
        <v>309088.28999999998</v>
      </c>
      <c r="D286" s="153">
        <f>D10+D40+D64+D82+D88+D94+D118+D136+D142+D148+D154+D160+D166+D172+D196+D214+D220++D232+D226+D262+D256+D268+D274+D280</f>
        <v>314019.40000000002</v>
      </c>
      <c r="E286" s="131">
        <f t="shared" si="16"/>
        <v>-4931.1100000000442</v>
      </c>
      <c r="F286" s="122">
        <f t="shared" si="17"/>
        <v>1.0159537263608402</v>
      </c>
      <c r="G286" s="47">
        <f>C10+C40+C64+C82+C88+C94+C118+C136+C142+C148+C154+C160+C166+C172+C196+C214+C220+C232+C226+C262+C256+C274+C280</f>
        <v>309088.28999999998</v>
      </c>
      <c r="H286" s="47">
        <f>D10+D40+D64+D82+D88+D94+D118+D136+D142+D148+D154+D160+D166+D172+D196+D214+D220+D232+D226+D262+D256+D268+D280+D274</f>
        <v>314019.40000000002</v>
      </c>
      <c r="K286" s="22">
        <f>K287+K288</f>
        <v>23290.799999999999</v>
      </c>
      <c r="L286" s="22">
        <f>L287+L288</f>
        <v>0</v>
      </c>
      <c r="M286" s="67">
        <f t="shared" ref="M286:M291" si="18">K286-L286</f>
        <v>23290.799999999999</v>
      </c>
    </row>
    <row r="287" spans="1:18" ht="19.5" thickBot="1" x14ac:dyDescent="0.3">
      <c r="E287" s="55">
        <f>E5+E35+E59+E77+E83+E89+E113+E131+E137+E143+E149+E155+E161+E167+E191+E209+E215+E227+E251+E257+E221+E263+E269+E275</f>
        <v>608085.33500000078</v>
      </c>
      <c r="F287" s="76"/>
      <c r="K287" s="49">
        <f>K11+K41+K65+K83+K89+K95+K119+K137+K143+K149+K155+K161+K167+K173+K197+K215+K227+K221+K257+K281</f>
        <v>23290.799999999999</v>
      </c>
      <c r="L287" s="49">
        <f>L11+L41+L65+L83+L89+L95+L119+L137+L143+L149+L155+L161+L167+L173+L197+L215+L227+L221+L257+L281</f>
        <v>0</v>
      </c>
      <c r="M287" s="50">
        <f t="shared" si="18"/>
        <v>23290.799999999999</v>
      </c>
    </row>
    <row r="288" spans="1:18" ht="19.5" thickBot="1" x14ac:dyDescent="0.3">
      <c r="E288" s="110"/>
      <c r="F288" s="56"/>
      <c r="K288" s="51">
        <f>SUM(K289:K291)</f>
        <v>0</v>
      </c>
      <c r="L288" s="51">
        <f>SUM(L289:L291)</f>
        <v>0</v>
      </c>
      <c r="M288" s="46">
        <f t="shared" si="18"/>
        <v>0</v>
      </c>
    </row>
    <row r="289" spans="1:13" ht="19.5" thickBot="1" x14ac:dyDescent="0.3">
      <c r="E289" s="110"/>
      <c r="F289" s="56"/>
      <c r="K289" s="49">
        <f>K13+K43++K67+K85+K91+K97+K121+K139+K145+K151+K157+K163+K169+K175+K199+K217+K229+K223+K259+K283</f>
        <v>0</v>
      </c>
      <c r="L289" s="49">
        <f>L13+L43++L67+L85+L91+L97+L121+L139+L145+L151+L157+L163+L169+L175+L199+L217+L229+L223+L259+L283</f>
        <v>0</v>
      </c>
      <c r="M289" s="50">
        <f t="shared" si="18"/>
        <v>0</v>
      </c>
    </row>
    <row r="290" spans="1:13" ht="19.5" thickBot="1" x14ac:dyDescent="0.3">
      <c r="E290" s="110"/>
      <c r="F290" s="56"/>
      <c r="K290" s="51">
        <f>K14+K44+K68+K86+K92+K98+K122+K140+K146+K152+K158+K164+K170+K176+K200+K218+K230++K224+K260+K284</f>
        <v>0</v>
      </c>
      <c r="L290" s="51">
        <f>L14+L44+L68+L86+L92+L98+L122+L140+L146+L152+L158+L164+L170+L176+L200+L218+L230++L224+L260+L284</f>
        <v>0</v>
      </c>
      <c r="M290" s="46">
        <f t="shared" si="18"/>
        <v>0</v>
      </c>
    </row>
    <row r="291" spans="1:13" ht="19.5" thickBot="1" x14ac:dyDescent="0.3">
      <c r="E291" s="110"/>
      <c r="F291" s="56"/>
      <c r="K291" s="53">
        <f>K15+K45+K69+K87+K93+K99+K123+K141+K147+K153+K159+K165+K171+K177+K201+K219+K231++K225+K261+K285</f>
        <v>0</v>
      </c>
      <c r="L291" s="53">
        <f>L15+L45+L69+L87+L93+L99+L123+L141+L147+L153+L159+L165+L171+L177+L201+L219+L231++L225+L261+L285</f>
        <v>0</v>
      </c>
      <c r="M291" s="54">
        <f t="shared" si="18"/>
        <v>0</v>
      </c>
    </row>
    <row r="292" spans="1:13" hidden="1" x14ac:dyDescent="0.25">
      <c r="E292" s="110"/>
      <c r="F292" s="56"/>
    </row>
    <row r="293" spans="1:13" hidden="1" x14ac:dyDescent="0.25">
      <c r="E293" s="110"/>
      <c r="F293" s="56"/>
    </row>
    <row r="294" spans="1:13" s="102" customFormat="1" hidden="1" x14ac:dyDescent="0.25">
      <c r="A294" s="132"/>
      <c r="C294" s="135"/>
      <c r="D294" s="136"/>
      <c r="E294" s="110"/>
      <c r="F294" s="56"/>
    </row>
    <row r="295" spans="1:13" s="102" customFormat="1" hidden="1" x14ac:dyDescent="0.25">
      <c r="A295" s="132"/>
      <c r="C295" s="135">
        <f>C282+C284+C285</f>
        <v>28655242.000000007</v>
      </c>
      <c r="D295" s="136">
        <f>D282+D284+D285</f>
        <v>28042225.555</v>
      </c>
      <c r="E295" s="110"/>
      <c r="F295" s="56">
        <f>D295/C295</f>
        <v>0.97860717962179455</v>
      </c>
    </row>
    <row r="296" spans="1:13" s="102" customFormat="1" hidden="1" x14ac:dyDescent="0.25">
      <c r="A296" s="132"/>
      <c r="C296" s="135"/>
      <c r="D296" s="136">
        <f>D295/D281</f>
        <v>0.98892591735970925</v>
      </c>
      <c r="E296" s="110"/>
      <c r="F296" s="110"/>
    </row>
    <row r="297" spans="1:13" s="102" customFormat="1" hidden="1" x14ac:dyDescent="0.25">
      <c r="A297" s="132"/>
      <c r="C297" s="135"/>
      <c r="D297" s="136"/>
      <c r="E297" s="110"/>
      <c r="F297" s="110"/>
    </row>
    <row r="298" spans="1:13" s="102" customFormat="1" hidden="1" x14ac:dyDescent="0.25">
      <c r="A298" s="132"/>
      <c r="C298" s="135"/>
      <c r="D298" s="137">
        <f>D295/28237685.8</f>
        <v>0.99307803598409605</v>
      </c>
      <c r="E298" s="9"/>
      <c r="F298" s="11" t="s">
        <v>107</v>
      </c>
    </row>
    <row r="299" spans="1:13" s="102" customFormat="1" hidden="1" x14ac:dyDescent="0.25">
      <c r="A299" s="132"/>
      <c r="C299" s="135"/>
      <c r="D299" s="136"/>
      <c r="E299" s="110"/>
      <c r="F299" s="110"/>
    </row>
    <row r="300" spans="1:13" s="102" customFormat="1" hidden="1" x14ac:dyDescent="0.25">
      <c r="A300" s="132"/>
      <c r="C300" s="135"/>
      <c r="D300" s="136"/>
      <c r="E300" s="110"/>
      <c r="F300" s="110"/>
    </row>
    <row r="301" spans="1:13" s="102" customFormat="1" hidden="1" x14ac:dyDescent="0.25">
      <c r="A301" s="132"/>
      <c r="C301" s="135"/>
      <c r="D301" s="136"/>
      <c r="E301" s="112"/>
      <c r="F301" s="112"/>
    </row>
    <row r="302" spans="1:13" s="102" customFormat="1" hidden="1" x14ac:dyDescent="0.25">
      <c r="A302" s="132"/>
      <c r="C302" s="135"/>
      <c r="D302" s="136"/>
      <c r="E302" s="112"/>
      <c r="F302" s="112"/>
    </row>
    <row r="303" spans="1:13" s="102" customFormat="1" hidden="1" x14ac:dyDescent="0.25">
      <c r="A303" s="132"/>
      <c r="C303" s="135"/>
      <c r="D303" s="136"/>
      <c r="E303" s="112"/>
      <c r="F303" s="112"/>
    </row>
    <row r="304" spans="1:13" s="102" customFormat="1" ht="168.75" hidden="1" x14ac:dyDescent="0.25">
      <c r="A304" s="161" t="s">
        <v>138</v>
      </c>
      <c r="C304" s="138" t="s">
        <v>134</v>
      </c>
      <c r="D304" s="136"/>
      <c r="E304" s="112"/>
      <c r="F304" s="112"/>
    </row>
    <row r="305" spans="1:6" s="102" customFormat="1" hidden="1" x14ac:dyDescent="0.25">
      <c r="A305" s="132"/>
      <c r="C305" s="135"/>
      <c r="D305" s="136"/>
      <c r="E305" s="112"/>
      <c r="F305" s="112"/>
    </row>
    <row r="306" spans="1:6" s="102" customFormat="1" hidden="1" x14ac:dyDescent="0.25">
      <c r="A306" s="132"/>
      <c r="C306" s="135"/>
      <c r="D306" s="136"/>
      <c r="E306" s="112"/>
      <c r="F306" s="112"/>
    </row>
    <row r="307" spans="1:6" s="102" customFormat="1" hidden="1" x14ac:dyDescent="0.25">
      <c r="A307" s="132"/>
      <c r="C307" s="135"/>
      <c r="D307" s="136"/>
      <c r="E307" s="112"/>
      <c r="F307" s="112"/>
    </row>
    <row r="308" spans="1:6" s="102" customFormat="1" hidden="1" x14ac:dyDescent="0.25">
      <c r="A308" s="132"/>
      <c r="C308" s="135"/>
      <c r="D308" s="136"/>
      <c r="E308" s="112"/>
      <c r="F308" s="112"/>
    </row>
    <row r="309" spans="1:6" s="102" customFormat="1" hidden="1" x14ac:dyDescent="0.25">
      <c r="A309" s="132"/>
      <c r="C309" s="135"/>
      <c r="D309" s="136"/>
      <c r="E309" s="112"/>
      <c r="F309" s="112"/>
    </row>
    <row r="310" spans="1:6" s="102" customFormat="1" hidden="1" x14ac:dyDescent="0.25">
      <c r="A310" s="132"/>
      <c r="C310" s="135"/>
      <c r="D310" s="136"/>
      <c r="E310" s="112"/>
      <c r="F310" s="112"/>
    </row>
    <row r="311" spans="1:6" s="102" customFormat="1" hidden="1" x14ac:dyDescent="0.25">
      <c r="A311" s="132"/>
      <c r="C311" s="135"/>
      <c r="D311" s="136"/>
      <c r="E311" s="112"/>
      <c r="F311" s="112"/>
    </row>
    <row r="312" spans="1:6" s="102" customFormat="1" hidden="1" x14ac:dyDescent="0.25">
      <c r="A312" s="132"/>
      <c r="C312" s="135"/>
      <c r="D312" s="136"/>
      <c r="E312" s="112"/>
      <c r="F312" s="112"/>
    </row>
    <row r="313" spans="1:6" s="102" customFormat="1" hidden="1" x14ac:dyDescent="0.25">
      <c r="A313" s="132"/>
      <c r="C313" s="135"/>
      <c r="D313" s="136"/>
      <c r="E313" s="112"/>
      <c r="F313" s="112"/>
    </row>
    <row r="314" spans="1:6" s="102" customFormat="1" hidden="1" x14ac:dyDescent="0.25">
      <c r="A314" s="132"/>
      <c r="C314" s="135"/>
      <c r="D314" s="136"/>
      <c r="E314" s="112"/>
      <c r="F314" s="112"/>
    </row>
    <row r="315" spans="1:6" s="102" customFormat="1" hidden="1" x14ac:dyDescent="0.25">
      <c r="A315" s="132"/>
      <c r="C315" s="135"/>
      <c r="D315" s="136"/>
      <c r="E315" s="112"/>
      <c r="F315" s="112"/>
    </row>
    <row r="316" spans="1:6" s="102" customFormat="1" hidden="1" x14ac:dyDescent="0.25">
      <c r="A316" s="132"/>
      <c r="C316" s="135"/>
      <c r="D316" s="136"/>
      <c r="E316" s="112"/>
      <c r="F316" s="112"/>
    </row>
    <row r="317" spans="1:6" s="102" customFormat="1" hidden="1" x14ac:dyDescent="0.25">
      <c r="A317" s="132"/>
      <c r="C317" s="135"/>
      <c r="D317" s="136"/>
      <c r="E317" s="112"/>
      <c r="F317" s="112"/>
    </row>
    <row r="318" spans="1:6" s="102" customFormat="1" hidden="1" x14ac:dyDescent="0.25">
      <c r="A318" s="132"/>
      <c r="C318" s="135"/>
      <c r="D318" s="136"/>
      <c r="E318" s="112"/>
      <c r="F318" s="112"/>
    </row>
    <row r="319" spans="1:6" s="102" customFormat="1" hidden="1" x14ac:dyDescent="0.25">
      <c r="A319" s="132"/>
      <c r="C319" s="135"/>
      <c r="D319" s="136"/>
      <c r="E319" s="112"/>
      <c r="F319" s="112"/>
    </row>
    <row r="320" spans="1:6" s="102" customFormat="1" hidden="1" x14ac:dyDescent="0.25">
      <c r="A320" s="132"/>
      <c r="C320" s="135"/>
      <c r="D320" s="136"/>
      <c r="E320" s="112"/>
      <c r="F320" s="112"/>
    </row>
    <row r="321" spans="1:6" s="102" customFormat="1" hidden="1" x14ac:dyDescent="0.25">
      <c r="A321" s="132"/>
      <c r="C321" s="135"/>
      <c r="D321" s="136"/>
      <c r="E321" s="112"/>
      <c r="F321" s="112"/>
    </row>
    <row r="322" spans="1:6" s="102" customFormat="1" hidden="1" x14ac:dyDescent="0.25">
      <c r="A322" s="132"/>
      <c r="C322" s="135"/>
      <c r="D322" s="136"/>
      <c r="E322" s="112"/>
      <c r="F322" s="112"/>
    </row>
    <row r="323" spans="1:6" s="102" customFormat="1" hidden="1" x14ac:dyDescent="0.25">
      <c r="A323" s="132"/>
      <c r="C323" s="135"/>
      <c r="D323" s="136"/>
      <c r="E323" s="112"/>
      <c r="F323" s="112"/>
    </row>
    <row r="324" spans="1:6" s="102" customFormat="1" hidden="1" x14ac:dyDescent="0.25">
      <c r="A324" s="132"/>
      <c r="C324" s="135"/>
      <c r="D324" s="136"/>
      <c r="E324" s="112"/>
      <c r="F324" s="112"/>
    </row>
    <row r="325" spans="1:6" s="102" customFormat="1" hidden="1" x14ac:dyDescent="0.25">
      <c r="A325" s="132"/>
      <c r="C325" s="135"/>
      <c r="D325" s="136"/>
      <c r="E325" s="112"/>
      <c r="F325" s="112"/>
    </row>
    <row r="326" spans="1:6" s="102" customFormat="1" hidden="1" x14ac:dyDescent="0.25">
      <c r="A326" s="132"/>
      <c r="C326" s="135"/>
      <c r="D326" s="136"/>
      <c r="E326" s="112"/>
      <c r="F326" s="112"/>
    </row>
    <row r="327" spans="1:6" s="102" customFormat="1" hidden="1" x14ac:dyDescent="0.25">
      <c r="A327" s="132"/>
      <c r="C327" s="135"/>
      <c r="D327" s="136"/>
      <c r="E327" s="112"/>
      <c r="F327" s="112"/>
    </row>
    <row r="328" spans="1:6" s="102" customFormat="1" hidden="1" x14ac:dyDescent="0.25">
      <c r="A328" s="132"/>
      <c r="C328" s="135"/>
      <c r="D328" s="136"/>
      <c r="E328" s="112"/>
      <c r="F328" s="112"/>
    </row>
    <row r="329" spans="1:6" s="102" customFormat="1" hidden="1" x14ac:dyDescent="0.25">
      <c r="A329" s="132"/>
      <c r="C329" s="135"/>
      <c r="D329" s="136"/>
      <c r="E329" s="112"/>
      <c r="F329" s="112"/>
    </row>
    <row r="330" spans="1:6" s="102" customFormat="1" hidden="1" x14ac:dyDescent="0.25">
      <c r="A330" s="132"/>
      <c r="C330" s="135"/>
      <c r="D330" s="136"/>
      <c r="E330" s="112"/>
      <c r="F330" s="112"/>
    </row>
    <row r="331" spans="1:6" s="102" customFormat="1" hidden="1" x14ac:dyDescent="0.25">
      <c r="A331" s="132"/>
      <c r="C331" s="135"/>
      <c r="D331" s="136"/>
      <c r="E331" s="112"/>
      <c r="F331" s="112"/>
    </row>
    <row r="332" spans="1:6" s="102" customFormat="1" hidden="1" x14ac:dyDescent="0.25">
      <c r="A332" s="132"/>
      <c r="C332" s="135"/>
      <c r="D332" s="136"/>
      <c r="E332" s="112"/>
      <c r="F332" s="112"/>
    </row>
    <row r="333" spans="1:6" s="102" customFormat="1" hidden="1" x14ac:dyDescent="0.25">
      <c r="A333" s="132"/>
      <c r="C333" s="135"/>
      <c r="D333" s="136"/>
      <c r="E333" s="112"/>
      <c r="F333" s="112"/>
    </row>
    <row r="334" spans="1:6" s="102" customFormat="1" hidden="1" x14ac:dyDescent="0.25">
      <c r="A334" s="132"/>
      <c r="C334" s="135"/>
      <c r="D334" s="136"/>
      <c r="E334" s="112"/>
      <c r="F334" s="112"/>
    </row>
    <row r="335" spans="1:6" s="102" customFormat="1" hidden="1" x14ac:dyDescent="0.25">
      <c r="A335" s="132"/>
      <c r="C335" s="135"/>
      <c r="D335" s="136"/>
      <c r="E335" s="112"/>
      <c r="F335" s="112"/>
    </row>
    <row r="336" spans="1:6" s="102" customFormat="1" hidden="1" x14ac:dyDescent="0.25">
      <c r="A336" s="132"/>
      <c r="C336" s="135"/>
      <c r="D336" s="136"/>
      <c r="E336" s="112"/>
      <c r="F336" s="112"/>
    </row>
    <row r="337" spans="1:6" s="102" customFormat="1" hidden="1" x14ac:dyDescent="0.25">
      <c r="A337" s="132"/>
      <c r="C337" s="135"/>
      <c r="D337" s="136"/>
      <c r="E337" s="112"/>
      <c r="F337" s="112"/>
    </row>
    <row r="338" spans="1:6" s="102" customFormat="1" hidden="1" x14ac:dyDescent="0.25">
      <c r="A338" s="132"/>
      <c r="C338" s="135"/>
      <c r="D338" s="136"/>
      <c r="E338" s="112"/>
      <c r="F338" s="112"/>
    </row>
    <row r="339" spans="1:6" s="102" customFormat="1" hidden="1" x14ac:dyDescent="0.25">
      <c r="A339" s="132"/>
      <c r="C339" s="135"/>
      <c r="D339" s="136"/>
      <c r="E339" s="112"/>
      <c r="F339" s="112"/>
    </row>
    <row r="340" spans="1:6" s="102" customFormat="1" hidden="1" x14ac:dyDescent="0.25">
      <c r="A340" s="132"/>
      <c r="C340" s="135"/>
      <c r="D340" s="136"/>
      <c r="E340" s="112"/>
      <c r="F340" s="112"/>
    </row>
    <row r="341" spans="1:6" s="102" customFormat="1" hidden="1" x14ac:dyDescent="0.25">
      <c r="A341" s="132"/>
      <c r="C341" s="135"/>
      <c r="D341" s="136"/>
      <c r="E341" s="112"/>
      <c r="F341" s="112"/>
    </row>
    <row r="342" spans="1:6" s="102" customFormat="1" hidden="1" x14ac:dyDescent="0.25">
      <c r="A342" s="132"/>
      <c r="C342" s="135"/>
      <c r="D342" s="136"/>
      <c r="E342" s="112"/>
      <c r="F342" s="112"/>
    </row>
    <row r="343" spans="1:6" s="102" customFormat="1" hidden="1" x14ac:dyDescent="0.25">
      <c r="A343" s="132"/>
      <c r="C343" s="135"/>
      <c r="D343" s="136"/>
      <c r="E343" s="112"/>
      <c r="F343" s="112"/>
    </row>
    <row r="344" spans="1:6" s="102" customFormat="1" hidden="1" x14ac:dyDescent="0.25">
      <c r="A344" s="132"/>
      <c r="C344" s="135"/>
      <c r="D344" s="136"/>
      <c r="E344" s="112"/>
      <c r="F344" s="112"/>
    </row>
    <row r="345" spans="1:6" s="102" customFormat="1" hidden="1" x14ac:dyDescent="0.25">
      <c r="A345" s="132"/>
      <c r="C345" s="135"/>
      <c r="D345" s="136"/>
      <c r="E345" s="112"/>
      <c r="F345" s="112"/>
    </row>
    <row r="346" spans="1:6" s="102" customFormat="1" hidden="1" x14ac:dyDescent="0.25">
      <c r="A346" s="132"/>
      <c r="C346" s="135"/>
      <c r="D346" s="136"/>
      <c r="E346" s="112"/>
      <c r="F346" s="112"/>
    </row>
    <row r="347" spans="1:6" s="102" customFormat="1" hidden="1" x14ac:dyDescent="0.25">
      <c r="A347" s="132"/>
      <c r="C347" s="135"/>
      <c r="D347" s="136"/>
      <c r="E347" s="112"/>
      <c r="F347" s="112"/>
    </row>
    <row r="348" spans="1:6" s="102" customFormat="1" hidden="1" x14ac:dyDescent="0.25">
      <c r="A348" s="132"/>
      <c r="C348" s="135"/>
      <c r="D348" s="136"/>
      <c r="E348" s="112"/>
      <c r="F348" s="112"/>
    </row>
    <row r="349" spans="1:6" s="102" customFormat="1" hidden="1" x14ac:dyDescent="0.25">
      <c r="A349" s="132"/>
      <c r="C349" s="135"/>
      <c r="D349" s="136"/>
      <c r="E349" s="112"/>
      <c r="F349" s="112"/>
    </row>
    <row r="350" spans="1:6" s="102" customFormat="1" hidden="1" x14ac:dyDescent="0.25">
      <c r="A350" s="132"/>
      <c r="C350" s="135"/>
      <c r="D350" s="136"/>
      <c r="E350" s="112"/>
      <c r="F350" s="112"/>
    </row>
    <row r="351" spans="1:6" s="102" customFormat="1" hidden="1" x14ac:dyDescent="0.25">
      <c r="A351" s="132"/>
      <c r="C351" s="135"/>
      <c r="D351" s="136"/>
      <c r="E351" s="112"/>
      <c r="F351" s="112"/>
    </row>
    <row r="352" spans="1:6" s="102" customFormat="1" hidden="1" x14ac:dyDescent="0.25">
      <c r="A352" s="132"/>
      <c r="C352" s="135"/>
      <c r="D352" s="136"/>
      <c r="E352" s="112"/>
      <c r="F352" s="112"/>
    </row>
    <row r="353" spans="1:6" s="102" customFormat="1" hidden="1" x14ac:dyDescent="0.25">
      <c r="A353" s="132"/>
      <c r="C353" s="135"/>
      <c r="D353" s="136"/>
      <c r="E353" s="112"/>
      <c r="F353" s="112"/>
    </row>
    <row r="354" spans="1:6" s="102" customFormat="1" hidden="1" x14ac:dyDescent="0.25">
      <c r="A354" s="132"/>
      <c r="C354" s="135"/>
      <c r="D354" s="136"/>
      <c r="E354" s="112"/>
      <c r="F354" s="112"/>
    </row>
    <row r="355" spans="1:6" s="102" customFormat="1" hidden="1" x14ac:dyDescent="0.25">
      <c r="A355" s="132"/>
      <c r="C355" s="135"/>
      <c r="D355" s="136"/>
      <c r="E355" s="112"/>
      <c r="F355" s="112"/>
    </row>
    <row r="356" spans="1:6" s="102" customFormat="1" hidden="1" x14ac:dyDescent="0.25">
      <c r="A356" s="132"/>
      <c r="C356" s="135"/>
      <c r="D356" s="136"/>
      <c r="E356" s="112"/>
      <c r="F356" s="112"/>
    </row>
    <row r="357" spans="1:6" s="102" customFormat="1" hidden="1" x14ac:dyDescent="0.25">
      <c r="A357" s="132"/>
      <c r="C357" s="135"/>
      <c r="D357" s="136"/>
      <c r="E357" s="112"/>
      <c r="F357" s="112"/>
    </row>
    <row r="358" spans="1:6" s="102" customFormat="1" hidden="1" x14ac:dyDescent="0.25">
      <c r="A358" s="132"/>
      <c r="C358" s="135"/>
      <c r="D358" s="136"/>
      <c r="E358" s="112"/>
      <c r="F358" s="112"/>
    </row>
    <row r="359" spans="1:6" s="102" customFormat="1" hidden="1" x14ac:dyDescent="0.25">
      <c r="A359" s="132"/>
      <c r="C359" s="135"/>
      <c r="D359" s="136"/>
      <c r="E359" s="112"/>
      <c r="F359" s="112"/>
    </row>
    <row r="360" spans="1:6" s="102" customFormat="1" hidden="1" x14ac:dyDescent="0.25">
      <c r="A360" s="132"/>
      <c r="C360" s="135"/>
      <c r="D360" s="136"/>
      <c r="E360" s="112"/>
      <c r="F360" s="112"/>
    </row>
    <row r="361" spans="1:6" s="102" customFormat="1" hidden="1" x14ac:dyDescent="0.25">
      <c r="A361" s="132"/>
      <c r="C361" s="135"/>
      <c r="D361" s="136"/>
      <c r="E361" s="112"/>
      <c r="F361" s="112"/>
    </row>
    <row r="362" spans="1:6" s="102" customFormat="1" hidden="1" x14ac:dyDescent="0.25">
      <c r="A362" s="132"/>
      <c r="C362" s="135"/>
      <c r="D362" s="136"/>
      <c r="E362" s="112"/>
      <c r="F362" s="112"/>
    </row>
    <row r="363" spans="1:6" s="102" customFormat="1" hidden="1" x14ac:dyDescent="0.25">
      <c r="A363" s="132"/>
      <c r="C363" s="135"/>
      <c r="D363" s="136"/>
      <c r="E363" s="112"/>
      <c r="F363" s="112"/>
    </row>
    <row r="364" spans="1:6" s="102" customFormat="1" hidden="1" x14ac:dyDescent="0.25">
      <c r="A364" s="132"/>
      <c r="C364" s="135"/>
      <c r="D364" s="136"/>
      <c r="E364" s="112"/>
      <c r="F364" s="112"/>
    </row>
    <row r="365" spans="1:6" s="102" customFormat="1" hidden="1" x14ac:dyDescent="0.25">
      <c r="A365" s="132"/>
      <c r="C365" s="135"/>
      <c r="D365" s="136"/>
      <c r="E365" s="112"/>
      <c r="F365" s="112"/>
    </row>
    <row r="366" spans="1:6" s="102" customFormat="1" hidden="1" x14ac:dyDescent="0.25">
      <c r="A366" s="132"/>
      <c r="C366" s="135"/>
      <c r="D366" s="136"/>
      <c r="E366" s="112"/>
      <c r="F366" s="112"/>
    </row>
    <row r="367" spans="1:6" s="102" customFormat="1" hidden="1" x14ac:dyDescent="0.25">
      <c r="A367" s="132"/>
      <c r="C367" s="135"/>
      <c r="D367" s="136"/>
      <c r="E367" s="112"/>
      <c r="F367" s="112"/>
    </row>
    <row r="368" spans="1:6" s="102" customFormat="1" hidden="1" x14ac:dyDescent="0.25">
      <c r="A368" s="132"/>
      <c r="C368" s="135"/>
      <c r="D368" s="136"/>
      <c r="E368" s="112"/>
      <c r="F368" s="112"/>
    </row>
    <row r="369" spans="1:6" s="102" customFormat="1" hidden="1" x14ac:dyDescent="0.25">
      <c r="A369" s="132"/>
      <c r="C369" s="135"/>
      <c r="D369" s="136"/>
      <c r="E369" s="112"/>
      <c r="F369" s="112"/>
    </row>
    <row r="370" spans="1:6" s="102" customFormat="1" hidden="1" x14ac:dyDescent="0.25">
      <c r="A370" s="132"/>
      <c r="C370" s="135"/>
      <c r="D370" s="136"/>
      <c r="E370" s="112"/>
      <c r="F370" s="112"/>
    </row>
    <row r="371" spans="1:6" s="102" customFormat="1" hidden="1" x14ac:dyDescent="0.25">
      <c r="A371" s="132"/>
      <c r="C371" s="135"/>
      <c r="D371" s="136"/>
      <c r="E371" s="112"/>
      <c r="F371" s="112"/>
    </row>
    <row r="372" spans="1:6" s="102" customFormat="1" hidden="1" x14ac:dyDescent="0.25">
      <c r="A372" s="132"/>
      <c r="C372" s="135"/>
      <c r="D372" s="136"/>
      <c r="E372" s="112"/>
      <c r="F372" s="112"/>
    </row>
    <row r="373" spans="1:6" s="102" customFormat="1" hidden="1" x14ac:dyDescent="0.25">
      <c r="A373" s="132"/>
      <c r="C373" s="135"/>
      <c r="D373" s="136"/>
      <c r="E373" s="112"/>
      <c r="F373" s="112"/>
    </row>
    <row r="374" spans="1:6" s="102" customFormat="1" hidden="1" x14ac:dyDescent="0.25">
      <c r="A374" s="132"/>
      <c r="C374" s="135"/>
      <c r="D374" s="136"/>
      <c r="E374" s="112"/>
      <c r="F374" s="112"/>
    </row>
    <row r="375" spans="1:6" s="102" customFormat="1" hidden="1" x14ac:dyDescent="0.25">
      <c r="A375" s="132"/>
      <c r="C375" s="135"/>
      <c r="D375" s="136"/>
      <c r="E375" s="112"/>
      <c r="F375" s="112"/>
    </row>
    <row r="376" spans="1:6" s="102" customFormat="1" hidden="1" x14ac:dyDescent="0.25">
      <c r="A376" s="132"/>
      <c r="C376" s="135"/>
      <c r="D376" s="136"/>
      <c r="E376" s="112"/>
      <c r="F376" s="112"/>
    </row>
    <row r="377" spans="1:6" s="102" customFormat="1" hidden="1" x14ac:dyDescent="0.25">
      <c r="A377" s="132"/>
      <c r="C377" s="135"/>
      <c r="D377" s="136"/>
      <c r="E377" s="112"/>
      <c r="F377" s="112"/>
    </row>
    <row r="378" spans="1:6" s="102" customFormat="1" hidden="1" x14ac:dyDescent="0.25">
      <c r="A378" s="132"/>
      <c r="C378" s="135"/>
      <c r="D378" s="136"/>
      <c r="E378" s="112"/>
      <c r="F378" s="112"/>
    </row>
    <row r="379" spans="1:6" s="102" customFormat="1" hidden="1" x14ac:dyDescent="0.25">
      <c r="A379" s="132"/>
      <c r="C379" s="135"/>
      <c r="D379" s="136"/>
      <c r="E379" s="112"/>
      <c r="F379" s="112"/>
    </row>
    <row r="380" spans="1:6" s="102" customFormat="1" hidden="1" x14ac:dyDescent="0.25">
      <c r="A380" s="132"/>
      <c r="C380" s="135"/>
      <c r="D380" s="136"/>
      <c r="E380" s="112"/>
      <c r="F380" s="112"/>
    </row>
    <row r="381" spans="1:6" s="102" customFormat="1" hidden="1" x14ac:dyDescent="0.25">
      <c r="A381" s="132"/>
      <c r="C381" s="135"/>
      <c r="D381" s="136"/>
      <c r="E381" s="112"/>
      <c r="F381" s="112"/>
    </row>
    <row r="382" spans="1:6" s="102" customFormat="1" hidden="1" x14ac:dyDescent="0.25">
      <c r="A382" s="132"/>
      <c r="C382" s="135"/>
      <c r="D382" s="136"/>
      <c r="E382" s="112"/>
      <c r="F382" s="112"/>
    </row>
    <row r="383" spans="1:6" s="102" customFormat="1" hidden="1" x14ac:dyDescent="0.25">
      <c r="A383" s="132"/>
      <c r="C383" s="135"/>
      <c r="D383" s="136"/>
      <c r="E383" s="112"/>
      <c r="F383" s="112"/>
    </row>
    <row r="384" spans="1:6" s="102" customFormat="1" hidden="1" x14ac:dyDescent="0.25">
      <c r="A384" s="132"/>
      <c r="C384" s="135"/>
      <c r="D384" s="136"/>
      <c r="E384" s="112"/>
      <c r="F384" s="112"/>
    </row>
    <row r="385" spans="1:6" s="102" customFormat="1" hidden="1" x14ac:dyDescent="0.25">
      <c r="A385" s="132"/>
      <c r="C385" s="135"/>
      <c r="D385" s="136"/>
      <c r="E385" s="112"/>
      <c r="F385" s="112"/>
    </row>
    <row r="386" spans="1:6" s="102" customFormat="1" hidden="1" x14ac:dyDescent="0.25">
      <c r="A386" s="132"/>
      <c r="C386" s="135"/>
      <c r="D386" s="136"/>
      <c r="E386" s="112"/>
      <c r="F386" s="112"/>
    </row>
    <row r="387" spans="1:6" s="102" customFormat="1" hidden="1" x14ac:dyDescent="0.25">
      <c r="A387" s="132"/>
      <c r="C387" s="135"/>
      <c r="D387" s="136"/>
      <c r="E387" s="112"/>
      <c r="F387" s="112"/>
    </row>
    <row r="388" spans="1:6" s="102" customFormat="1" hidden="1" x14ac:dyDescent="0.25">
      <c r="A388" s="132"/>
      <c r="C388" s="135"/>
      <c r="D388" s="136"/>
      <c r="E388" s="112"/>
      <c r="F388" s="112"/>
    </row>
    <row r="389" spans="1:6" s="102" customFormat="1" hidden="1" x14ac:dyDescent="0.25">
      <c r="A389" s="132"/>
      <c r="C389" s="135"/>
      <c r="D389" s="136"/>
      <c r="E389" s="112"/>
      <c r="F389" s="112"/>
    </row>
    <row r="390" spans="1:6" s="102" customFormat="1" hidden="1" x14ac:dyDescent="0.25">
      <c r="A390" s="132"/>
      <c r="C390" s="135"/>
      <c r="D390" s="136"/>
      <c r="E390" s="112"/>
      <c r="F390" s="112"/>
    </row>
    <row r="391" spans="1:6" s="102" customFormat="1" hidden="1" x14ac:dyDescent="0.25">
      <c r="A391" s="132"/>
      <c r="C391" s="135"/>
      <c r="D391" s="136"/>
      <c r="E391" s="112"/>
      <c r="F391" s="112"/>
    </row>
    <row r="392" spans="1:6" s="102" customFormat="1" hidden="1" x14ac:dyDescent="0.25">
      <c r="A392" s="132"/>
      <c r="C392" s="135"/>
      <c r="D392" s="136"/>
      <c r="E392" s="112"/>
      <c r="F392" s="112"/>
    </row>
    <row r="393" spans="1:6" s="102" customFormat="1" hidden="1" x14ac:dyDescent="0.25">
      <c r="A393" s="132"/>
      <c r="C393" s="135"/>
      <c r="D393" s="136"/>
      <c r="E393" s="112"/>
      <c r="F393" s="112"/>
    </row>
    <row r="394" spans="1:6" s="102" customFormat="1" hidden="1" x14ac:dyDescent="0.25">
      <c r="A394" s="132"/>
      <c r="C394" s="135"/>
      <c r="D394" s="136"/>
      <c r="E394" s="112"/>
      <c r="F394" s="112"/>
    </row>
    <row r="395" spans="1:6" s="102" customFormat="1" hidden="1" x14ac:dyDescent="0.25">
      <c r="A395" s="132"/>
      <c r="C395" s="135"/>
      <c r="D395" s="136"/>
      <c r="E395" s="112"/>
      <c r="F395" s="112"/>
    </row>
    <row r="396" spans="1:6" s="102" customFormat="1" hidden="1" x14ac:dyDescent="0.25">
      <c r="A396" s="132"/>
      <c r="C396" s="135"/>
      <c r="D396" s="136"/>
      <c r="E396" s="112"/>
      <c r="F396" s="112"/>
    </row>
    <row r="397" spans="1:6" s="102" customFormat="1" hidden="1" x14ac:dyDescent="0.25">
      <c r="A397" s="132"/>
      <c r="C397" s="135"/>
      <c r="D397" s="136"/>
      <c r="E397" s="112"/>
      <c r="F397" s="112"/>
    </row>
    <row r="398" spans="1:6" s="102" customFormat="1" hidden="1" x14ac:dyDescent="0.25">
      <c r="A398" s="132"/>
      <c r="C398" s="135"/>
      <c r="D398" s="136"/>
      <c r="E398" s="112"/>
      <c r="F398" s="112"/>
    </row>
    <row r="399" spans="1:6" s="102" customFormat="1" hidden="1" x14ac:dyDescent="0.25">
      <c r="A399" s="132"/>
      <c r="C399" s="135"/>
      <c r="D399" s="136"/>
      <c r="E399" s="112"/>
      <c r="F399" s="112"/>
    </row>
    <row r="400" spans="1:6" s="102" customFormat="1" hidden="1" x14ac:dyDescent="0.25">
      <c r="A400" s="132"/>
      <c r="C400" s="135"/>
      <c r="D400" s="136"/>
      <c r="E400" s="112"/>
      <c r="F400" s="112"/>
    </row>
    <row r="401" spans="1:6" s="102" customFormat="1" hidden="1" x14ac:dyDescent="0.25">
      <c r="A401" s="132"/>
      <c r="C401" s="135"/>
      <c r="D401" s="136"/>
      <c r="E401" s="112"/>
      <c r="F401" s="112"/>
    </row>
    <row r="402" spans="1:6" s="102" customFormat="1" hidden="1" x14ac:dyDescent="0.25">
      <c r="A402" s="132"/>
      <c r="C402" s="135"/>
      <c r="D402" s="136"/>
      <c r="E402" s="112"/>
      <c r="F402" s="112"/>
    </row>
    <row r="403" spans="1:6" s="102" customFormat="1" hidden="1" x14ac:dyDescent="0.25">
      <c r="A403" s="132"/>
      <c r="C403" s="135"/>
      <c r="D403" s="136"/>
      <c r="E403" s="112"/>
      <c r="F403" s="112"/>
    </row>
    <row r="404" spans="1:6" s="102" customFormat="1" hidden="1" x14ac:dyDescent="0.25">
      <c r="A404" s="132"/>
      <c r="C404" s="135"/>
      <c r="D404" s="136"/>
      <c r="E404" s="112"/>
      <c r="F404" s="112"/>
    </row>
    <row r="405" spans="1:6" s="102" customFormat="1" hidden="1" x14ac:dyDescent="0.25">
      <c r="A405" s="132"/>
      <c r="C405" s="135"/>
      <c r="D405" s="136"/>
      <c r="E405" s="112"/>
      <c r="F405" s="112"/>
    </row>
    <row r="406" spans="1:6" s="102" customFormat="1" hidden="1" x14ac:dyDescent="0.25">
      <c r="A406" s="132"/>
      <c r="C406" s="135"/>
      <c r="D406" s="136"/>
      <c r="E406" s="112"/>
      <c r="F406" s="112"/>
    </row>
    <row r="407" spans="1:6" s="102" customFormat="1" hidden="1" x14ac:dyDescent="0.25">
      <c r="A407" s="132"/>
      <c r="C407" s="135"/>
      <c r="D407" s="136"/>
      <c r="E407" s="112"/>
      <c r="F407" s="112"/>
    </row>
    <row r="408" spans="1:6" s="102" customFormat="1" hidden="1" x14ac:dyDescent="0.25">
      <c r="A408" s="132"/>
      <c r="C408" s="135"/>
      <c r="D408" s="136"/>
      <c r="E408" s="112"/>
      <c r="F408" s="112"/>
    </row>
    <row r="409" spans="1:6" s="102" customFormat="1" hidden="1" x14ac:dyDescent="0.25">
      <c r="A409" s="132"/>
      <c r="C409" s="135"/>
      <c r="D409" s="136"/>
      <c r="E409" s="112"/>
      <c r="F409" s="112"/>
    </row>
    <row r="410" spans="1:6" s="102" customFormat="1" hidden="1" x14ac:dyDescent="0.25">
      <c r="A410" s="132"/>
      <c r="C410" s="135"/>
      <c r="D410" s="136"/>
      <c r="E410" s="112"/>
      <c r="F410" s="112"/>
    </row>
    <row r="411" spans="1:6" s="102" customFormat="1" hidden="1" x14ac:dyDescent="0.25">
      <c r="A411" s="132"/>
      <c r="C411" s="135"/>
      <c r="D411" s="136"/>
      <c r="E411" s="112"/>
      <c r="F411" s="112"/>
    </row>
    <row r="412" spans="1:6" s="102" customFormat="1" hidden="1" x14ac:dyDescent="0.25">
      <c r="A412" s="132"/>
      <c r="C412" s="135"/>
      <c r="D412" s="136"/>
      <c r="E412" s="112"/>
      <c r="F412" s="112"/>
    </row>
    <row r="413" spans="1:6" s="102" customFormat="1" hidden="1" x14ac:dyDescent="0.25">
      <c r="A413" s="132"/>
      <c r="C413" s="135"/>
      <c r="D413" s="136"/>
      <c r="E413" s="112"/>
      <c r="F413" s="112"/>
    </row>
    <row r="414" spans="1:6" s="102" customFormat="1" hidden="1" x14ac:dyDescent="0.25">
      <c r="A414" s="132"/>
      <c r="C414" s="135"/>
      <c r="D414" s="136"/>
      <c r="E414" s="112"/>
      <c r="F414" s="112"/>
    </row>
    <row r="415" spans="1:6" s="102" customFormat="1" hidden="1" x14ac:dyDescent="0.25">
      <c r="A415" s="132"/>
      <c r="C415" s="135"/>
      <c r="D415" s="136"/>
      <c r="E415" s="112"/>
      <c r="F415" s="112"/>
    </row>
    <row r="416" spans="1:6" s="102" customFormat="1" hidden="1" x14ac:dyDescent="0.25">
      <c r="A416" s="132"/>
      <c r="C416" s="135"/>
      <c r="D416" s="136"/>
      <c r="E416" s="112"/>
      <c r="F416" s="112"/>
    </row>
    <row r="417" spans="1:6" s="102" customFormat="1" hidden="1" x14ac:dyDescent="0.25">
      <c r="A417" s="132"/>
      <c r="C417" s="135"/>
      <c r="D417" s="136"/>
      <c r="E417" s="112"/>
      <c r="F417" s="112"/>
    </row>
    <row r="418" spans="1:6" s="102" customFormat="1" hidden="1" x14ac:dyDescent="0.25">
      <c r="A418" s="132"/>
      <c r="C418" s="135"/>
      <c r="D418" s="136"/>
      <c r="E418" s="112"/>
      <c r="F418" s="112"/>
    </row>
    <row r="419" spans="1:6" s="102" customFormat="1" hidden="1" x14ac:dyDescent="0.25">
      <c r="A419" s="132"/>
      <c r="C419" s="135"/>
      <c r="D419" s="136"/>
      <c r="E419" s="112"/>
      <c r="F419" s="112"/>
    </row>
    <row r="420" spans="1:6" s="102" customFormat="1" hidden="1" x14ac:dyDescent="0.25">
      <c r="A420" s="132"/>
      <c r="C420" s="135"/>
      <c r="D420" s="136"/>
      <c r="E420" s="112"/>
      <c r="F420" s="112"/>
    </row>
    <row r="421" spans="1:6" s="102" customFormat="1" hidden="1" x14ac:dyDescent="0.25">
      <c r="A421" s="132"/>
      <c r="C421" s="135"/>
      <c r="D421" s="136"/>
      <c r="E421" s="112"/>
      <c r="F421" s="112"/>
    </row>
    <row r="422" spans="1:6" s="102" customFormat="1" hidden="1" x14ac:dyDescent="0.25">
      <c r="A422" s="132"/>
      <c r="C422" s="135"/>
      <c r="D422" s="136"/>
      <c r="E422" s="112"/>
      <c r="F422" s="112"/>
    </row>
    <row r="423" spans="1:6" s="102" customFormat="1" hidden="1" x14ac:dyDescent="0.25">
      <c r="A423" s="132"/>
      <c r="C423" s="135"/>
      <c r="D423" s="136"/>
      <c r="E423" s="112"/>
      <c r="F423" s="112"/>
    </row>
    <row r="424" spans="1:6" s="102" customFormat="1" hidden="1" x14ac:dyDescent="0.25">
      <c r="A424" s="132"/>
      <c r="C424" s="135"/>
      <c r="D424" s="136"/>
      <c r="E424" s="112"/>
      <c r="F424" s="112"/>
    </row>
    <row r="425" spans="1:6" s="102" customFormat="1" hidden="1" x14ac:dyDescent="0.25">
      <c r="A425" s="132"/>
      <c r="C425" s="135"/>
      <c r="D425" s="136"/>
      <c r="E425" s="112"/>
      <c r="F425" s="112"/>
    </row>
    <row r="426" spans="1:6" s="102" customFormat="1" hidden="1" x14ac:dyDescent="0.25">
      <c r="A426" s="132"/>
      <c r="C426" s="135"/>
      <c r="D426" s="136"/>
      <c r="E426" s="112"/>
      <c r="F426" s="112"/>
    </row>
    <row r="427" spans="1:6" s="102" customFormat="1" hidden="1" x14ac:dyDescent="0.25">
      <c r="A427" s="132"/>
      <c r="C427" s="135"/>
      <c r="D427" s="136"/>
      <c r="E427" s="112"/>
      <c r="F427" s="112"/>
    </row>
    <row r="428" spans="1:6" s="102" customFormat="1" hidden="1" x14ac:dyDescent="0.25">
      <c r="A428" s="132"/>
      <c r="C428" s="135"/>
      <c r="D428" s="136"/>
      <c r="E428" s="112"/>
      <c r="F428" s="112"/>
    </row>
    <row r="429" spans="1:6" s="102" customFormat="1" hidden="1" x14ac:dyDescent="0.25">
      <c r="A429" s="132"/>
      <c r="C429" s="135"/>
      <c r="D429" s="136"/>
      <c r="E429" s="112"/>
      <c r="F429" s="112"/>
    </row>
    <row r="430" spans="1:6" s="102" customFormat="1" hidden="1" x14ac:dyDescent="0.25">
      <c r="A430" s="132"/>
      <c r="C430" s="135"/>
      <c r="D430" s="136"/>
      <c r="E430" s="112"/>
      <c r="F430" s="112"/>
    </row>
    <row r="431" spans="1:6" s="102" customFormat="1" hidden="1" x14ac:dyDescent="0.25">
      <c r="A431" s="132"/>
      <c r="C431" s="135"/>
      <c r="D431" s="136"/>
      <c r="E431" s="112"/>
      <c r="F431" s="112"/>
    </row>
    <row r="432" spans="1:6" s="102" customFormat="1" hidden="1" x14ac:dyDescent="0.25">
      <c r="A432" s="132"/>
      <c r="C432" s="135"/>
      <c r="D432" s="136"/>
      <c r="E432" s="112"/>
      <c r="F432" s="112"/>
    </row>
    <row r="433" spans="1:6" s="102" customFormat="1" hidden="1" x14ac:dyDescent="0.25">
      <c r="A433" s="132"/>
      <c r="C433" s="135"/>
      <c r="D433" s="136"/>
      <c r="E433" s="112"/>
      <c r="F433" s="112"/>
    </row>
    <row r="434" spans="1:6" s="102" customFormat="1" hidden="1" x14ac:dyDescent="0.25">
      <c r="A434" s="132"/>
      <c r="C434" s="135"/>
      <c r="D434" s="136"/>
      <c r="E434" s="112"/>
      <c r="F434" s="112"/>
    </row>
    <row r="435" spans="1:6" s="102" customFormat="1" hidden="1" x14ac:dyDescent="0.25">
      <c r="A435" s="132"/>
      <c r="C435" s="135"/>
      <c r="D435" s="136"/>
      <c r="E435" s="112"/>
      <c r="F435" s="112"/>
    </row>
    <row r="436" spans="1:6" s="102" customFormat="1" hidden="1" x14ac:dyDescent="0.25">
      <c r="A436" s="132"/>
      <c r="C436" s="135"/>
      <c r="D436" s="136"/>
      <c r="E436" s="112"/>
      <c r="F436" s="112"/>
    </row>
    <row r="437" spans="1:6" s="102" customFormat="1" hidden="1" x14ac:dyDescent="0.25">
      <c r="A437" s="132"/>
      <c r="C437" s="135"/>
      <c r="D437" s="136"/>
      <c r="E437" s="112"/>
      <c r="F437" s="112"/>
    </row>
    <row r="438" spans="1:6" s="102" customFormat="1" hidden="1" x14ac:dyDescent="0.25">
      <c r="A438" s="132"/>
      <c r="C438" s="135"/>
      <c r="D438" s="136"/>
      <c r="E438" s="112"/>
      <c r="F438" s="112"/>
    </row>
    <row r="439" spans="1:6" s="102" customFormat="1" hidden="1" x14ac:dyDescent="0.25">
      <c r="A439" s="132"/>
      <c r="C439" s="135"/>
      <c r="D439" s="136"/>
      <c r="E439" s="112"/>
      <c r="F439" s="112"/>
    </row>
    <row r="440" spans="1:6" s="102" customFormat="1" hidden="1" x14ac:dyDescent="0.25">
      <c r="A440" s="132"/>
      <c r="C440" s="135"/>
      <c r="D440" s="136"/>
      <c r="E440" s="112"/>
      <c r="F440" s="112"/>
    </row>
    <row r="441" spans="1:6" s="102" customFormat="1" hidden="1" x14ac:dyDescent="0.25">
      <c r="A441" s="132"/>
      <c r="C441" s="135"/>
      <c r="D441" s="136"/>
      <c r="E441" s="112"/>
      <c r="F441" s="112"/>
    </row>
    <row r="442" spans="1:6" s="102" customFormat="1" hidden="1" x14ac:dyDescent="0.25">
      <c r="A442" s="132"/>
      <c r="C442" s="135"/>
      <c r="D442" s="136"/>
      <c r="E442" s="112"/>
      <c r="F442" s="112"/>
    </row>
    <row r="443" spans="1:6" s="102" customFormat="1" hidden="1" x14ac:dyDescent="0.25">
      <c r="A443" s="132"/>
      <c r="C443" s="135"/>
      <c r="D443" s="136"/>
      <c r="E443" s="112"/>
      <c r="F443" s="112"/>
    </row>
    <row r="444" spans="1:6" s="102" customFormat="1" hidden="1" x14ac:dyDescent="0.25">
      <c r="A444" s="132"/>
      <c r="C444" s="135"/>
      <c r="D444" s="136"/>
      <c r="E444" s="112"/>
      <c r="F444" s="112"/>
    </row>
    <row r="445" spans="1:6" s="102" customFormat="1" hidden="1" x14ac:dyDescent="0.25">
      <c r="A445" s="132"/>
      <c r="C445" s="135"/>
      <c r="D445" s="136"/>
      <c r="E445" s="112"/>
      <c r="F445" s="112"/>
    </row>
    <row r="446" spans="1:6" s="102" customFormat="1" hidden="1" x14ac:dyDescent="0.25">
      <c r="A446" s="132"/>
      <c r="C446" s="135"/>
      <c r="D446" s="136"/>
      <c r="E446" s="112"/>
      <c r="F446" s="112"/>
    </row>
    <row r="447" spans="1:6" s="102" customFormat="1" hidden="1" x14ac:dyDescent="0.25">
      <c r="A447" s="132"/>
      <c r="C447" s="135"/>
      <c r="D447" s="136"/>
      <c r="E447" s="112"/>
      <c r="F447" s="112"/>
    </row>
    <row r="448" spans="1:6" s="102" customFormat="1" hidden="1" x14ac:dyDescent="0.25">
      <c r="A448" s="132"/>
      <c r="C448" s="135"/>
      <c r="D448" s="136"/>
      <c r="E448" s="112"/>
      <c r="F448" s="112"/>
    </row>
    <row r="449" spans="1:6" s="102" customFormat="1" hidden="1" x14ac:dyDescent="0.25">
      <c r="A449" s="132"/>
      <c r="C449" s="135"/>
      <c r="D449" s="136"/>
      <c r="E449" s="112"/>
      <c r="F449" s="112"/>
    </row>
    <row r="450" spans="1:6" s="102" customFormat="1" hidden="1" x14ac:dyDescent="0.25">
      <c r="A450" s="132"/>
      <c r="C450" s="135"/>
      <c r="D450" s="136"/>
      <c r="E450" s="112"/>
      <c r="F450" s="112"/>
    </row>
    <row r="451" spans="1:6" s="102" customFormat="1" hidden="1" x14ac:dyDescent="0.25">
      <c r="A451" s="132"/>
      <c r="C451" s="135"/>
      <c r="D451" s="136"/>
      <c r="E451" s="112"/>
      <c r="F451" s="112"/>
    </row>
    <row r="452" spans="1:6" s="102" customFormat="1" hidden="1" x14ac:dyDescent="0.25">
      <c r="A452" s="132"/>
      <c r="C452" s="135"/>
      <c r="D452" s="136"/>
      <c r="E452" s="112"/>
      <c r="F452" s="112"/>
    </row>
    <row r="453" spans="1:6" s="102" customFormat="1" hidden="1" x14ac:dyDescent="0.25">
      <c r="A453" s="132"/>
      <c r="C453" s="135"/>
      <c r="D453" s="136"/>
      <c r="E453" s="112"/>
      <c r="F453" s="112"/>
    </row>
    <row r="454" spans="1:6" s="102" customFormat="1" hidden="1" x14ac:dyDescent="0.25">
      <c r="A454" s="132"/>
      <c r="C454" s="135"/>
      <c r="D454" s="136"/>
      <c r="E454" s="112"/>
      <c r="F454" s="112"/>
    </row>
    <row r="455" spans="1:6" s="102" customFormat="1" hidden="1" x14ac:dyDescent="0.25">
      <c r="A455" s="132"/>
      <c r="C455" s="135"/>
      <c r="D455" s="136"/>
      <c r="E455" s="112"/>
      <c r="F455" s="112"/>
    </row>
    <row r="456" spans="1:6" s="102" customFormat="1" hidden="1" x14ac:dyDescent="0.25">
      <c r="A456" s="132"/>
      <c r="C456" s="135"/>
      <c r="D456" s="136"/>
      <c r="E456" s="112"/>
      <c r="F456" s="112"/>
    </row>
    <row r="457" spans="1:6" s="102" customFormat="1" hidden="1" x14ac:dyDescent="0.25">
      <c r="A457" s="132"/>
      <c r="C457" s="135"/>
      <c r="D457" s="136"/>
      <c r="E457" s="112"/>
      <c r="F457" s="112"/>
    </row>
    <row r="458" spans="1:6" s="102" customFormat="1" hidden="1" x14ac:dyDescent="0.25">
      <c r="A458" s="132"/>
      <c r="C458" s="135"/>
      <c r="D458" s="136"/>
      <c r="E458" s="112"/>
      <c r="F458" s="112"/>
    </row>
    <row r="459" spans="1:6" s="102" customFormat="1" hidden="1" x14ac:dyDescent="0.25">
      <c r="A459" s="132"/>
      <c r="C459" s="135"/>
      <c r="D459" s="136"/>
      <c r="E459" s="112"/>
      <c r="F459" s="112"/>
    </row>
    <row r="460" spans="1:6" s="102" customFormat="1" hidden="1" x14ac:dyDescent="0.25">
      <c r="A460" s="132"/>
      <c r="C460" s="135"/>
      <c r="D460" s="136"/>
      <c r="E460" s="112"/>
      <c r="F460" s="112"/>
    </row>
    <row r="461" spans="1:6" s="102" customFormat="1" hidden="1" x14ac:dyDescent="0.25">
      <c r="A461" s="132"/>
      <c r="C461" s="135"/>
      <c r="D461" s="136"/>
      <c r="E461" s="112"/>
      <c r="F461" s="112"/>
    </row>
    <row r="462" spans="1:6" s="102" customFormat="1" hidden="1" x14ac:dyDescent="0.25">
      <c r="A462" s="132"/>
      <c r="C462" s="135"/>
      <c r="D462" s="136"/>
      <c r="E462" s="112"/>
      <c r="F462" s="112"/>
    </row>
    <row r="463" spans="1:6" s="102" customFormat="1" hidden="1" x14ac:dyDescent="0.25">
      <c r="A463" s="132"/>
      <c r="C463" s="135"/>
      <c r="D463" s="136"/>
      <c r="E463" s="112"/>
      <c r="F463" s="112"/>
    </row>
    <row r="464" spans="1:6" s="102" customFormat="1" hidden="1" x14ac:dyDescent="0.25">
      <c r="A464" s="132"/>
      <c r="C464" s="135"/>
      <c r="D464" s="136"/>
      <c r="E464" s="112"/>
      <c r="F464" s="112"/>
    </row>
    <row r="465" spans="1:6" s="102" customFormat="1" hidden="1" x14ac:dyDescent="0.25">
      <c r="A465" s="132"/>
      <c r="C465" s="135"/>
      <c r="D465" s="136"/>
      <c r="E465" s="112"/>
      <c r="F465" s="112"/>
    </row>
    <row r="466" spans="1:6" s="102" customFormat="1" hidden="1" x14ac:dyDescent="0.25">
      <c r="A466" s="132"/>
      <c r="C466" s="135"/>
      <c r="D466" s="136"/>
      <c r="E466" s="112"/>
      <c r="F466" s="112"/>
    </row>
    <row r="467" spans="1:6" s="102" customFormat="1" hidden="1" x14ac:dyDescent="0.25">
      <c r="A467" s="132"/>
      <c r="C467" s="135"/>
      <c r="D467" s="136"/>
      <c r="E467" s="112"/>
      <c r="F467" s="112"/>
    </row>
    <row r="468" spans="1:6" s="102" customFormat="1" hidden="1" x14ac:dyDescent="0.25">
      <c r="A468" s="132"/>
      <c r="C468" s="135"/>
      <c r="D468" s="136"/>
      <c r="E468" s="112"/>
      <c r="F468" s="112"/>
    </row>
    <row r="469" spans="1:6" s="102" customFormat="1" hidden="1" x14ac:dyDescent="0.25">
      <c r="A469" s="132"/>
      <c r="C469" s="135"/>
      <c r="D469" s="136"/>
      <c r="E469" s="112"/>
      <c r="F469" s="112"/>
    </row>
    <row r="470" spans="1:6" s="102" customFormat="1" hidden="1" x14ac:dyDescent="0.25">
      <c r="A470" s="132"/>
      <c r="C470" s="135"/>
      <c r="D470" s="136"/>
      <c r="E470" s="112"/>
      <c r="F470" s="112"/>
    </row>
    <row r="471" spans="1:6" s="102" customFormat="1" hidden="1" x14ac:dyDescent="0.25">
      <c r="A471" s="132"/>
      <c r="C471" s="135"/>
      <c r="D471" s="136"/>
      <c r="E471" s="112"/>
      <c r="F471" s="112"/>
    </row>
    <row r="472" spans="1:6" s="102" customFormat="1" hidden="1" x14ac:dyDescent="0.25">
      <c r="A472" s="132"/>
      <c r="C472" s="135"/>
      <c r="D472" s="136"/>
      <c r="E472" s="112"/>
      <c r="F472" s="112"/>
    </row>
    <row r="473" spans="1:6" s="102" customFormat="1" hidden="1" x14ac:dyDescent="0.25">
      <c r="A473" s="132"/>
      <c r="C473" s="135"/>
      <c r="D473" s="136"/>
      <c r="E473" s="112"/>
      <c r="F473" s="112"/>
    </row>
    <row r="474" spans="1:6" s="102" customFormat="1" hidden="1" x14ac:dyDescent="0.25">
      <c r="A474" s="132"/>
      <c r="C474" s="135"/>
      <c r="D474" s="136"/>
      <c r="E474" s="112"/>
      <c r="F474" s="112"/>
    </row>
    <row r="475" spans="1:6" s="102" customFormat="1" hidden="1" x14ac:dyDescent="0.25">
      <c r="A475" s="132"/>
      <c r="C475" s="135"/>
      <c r="D475" s="136"/>
      <c r="E475" s="112"/>
      <c r="F475" s="112"/>
    </row>
    <row r="476" spans="1:6" s="102" customFormat="1" hidden="1" x14ac:dyDescent="0.25">
      <c r="A476" s="132"/>
      <c r="C476" s="135"/>
      <c r="D476" s="136"/>
      <c r="E476" s="112"/>
      <c r="F476" s="112"/>
    </row>
    <row r="477" spans="1:6" s="102" customFormat="1" hidden="1" x14ac:dyDescent="0.25">
      <c r="A477" s="132"/>
      <c r="C477" s="135"/>
      <c r="D477" s="136"/>
      <c r="E477" s="112"/>
      <c r="F477" s="112"/>
    </row>
    <row r="478" spans="1:6" s="102" customFormat="1" hidden="1" x14ac:dyDescent="0.25">
      <c r="A478" s="132"/>
      <c r="C478" s="135"/>
      <c r="D478" s="136"/>
      <c r="E478" s="112"/>
      <c r="F478" s="112"/>
    </row>
    <row r="479" spans="1:6" s="102" customFormat="1" x14ac:dyDescent="0.25">
      <c r="A479" s="132"/>
      <c r="C479" s="135"/>
      <c r="D479" s="136"/>
      <c r="E479" s="112"/>
      <c r="F479" s="112"/>
    </row>
    <row r="480" spans="1:6" s="102" customFormat="1" x14ac:dyDescent="0.25">
      <c r="A480" s="132"/>
      <c r="C480" s="135"/>
      <c r="D480" s="136"/>
      <c r="E480" s="112"/>
      <c r="F480" s="112"/>
    </row>
    <row r="481" spans="1:6" s="102" customFormat="1" x14ac:dyDescent="0.25">
      <c r="A481" s="132"/>
      <c r="C481" s="135"/>
      <c r="D481" s="136"/>
      <c r="E481" s="112"/>
      <c r="F481" s="112"/>
    </row>
    <row r="482" spans="1:6" s="102" customFormat="1" x14ac:dyDescent="0.25">
      <c r="A482" s="132"/>
      <c r="C482" s="135"/>
      <c r="D482" s="136"/>
      <c r="E482" s="112"/>
      <c r="F482" s="112"/>
    </row>
    <row r="483" spans="1:6" s="102" customFormat="1" x14ac:dyDescent="0.25">
      <c r="A483" s="132"/>
      <c r="C483" s="135"/>
      <c r="D483" s="136"/>
      <c r="E483" s="112"/>
      <c r="F483" s="112"/>
    </row>
    <row r="484" spans="1:6" s="102" customFormat="1" x14ac:dyDescent="0.25">
      <c r="A484" s="132"/>
      <c r="C484" s="135"/>
      <c r="D484" s="136"/>
      <c r="E484" s="112"/>
      <c r="F484" s="112"/>
    </row>
    <row r="485" spans="1:6" s="102" customFormat="1" x14ac:dyDescent="0.25">
      <c r="A485" s="132"/>
      <c r="C485" s="135"/>
      <c r="D485" s="136"/>
      <c r="E485" s="112"/>
      <c r="F485" s="112"/>
    </row>
    <row r="486" spans="1:6" s="102" customFormat="1" x14ac:dyDescent="0.25">
      <c r="A486" s="132"/>
      <c r="C486" s="135"/>
      <c r="D486" s="136"/>
      <c r="E486" s="112"/>
      <c r="F486" s="112"/>
    </row>
    <row r="487" spans="1:6" s="102" customFormat="1" x14ac:dyDescent="0.25">
      <c r="A487" s="132"/>
      <c r="C487" s="135"/>
      <c r="D487" s="136"/>
      <c r="E487" s="112"/>
      <c r="F487" s="112"/>
    </row>
    <row r="488" spans="1:6" s="102" customFormat="1" x14ac:dyDescent="0.25">
      <c r="A488" s="132"/>
      <c r="C488" s="135"/>
      <c r="D488" s="136"/>
      <c r="E488" s="112"/>
      <c r="F488" s="112"/>
    </row>
    <row r="489" spans="1:6" s="102" customFormat="1" x14ac:dyDescent="0.25">
      <c r="A489" s="132"/>
      <c r="C489" s="135"/>
      <c r="D489" s="136"/>
      <c r="E489" s="112"/>
      <c r="F489" s="112"/>
    </row>
    <row r="490" spans="1:6" s="102" customFormat="1" x14ac:dyDescent="0.25">
      <c r="A490" s="132"/>
      <c r="C490" s="135"/>
      <c r="D490" s="136"/>
      <c r="E490" s="112"/>
      <c r="F490" s="112"/>
    </row>
    <row r="491" spans="1:6" s="102" customFormat="1" x14ac:dyDescent="0.25">
      <c r="A491" s="132"/>
      <c r="C491" s="135"/>
      <c r="D491" s="136"/>
      <c r="E491" s="112"/>
      <c r="F491" s="112"/>
    </row>
    <row r="492" spans="1:6" s="102" customFormat="1" x14ac:dyDescent="0.25">
      <c r="A492" s="132"/>
      <c r="C492" s="135"/>
      <c r="D492" s="136"/>
      <c r="E492" s="112"/>
      <c r="F492" s="112"/>
    </row>
    <row r="493" spans="1:6" s="102" customFormat="1" x14ac:dyDescent="0.25">
      <c r="A493" s="132"/>
      <c r="C493" s="135"/>
      <c r="D493" s="136"/>
      <c r="E493" s="112"/>
      <c r="F493" s="112"/>
    </row>
    <row r="494" spans="1:6" s="102" customFormat="1" x14ac:dyDescent="0.25">
      <c r="A494" s="132"/>
      <c r="C494" s="135"/>
      <c r="D494" s="136"/>
      <c r="E494" s="112"/>
      <c r="F494" s="112"/>
    </row>
    <row r="495" spans="1:6" s="102" customFormat="1" x14ac:dyDescent="0.25">
      <c r="A495" s="132"/>
      <c r="C495" s="135"/>
      <c r="D495" s="136"/>
      <c r="E495" s="112"/>
      <c r="F495" s="112"/>
    </row>
    <row r="496" spans="1:6" s="102" customFormat="1" x14ac:dyDescent="0.25">
      <c r="A496" s="132"/>
      <c r="C496" s="135"/>
      <c r="D496" s="136"/>
      <c r="E496" s="112"/>
      <c r="F496" s="112"/>
    </row>
    <row r="497" spans="1:6" s="102" customFormat="1" x14ac:dyDescent="0.25">
      <c r="A497" s="132"/>
      <c r="C497" s="135"/>
      <c r="D497" s="136"/>
      <c r="E497" s="112"/>
      <c r="F497" s="112"/>
    </row>
    <row r="498" spans="1:6" s="102" customFormat="1" x14ac:dyDescent="0.25">
      <c r="A498" s="132"/>
      <c r="C498" s="135"/>
      <c r="D498" s="136"/>
      <c r="E498" s="112"/>
      <c r="F498" s="112"/>
    </row>
    <row r="499" spans="1:6" s="102" customFormat="1" x14ac:dyDescent="0.25">
      <c r="A499" s="132"/>
      <c r="C499" s="135"/>
      <c r="D499" s="136"/>
      <c r="E499" s="112"/>
      <c r="F499" s="112"/>
    </row>
    <row r="500" spans="1:6" s="102" customFormat="1" x14ac:dyDescent="0.25">
      <c r="A500" s="132"/>
      <c r="C500" s="135"/>
      <c r="D500" s="136"/>
      <c r="E500" s="112"/>
      <c r="F500" s="112"/>
    </row>
    <row r="501" spans="1:6" s="102" customFormat="1" x14ac:dyDescent="0.25">
      <c r="A501" s="132"/>
      <c r="C501" s="135"/>
      <c r="D501" s="136"/>
      <c r="E501" s="112"/>
      <c r="F501" s="112"/>
    </row>
    <row r="502" spans="1:6" s="102" customFormat="1" x14ac:dyDescent="0.25">
      <c r="A502" s="132"/>
      <c r="C502" s="135"/>
      <c r="D502" s="136"/>
      <c r="E502" s="112"/>
      <c r="F502" s="112"/>
    </row>
    <row r="503" spans="1:6" s="102" customFormat="1" x14ac:dyDescent="0.25">
      <c r="A503" s="132"/>
      <c r="C503" s="135"/>
      <c r="D503" s="136"/>
      <c r="E503" s="112"/>
      <c r="F503" s="112"/>
    </row>
    <row r="504" spans="1:6" s="102" customFormat="1" x14ac:dyDescent="0.25">
      <c r="A504" s="132"/>
      <c r="C504" s="135"/>
      <c r="D504" s="136"/>
      <c r="E504" s="112"/>
      <c r="F504" s="112"/>
    </row>
    <row r="505" spans="1:6" s="102" customFormat="1" x14ac:dyDescent="0.25">
      <c r="A505" s="132"/>
      <c r="C505" s="135"/>
      <c r="D505" s="136"/>
      <c r="E505" s="112"/>
      <c r="F505" s="112"/>
    </row>
    <row r="506" spans="1:6" s="102" customFormat="1" x14ac:dyDescent="0.25">
      <c r="A506" s="132"/>
      <c r="C506" s="135"/>
      <c r="D506" s="136"/>
      <c r="E506" s="112"/>
      <c r="F506" s="112"/>
    </row>
    <row r="507" spans="1:6" s="102" customFormat="1" x14ac:dyDescent="0.25">
      <c r="A507" s="132"/>
      <c r="C507" s="135"/>
      <c r="D507" s="136"/>
      <c r="E507" s="112"/>
      <c r="F507" s="112"/>
    </row>
    <row r="508" spans="1:6" s="102" customFormat="1" x14ac:dyDescent="0.25">
      <c r="A508" s="132"/>
      <c r="C508" s="135"/>
      <c r="D508" s="136"/>
      <c r="E508" s="112"/>
      <c r="F508" s="112"/>
    </row>
    <row r="509" spans="1:6" s="102" customFormat="1" x14ac:dyDescent="0.25">
      <c r="A509" s="132"/>
      <c r="C509" s="135"/>
      <c r="D509" s="136"/>
      <c r="E509" s="112"/>
      <c r="F509" s="112"/>
    </row>
    <row r="510" spans="1:6" s="102" customFormat="1" x14ac:dyDescent="0.25">
      <c r="A510" s="132"/>
      <c r="C510" s="135"/>
      <c r="D510" s="136"/>
      <c r="E510" s="112"/>
      <c r="F510" s="112"/>
    </row>
    <row r="511" spans="1:6" s="102" customFormat="1" x14ac:dyDescent="0.25">
      <c r="A511" s="132"/>
      <c r="C511" s="135"/>
      <c r="D511" s="136"/>
      <c r="E511" s="112"/>
      <c r="F511" s="112"/>
    </row>
    <row r="512" spans="1:6" s="102" customFormat="1" x14ac:dyDescent="0.25">
      <c r="A512" s="132"/>
      <c r="C512" s="135"/>
      <c r="D512" s="136"/>
      <c r="E512" s="112"/>
      <c r="F512" s="112"/>
    </row>
    <row r="513" spans="1:6" s="102" customFormat="1" x14ac:dyDescent="0.25">
      <c r="A513" s="132"/>
      <c r="C513" s="135"/>
      <c r="D513" s="136"/>
      <c r="E513" s="112"/>
      <c r="F513" s="112"/>
    </row>
    <row r="514" spans="1:6" s="102" customFormat="1" x14ac:dyDescent="0.25">
      <c r="A514" s="132"/>
      <c r="C514" s="135"/>
      <c r="D514" s="136"/>
      <c r="E514" s="112"/>
      <c r="F514" s="112"/>
    </row>
    <row r="515" spans="1:6" s="102" customFormat="1" x14ac:dyDescent="0.25">
      <c r="A515" s="132"/>
      <c r="C515" s="135"/>
      <c r="D515" s="136"/>
      <c r="E515" s="112"/>
      <c r="F515" s="112"/>
    </row>
    <row r="516" spans="1:6" s="102" customFormat="1" x14ac:dyDescent="0.25">
      <c r="A516" s="132"/>
      <c r="C516" s="135"/>
      <c r="D516" s="136"/>
      <c r="E516" s="112"/>
      <c r="F516" s="112"/>
    </row>
  </sheetData>
  <mergeCells count="53">
    <mergeCell ref="F3:F4"/>
    <mergeCell ref="A35:A40"/>
    <mergeCell ref="A2:E2"/>
    <mergeCell ref="A3:A4"/>
    <mergeCell ref="B3:B4"/>
    <mergeCell ref="C3:D3"/>
    <mergeCell ref="E3:E4"/>
    <mergeCell ref="A5:A10"/>
    <mergeCell ref="A11:A16"/>
    <mergeCell ref="A17:A22"/>
    <mergeCell ref="A23:A28"/>
    <mergeCell ref="A29:A34"/>
    <mergeCell ref="A107:A112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79:A184"/>
    <mergeCell ref="A113:A118"/>
    <mergeCell ref="A119:A124"/>
    <mergeCell ref="A125:A130"/>
    <mergeCell ref="A131:A136"/>
    <mergeCell ref="A137:A142"/>
    <mergeCell ref="A143:A148"/>
    <mergeCell ref="A149:A154"/>
    <mergeCell ref="A155:A160"/>
    <mergeCell ref="A161:A166"/>
    <mergeCell ref="A167:A172"/>
    <mergeCell ref="A173:A178"/>
    <mergeCell ref="A251:A256"/>
    <mergeCell ref="A185:A190"/>
    <mergeCell ref="A191:A196"/>
    <mergeCell ref="A197:A202"/>
    <mergeCell ref="A203:A208"/>
    <mergeCell ref="A209:A214"/>
    <mergeCell ref="A215:A220"/>
    <mergeCell ref="A221:A226"/>
    <mergeCell ref="A227:A232"/>
    <mergeCell ref="A233:A238"/>
    <mergeCell ref="A239:A244"/>
    <mergeCell ref="A245:A250"/>
    <mergeCell ref="A257:A262"/>
    <mergeCell ref="A263:A268"/>
    <mergeCell ref="A269:A274"/>
    <mergeCell ref="A275:A280"/>
    <mergeCell ref="A281:A28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9" manualBreakCount="9">
    <brk id="33" max="3" man="1"/>
    <brk id="64" max="3" man="1"/>
    <brk id="94" max="3" man="1"/>
    <brk id="124" max="3" man="1"/>
    <brk id="154" max="3" man="1"/>
    <brk id="184" max="3" man="1"/>
    <brk id="214" max="3" man="1"/>
    <brk id="246" max="3" man="1"/>
    <brk id="268" max="3" man="1"/>
  </rowBreaks>
  <colBreaks count="1" manualBreakCount="1">
    <brk id="7" max="5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2016</vt:lpstr>
      <vt:lpstr>2017</vt:lpstr>
      <vt:lpstr>2018</vt:lpstr>
      <vt:lpstr>2019</vt:lpstr>
      <vt:lpstr>2020</vt:lpstr>
      <vt:lpstr>2020 год </vt:lpstr>
      <vt:lpstr>'2019'!Заголовки_для_печати</vt:lpstr>
      <vt:lpstr>'2020 год '!Заголовки_для_печати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'2020'!Область_печати</vt:lpstr>
      <vt:lpstr>'2020 год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2021-04-30T05:31:14Z</dcterms:modified>
</cp:coreProperties>
</file>