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tura9\Desktop\Отчеты по муниципальным программа за 2020 год\"/>
    </mc:Choice>
  </mc:AlternateContent>
  <bookViews>
    <workbookView xWindow="360" yWindow="105" windowWidth="15480" windowHeight="9975" activeTab="1"/>
  </bookViews>
  <sheets>
    <sheet name="Приложение № 1" sheetId="4" r:id="rId1"/>
    <sheet name="Приложение № 2" sheetId="1" r:id="rId2"/>
  </sheets>
  <definedNames>
    <definedName name="_xlnm.Print_Titles" localSheetId="1">'Приложение № 2'!$7:$10</definedName>
    <definedName name="_xlnm.Print_Area" localSheetId="0">'Приложение № 1'!$A$1:$P$90</definedName>
    <definedName name="_xlnm.Print_Area" localSheetId="1">'Приложение № 2'!$A$1:$D$153</definedName>
  </definedNames>
  <calcPr calcId="152511"/>
</workbook>
</file>

<file path=xl/calcChain.xml><?xml version="1.0" encoding="utf-8"?>
<calcChain xmlns="http://schemas.openxmlformats.org/spreadsheetml/2006/main">
  <c r="N65" i="4" l="1"/>
  <c r="D21" i="1" l="1"/>
  <c r="C21" i="1"/>
  <c r="D23" i="1"/>
  <c r="C23" i="1"/>
  <c r="D29" i="1"/>
  <c r="C29" i="1"/>
  <c r="D54" i="1"/>
  <c r="C54" i="1"/>
  <c r="D66" i="1"/>
  <c r="C66" i="1"/>
  <c r="D71" i="1"/>
  <c r="C71" i="1"/>
  <c r="D76" i="1"/>
  <c r="C76" i="1"/>
  <c r="D81" i="1"/>
  <c r="C81" i="1"/>
  <c r="D86" i="1"/>
  <c r="C86" i="1"/>
  <c r="D91" i="1"/>
  <c r="C91" i="1"/>
  <c r="D96" i="1"/>
  <c r="C96" i="1"/>
  <c r="C105" i="1"/>
  <c r="C102" i="1"/>
  <c r="C101" i="1" s="1"/>
  <c r="D107" i="1"/>
  <c r="C107" i="1"/>
  <c r="D114" i="1"/>
  <c r="C114" i="1"/>
  <c r="D120" i="1"/>
  <c r="C120" i="1"/>
  <c r="C15" i="1" l="1"/>
  <c r="D20" i="1"/>
  <c r="C20" i="1"/>
  <c r="C14" i="1" s="1"/>
  <c r="D18" i="1"/>
  <c r="C18" i="1"/>
  <c r="C17" i="1" s="1"/>
  <c r="D17" i="1" l="1"/>
  <c r="C12" i="1"/>
  <c r="C11" i="1" s="1"/>
  <c r="H35" i="4" l="1"/>
  <c r="J56" i="4"/>
  <c r="J55" i="4"/>
  <c r="J54" i="4"/>
  <c r="J53" i="4"/>
  <c r="J52" i="4"/>
  <c r="J51" i="4"/>
  <c r="J50" i="4"/>
  <c r="J49" i="4"/>
  <c r="J48" i="4"/>
  <c r="L48" i="4" s="1"/>
  <c r="O48" i="4" s="1"/>
  <c r="J47" i="4"/>
  <c r="J45" i="4"/>
  <c r="J44" i="4"/>
  <c r="J43" i="4"/>
  <c r="J42" i="4"/>
  <c r="J41" i="4"/>
  <c r="J40" i="4"/>
  <c r="J39" i="4"/>
  <c r="J37" i="4"/>
  <c r="J36" i="4"/>
  <c r="J35" i="4"/>
  <c r="J34" i="4"/>
  <c r="J33" i="4"/>
  <c r="J32" i="4"/>
  <c r="J30" i="4"/>
  <c r="J29" i="4"/>
  <c r="J28" i="4"/>
  <c r="J27" i="4"/>
  <c r="J25" i="4"/>
  <c r="J24" i="4"/>
  <c r="J23" i="4"/>
  <c r="J22" i="4"/>
  <c r="J21" i="4"/>
  <c r="J20" i="4"/>
  <c r="J18" i="4"/>
  <c r="J17" i="4"/>
  <c r="J16" i="4"/>
  <c r="J14" i="4"/>
  <c r="J13" i="4"/>
  <c r="J12" i="4"/>
  <c r="K58" i="4"/>
  <c r="L19" i="4"/>
  <c r="G31" i="4"/>
  <c r="H31" i="4"/>
  <c r="J31" i="4" s="1"/>
  <c r="D41" i="1" l="1"/>
  <c r="L53" i="4" l="1"/>
  <c r="O53" i="4" s="1"/>
  <c r="L52" i="4"/>
  <c r="O52" i="4" s="1"/>
  <c r="D14" i="1" l="1"/>
  <c r="D105" i="1" l="1"/>
  <c r="D102" i="1"/>
  <c r="D101" i="1" s="1"/>
  <c r="C60" i="1"/>
  <c r="D35" i="1"/>
  <c r="C35" i="1"/>
  <c r="C41" i="1"/>
  <c r="D47" i="1"/>
  <c r="C47" i="1"/>
  <c r="D60" i="1"/>
  <c r="D12" i="1" l="1"/>
  <c r="D15" i="1"/>
  <c r="D11" i="1" l="1"/>
  <c r="L46" i="4" l="1"/>
  <c r="L31" i="4"/>
  <c r="L54" i="4"/>
  <c r="O54" i="4" s="1"/>
  <c r="L51" i="4"/>
  <c r="L50" i="4"/>
  <c r="L49" i="4"/>
  <c r="O49" i="4" s="1"/>
  <c r="L47" i="4"/>
  <c r="O47" i="4" s="1"/>
  <c r="L12" i="4"/>
  <c r="L42" i="4" l="1"/>
  <c r="F87" i="4" l="1"/>
  <c r="C126" i="1" l="1"/>
  <c r="L22" i="4" l="1"/>
  <c r="L35" i="4" l="1"/>
  <c r="L33" i="4" l="1"/>
  <c r="L21" i="4"/>
  <c r="L20" i="4"/>
  <c r="L23" i="4" l="1"/>
  <c r="O21" i="4" s="1"/>
  <c r="L56" i="4"/>
  <c r="L55" i="4"/>
  <c r="O55" i="4" s="1"/>
  <c r="L45" i="4"/>
  <c r="O45" i="4" s="1"/>
  <c r="L44" i="4"/>
  <c r="L43" i="4"/>
  <c r="O43" i="4" s="1"/>
  <c r="L41" i="4"/>
  <c r="L40" i="4"/>
  <c r="O40" i="4" s="1"/>
  <c r="L39" i="4"/>
  <c r="L38" i="4"/>
  <c r="L37" i="4"/>
  <c r="L36" i="4"/>
  <c r="L34" i="4"/>
  <c r="O33" i="4" s="1"/>
  <c r="L32" i="4"/>
  <c r="L30" i="4"/>
  <c r="L29" i="4"/>
  <c r="L28" i="4"/>
  <c r="L27" i="4"/>
  <c r="L26" i="4"/>
  <c r="L25" i="4"/>
  <c r="L24" i="4"/>
  <c r="L18" i="4"/>
  <c r="L17" i="4"/>
  <c r="L16" i="4"/>
  <c r="L14" i="4"/>
  <c r="L13" i="4"/>
  <c r="O28" i="4" l="1"/>
  <c r="O37" i="4"/>
  <c r="O56" i="4"/>
  <c r="O58" i="4" s="1"/>
  <c r="L58" i="4"/>
  <c r="M58" i="4" s="1"/>
  <c r="L60" i="4" l="1"/>
</calcChain>
</file>

<file path=xl/comments1.xml><?xml version="1.0" encoding="utf-8"?>
<comments xmlns="http://schemas.openxmlformats.org/spreadsheetml/2006/main">
  <authors>
    <author>Kultura13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  <charset val="204"/>
          </rPr>
          <t>Kultura13:</t>
        </r>
        <r>
          <rPr>
            <sz val="9"/>
            <color indexed="81"/>
            <rFont val="Tahoma"/>
            <family val="2"/>
            <charset val="204"/>
          </rPr>
          <t xml:space="preserve">
+1, так как засрабы одной формулой, а мероприятий 2
</t>
        </r>
      </text>
    </comment>
  </commentList>
</comments>
</file>

<file path=xl/sharedStrings.xml><?xml version="1.0" encoding="utf-8"?>
<sst xmlns="http://schemas.openxmlformats.org/spreadsheetml/2006/main" count="432" uniqueCount="241">
  <si>
    <t xml:space="preserve">Наименование муниципальной программы, подпрограммы, мероприятия </t>
  </si>
  <si>
    <t>Источник финансирования</t>
  </si>
  <si>
    <t>Муниципальная программа «Культура города Кемерово на 2014 – 2016 годы»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</si>
  <si>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</si>
  <si>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</si>
  <si>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</si>
  <si>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</si>
  <si>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</si>
  <si>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1.2. Мероприятие «Обеспечение деятельности МАУ «Музей-заповедник «Красная Горка»</t>
  </si>
  <si>
    <t>1.3. Мероприятие «Обеспечение деятельности МАУК «Муниципальная информационно-библиотечная система»</t>
  </si>
  <si>
    <t>1.4. Мероприятие «Обеспечение деятельности МАУК «Театр для детей и молодежи»</t>
  </si>
  <si>
    <t>1.5. Мероприятие «Обеспечение деятельности учреждений дополнительного образования в сфере культуры»</t>
  </si>
  <si>
    <t xml:space="preserve">Подпрограмма 2. «Социальные гарантии в системе культуры» </t>
  </si>
  <si>
    <t>2.1. Мероприятие «Социальная и адресная поддержка участников образовательных учреждений дополнительного образования в сфере культуры»</t>
  </si>
  <si>
    <t>2.2. Мероприятие «Социальная и адресная поддержка отдельным категориям работников культуры»</t>
  </si>
  <si>
    <t>Подпрограмма 1. «Функционирование муниципальных учреждений культуры»</t>
  </si>
  <si>
    <t>1.6. Мероприятие  «Улучшение материально-технической базы учреждений культуры и образовательных учреждений культуры, пополнение библиотечных и музейных фондов»</t>
  </si>
  <si>
    <t>Наименование муниципальной программы, мероприятия</t>
  </si>
  <si>
    <t>Наименование целевого показателя (индикатора)</t>
  </si>
  <si>
    <t>Соотношение средней заработной платы работников учреждений культуры и средней заработной плате в городе Кемерово</t>
  </si>
  <si>
    <t>%</t>
  </si>
  <si>
    <t>ед.</t>
  </si>
  <si>
    <t>клубами и учреждениями клубного типа</t>
  </si>
  <si>
    <t>библиотеками</t>
  </si>
  <si>
    <t>парками культуры и отдыха</t>
  </si>
  <si>
    <t>1.1. Мероприятие  «Обеспечение деятельности учреждений досугового типа и парка»</t>
  </si>
  <si>
    <t>чел.</t>
  </si>
  <si>
    <t>1.2.Мероприятие «Обеспечение деятельности МАУ «Музей-заповедник «Красная Горка»</t>
  </si>
  <si>
    <t>Количество посещений пользователей муниципальных библиотек</t>
  </si>
  <si>
    <t>Численность учащихся школ культуры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</si>
  <si>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</si>
  <si>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</si>
  <si>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>1.7. Мероприятие «Обеспечение деятельности централизованной бухгалтерии, ока-зывающей услуги муниципальным образовательным учреждениям»</t>
  </si>
  <si>
    <t xml:space="preserve">Количество обслуживаемых учреждений, подведомственных управлению </t>
  </si>
  <si>
    <t xml:space="preserve">ед. </t>
  </si>
  <si>
    <t>Подпрограмма 2. «Социальные гарантии в системе культуры»</t>
  </si>
  <si>
    <t>2.1. Мероприятие «Социальная и адресная поддерж-ка участников образовательных учреждений дополнительного образования в сфере культуры»</t>
  </si>
  <si>
    <t>Значение целевого показателя (индикатора)</t>
  </si>
  <si>
    <t>план</t>
  </si>
  <si>
    <t xml:space="preserve">факт </t>
  </si>
  <si>
    <t>Количество экспонатов музея-заповедника «Красная горка» (в основном фонде)</t>
  </si>
  <si>
    <t>Обоснование отклонений значений целевого показателя (индикатора) на конец отчетного года (при наличии)</t>
  </si>
  <si>
    <t>Количество представленных (во всех формах) зрителю му-зейных предметов в общем количестве музейных пред-метов основного фонда музея</t>
  </si>
  <si>
    <t>Ответственный исполнитель (координатор) программы:</t>
  </si>
  <si>
    <t xml:space="preserve">Начальник управления культуры, спорта </t>
  </si>
  <si>
    <t>и молодежной политики администрации города Кемерово</t>
  </si>
  <si>
    <t>Согласовано:</t>
  </si>
  <si>
    <t>главный специалист отдела ФСКС, АУ и ЦП  ГорФУ</t>
  </si>
  <si>
    <t>Исп. Матыцина Е.Ю.</t>
  </si>
  <si>
    <t>тел. 75-28-56  23-12</t>
  </si>
  <si>
    <t>муниципальной программы</t>
  </si>
  <si>
    <t xml:space="preserve">Наблюдается положительная динамика по данному показателю </t>
  </si>
  <si>
    <t>Наблюдается положительная динамика по данному показателю. Увеличение в сравнении с планом 2014г. на 1048 мероприятий.</t>
  </si>
  <si>
    <t>Наблюдается положительная динамика по данному показателю (2 143 – участников клубных формирований, 8 605 – учащихся школ культуры)</t>
  </si>
  <si>
    <t>Показатель выполнен</t>
  </si>
  <si>
    <t>Увеличение на 2 клубных формирования (МАУ ДК им.50-летия Октября)</t>
  </si>
  <si>
    <t xml:space="preserve">Наблюдается положи-тельная динамика по дан-ному показателю, увели-чение на 1324 чел. к плану 2014 г. </t>
  </si>
  <si>
    <t xml:space="preserve">Положительная динамика на 415 ед. объем основного фонда музея увеличился. </t>
  </si>
  <si>
    <t>110% исполнения плана - увеличилось количество мероприятий в связи с объявленным в 2014 г. Года культуры.</t>
  </si>
  <si>
    <t>Рост количества записей на 25300 ед. к плану 2014 г. связан с участием библи-отек в корпоративных проектах по созданию баз данных.</t>
  </si>
  <si>
    <t>109,1% исполнения плана - увеличилось количество мероприятий в связи с объявленным в 2014 г. Года культуры)</t>
  </si>
  <si>
    <t>Наблюдается положительная динамика по данному показателю, связанная с увеличением количества спектаклей</t>
  </si>
  <si>
    <t>Наблюдается положительная динамика по данному показателю</t>
  </si>
  <si>
    <t>Уменьшение на 1 мероприятие</t>
  </si>
  <si>
    <t>Увеличено количество закупленного оборудования на 2 ед.</t>
  </si>
  <si>
    <t xml:space="preserve">Показатель выполнен </t>
  </si>
  <si>
    <t xml:space="preserve">Рост связан с выполнением показателей "дорожной карты" </t>
  </si>
  <si>
    <t>Значительный рост показателя  связан с выполнением показателей "дорожной карты" и участием библиотек в корпоратвных проектах.</t>
  </si>
  <si>
    <t>Приложение № 1</t>
  </si>
  <si>
    <t>Подпрограмма 1.  «Функционирование муниципальных учреждений культуры»</t>
  </si>
  <si>
    <t xml:space="preserve">Отчет о достижении значений целевых показателей (индикаторов) </t>
  </si>
  <si>
    <t>Наблюдается положи-тельная динамика по дан-ному показателю, увели-чение по сравнению с планом на 9 мероприятий</t>
  </si>
  <si>
    <t>Наблюдается положи-тельная динамика по дан-ному показателю, увеличе-ние участников  культурно-досуговых мероприятий  на 69  чел.</t>
  </si>
  <si>
    <t>Наблюдается положитель-ная динамика по данному показателю</t>
  </si>
  <si>
    <t>Показатель выполнен в полном объёме. Рост количества посещений  на 93 связан с увеличением количества культурно-досуговых мероприятий библиотек и ростом коли-чества информационных запросов.</t>
  </si>
  <si>
    <t>Наблюдается положительная динамика по данному показателю, увеличилась численность учащихся школ на 455 чел.</t>
  </si>
  <si>
    <t>Увеличилось количество детей в  клубных учреж-дениях, привлекаемых к участию в творческих мероприятиях на 373 чел.</t>
  </si>
  <si>
    <t xml:space="preserve">Показатель выполнен в полном объёме: произведена выплата ежемесячного социального пособия 15 педагогическим работникам, имеющим почетные звания и выплата губернаторских стипендий 3 305 чел. отличникам учебы.    Выплата ежемесячного социального пособия работникам учреждений культуры, имеющим почетные звания 9 чел.                                               </t>
  </si>
  <si>
    <t>Количество детей привлекаемых к участию в творческих мероприятиях</t>
  </si>
  <si>
    <t>Приложение № 2</t>
  </si>
  <si>
    <t>2.3. Мероприятие  «Ежемесячные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учреждений»</t>
  </si>
  <si>
    <t>Значительный рост пока-зателя  связан с тем, что  за основу индикаторов мун. программы взяты индика-торы Плана мероприятий («дорожной карты»)  «Изме-нения в отраслях соц.сферы г.Кемерово, направл. на по-вышение эффективн. сферы культуры» (пост. адм. г.Ке-мерово от 23.05.2014 № 1247), принят. во исполнение Указа Президента РФ от 07.05.2012 №597 «О мероп-риятиях по реализации гос. соц.политики», расп. Прави-тельства РФ от 28.12.2012 № 2606-р, расп. Коллегии АКО от 25.02.2013 № 178-р «Об утверждении плана меропр. (регион. «дорожной карты»).</t>
  </si>
  <si>
    <t>из них количество мероприятий, направленных на развитие национальных культур</t>
  </si>
  <si>
    <t xml:space="preserve">Увеличение количества посещений театрально-концертных мероприятий (по сравнению с предыдущим годом) </t>
  </si>
  <si>
    <t xml:space="preserve"> 2.3. Мероприятие «Ежемесячные вып-латы стимулирую-щего характера работникам муници-пальных библиотек, муниципальных му-зеев и муниципаль-ных культурно-досуговых учреждений»</t>
  </si>
  <si>
    <t>1.</t>
  </si>
  <si>
    <t>2.</t>
  </si>
  <si>
    <t>3.</t>
  </si>
  <si>
    <t>4.</t>
  </si>
  <si>
    <t>4.1.</t>
  </si>
  <si>
    <t>4.2.</t>
  </si>
  <si>
    <t>4.3.</t>
  </si>
  <si>
    <t>5.</t>
  </si>
  <si>
    <t>6.</t>
  </si>
  <si>
    <t>7.</t>
  </si>
  <si>
    <t>8.</t>
  </si>
  <si>
    <t>9.</t>
  </si>
  <si>
    <t>10.</t>
  </si>
  <si>
    <t>9.1.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</si>
  <si>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</si>
  <si>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</si>
  <si>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</si>
  <si>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</si>
  <si>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</si>
  <si>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</si>
  <si>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</si>
  <si>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</si>
  <si>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</si>
  <si>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</si>
  <si>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</si>
  <si>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</si>
  <si>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</si>
  <si>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</si>
  <si>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</si>
  <si>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</si>
  <si>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</si>
  <si>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</si>
  <si>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</si>
  <si>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</si>
  <si>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</si>
  <si>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% от потреб-ности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</si>
  <si>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</si>
  <si>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</si>
  <si>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</si>
  <si>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</si>
  <si>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1.1. Мероприятие «Обеспечение деятельности учреждений досугового типа»</t>
  </si>
  <si>
    <t>Объем финансовых ресурсов за отчетный год, тыс.рублей</t>
  </si>
  <si>
    <t xml:space="preserve">Отчет об объеме финансовых ресурсов </t>
  </si>
  <si>
    <t>№ п/п</t>
  </si>
  <si>
    <t xml:space="preserve">Степень достиже-ния целей (решения задач)  
Сд = Зф / Зп </t>
  </si>
  <si>
    <t>Коли-чество индика-торов</t>
  </si>
  <si>
    <t>Итого</t>
  </si>
  <si>
    <t xml:space="preserve">Степень реализации мероприятий </t>
  </si>
  <si>
    <t>Эис=</t>
  </si>
  <si>
    <t>Ссуз=Фф/Фп</t>
  </si>
  <si>
    <t>СР (степень реализации)=</t>
  </si>
  <si>
    <t>Степень реализации муниципальной программы</t>
  </si>
  <si>
    <t xml:space="preserve">Едини-ца изме-рения </t>
  </si>
  <si>
    <t>Уровень фактической обеспеченности учреждениями культуры от нормативной потребности:</t>
  </si>
  <si>
    <t>СРм = Мв/М = 9/10 = 0,90</t>
  </si>
  <si>
    <t>1.6. Мероприятие «Улучшение мате-риально-технической базы учреждений культуры и об-разовательных учреждений культуры, пополнение библиотечных и музейных фондов»</t>
  </si>
  <si>
    <t>Эффективность реализации муниципальной программы</t>
  </si>
  <si>
    <t>И.Н. Сагайдак</t>
  </si>
  <si>
    <t>2015 год план</t>
  </si>
  <si>
    <t xml:space="preserve"> </t>
  </si>
  <si>
    <t>всего</t>
  </si>
  <si>
    <t>Разработчик муниципальной программы</t>
  </si>
  <si>
    <t>Степень реализации муниципальной программы  СР- 1,00</t>
  </si>
  <si>
    <t>1,0*1,0</t>
  </si>
  <si>
    <t>СР -1,0 * ЭИС-1,0 = ЭР мп - 1,0</t>
  </si>
  <si>
    <t>Доля объектов культурного наследия, находящихся в му-ниципальной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</si>
  <si>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степень реализации мероприятий</t>
  </si>
  <si>
    <t xml:space="preserve">выполнено </t>
  </si>
  <si>
    <t>недовыполнили индикаторов</t>
  </si>
  <si>
    <t>Количество посещений детских и кукольных театров по  отношению к 2010 году (МАУК "Театр для детей и молодежи")</t>
  </si>
  <si>
    <t>34.</t>
  </si>
  <si>
    <t>проц</t>
  </si>
  <si>
    <t>Доля граждан, положительно оценивающих состояние межнациональных отношений, в общей численности граждан РФ, проживающих в г. Кемерово</t>
  </si>
  <si>
    <t>Количество участников мероприятий, направленных на укрепление общероссийского гражданского единства</t>
  </si>
  <si>
    <t>35.</t>
  </si>
  <si>
    <t>36.</t>
  </si>
  <si>
    <t>Численность участников мероприятий, направленных на этнокультурное развитие народов России</t>
  </si>
  <si>
    <t>37.</t>
  </si>
  <si>
    <t>Количество социально-ориентированных некоммерческих организаций, получивших бюджетные средства</t>
  </si>
  <si>
    <t>ед</t>
  </si>
  <si>
    <t>38.</t>
  </si>
  <si>
    <t>39.</t>
  </si>
  <si>
    <t>23.</t>
  </si>
  <si>
    <t xml:space="preserve">Прирав-ниваем больше 1 к 1 </t>
  </si>
  <si>
    <t>выполнено  индикаторов</t>
  </si>
  <si>
    <t>1.1. Мероприятие "Обеспечение деятельности учреждений досугового типа"</t>
  </si>
  <si>
    <t>1.2. Мероприятие "Обеспечение деятельности МАУ "Музей-заповедник "Красная Горка"</t>
  </si>
  <si>
    <t>нет мероприятия</t>
  </si>
  <si>
    <t>1.3. Мероприятие "Обеспечение деятельности МАУК "Муниципальная информационно-библиотечная система"</t>
  </si>
  <si>
    <t>1.4. Мероприятие "Обеспечение деятельности МАУК "Театр для детей и молодежи"</t>
  </si>
  <si>
    <t>1.5. Мероприятие "Обеспечение деятельности учреждений дополнительного образования в сфере культуры"</t>
  </si>
  <si>
    <t>1.6. Мероприятие "Улучшение материально-технической базы учреждений культуры и образовательных учреждений культуры, пополнение библиотечных и музейных фондов"</t>
  </si>
  <si>
    <t>1.7. Мероприятие "Обеспечение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политики"</t>
  </si>
  <si>
    <t>1.8. Мероприятие "Поддержка творческой деятельности и техническое оснащение детских и кукольных театров"</t>
  </si>
  <si>
    <t>1.9. Мероприятие "Поддержка отрасли культуры (оснащение музыкальными инструментами детских школ искусств)"</t>
  </si>
  <si>
    <t>1.10. Мероприятие "Мероприятия по укреплению единства российской нации и этнокультурному развитию народов России"</t>
  </si>
  <si>
    <t>1.11. Мероприятие "Поддержка социально ориентированных некоммерческих организаций, осуществляющих деятельность в сфере культуры"</t>
  </si>
  <si>
    <t>Наименование мероприятия</t>
  </si>
  <si>
    <t>СР (степень реализации мун. программы)=</t>
  </si>
  <si>
    <t>СРм (степень реализации мероприятий)</t>
  </si>
  <si>
    <t>Коли-чест-во мероп-риятий</t>
  </si>
  <si>
    <t>1.7. Мероприятие «Обеспечение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политики»</t>
  </si>
  <si>
    <t>Разработчик муниципальной программы:</t>
  </si>
  <si>
    <t>40.</t>
  </si>
  <si>
    <t>Количество выпускников образовательных организаций, охваченных мерами приобретения ими опыта работы в рамках мероприятий по содействию занятости населения</t>
  </si>
  <si>
    <t>1.12. Мероприятие "Стажировка выпускников образовательных организаций в целях приобретения ими опыта работы в рамках мероприятий по содействию занятости населения"</t>
  </si>
  <si>
    <t>1.13. Мероприятие "Организация профессионального обучения и дополнительного профессионального образования лиц предпенсионного возраста"</t>
  </si>
  <si>
    <t>Осинцева А.С.     _________________________</t>
  </si>
  <si>
    <t>за 2020 год</t>
  </si>
  <si>
    <t>факти-ческое исполне-ние за 2019 год (при наличии)</t>
  </si>
  <si>
    <t>отчетный 2020 год</t>
  </si>
  <si>
    <t>Количество мероприятий</t>
  </si>
  <si>
    <t>Доля детей, привлекаемых к участию в творческих мероприятиях</t>
  </si>
  <si>
    <t>Количество клубных формирований</t>
  </si>
  <si>
    <t xml:space="preserve">Количество проведенных мероприятий </t>
  </si>
  <si>
    <t>Количество участников клубных формирований</t>
  </si>
  <si>
    <t>Количество участников мероприятий</t>
  </si>
  <si>
    <t>Прирост численности участников мероприятий (по сравнению с аналогичным периодом предыдущего года)</t>
  </si>
  <si>
    <t xml:space="preserve">Численность  посетителей </t>
  </si>
  <si>
    <t xml:space="preserve">Число культурно-общеобразовательных и массовых мероприятий </t>
  </si>
  <si>
    <t>Количество библиографических записей в сводном электронном каталоге библиотек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</si>
  <si>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предыдущим годом)</t>
  </si>
  <si>
    <t>Количество мероприятий, проведенных библиотеками</t>
  </si>
  <si>
    <t>Число зрителей, посетивших спектакли (театральные постановки)</t>
  </si>
  <si>
    <t>Количество публичных выступлений</t>
  </si>
  <si>
    <t>Количество мероприятий, проведенных школами культуры</t>
  </si>
  <si>
    <t xml:space="preserve">Число муниципальных стипендиатов, учащихся образовательных учреждений культуры и искусства </t>
  </si>
  <si>
    <t>1.9. Мероприятие  "Государственная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материалами"</t>
  </si>
  <si>
    <t>Количество оснащенных школ</t>
  </si>
  <si>
    <t>Количество отремонтированных школ</t>
  </si>
  <si>
    <t>Доля муниципальных учреждений культуры, здания которых находятся в аварийном состоянии или требуют капитального ремонта в общем количестве муниципальных учреждений культуры</t>
  </si>
  <si>
    <t>20.</t>
  </si>
  <si>
    <r>
      <t xml:space="preserve">Сохранено количество стипендиатов среди вы-дающихся деятелей куль-туры и искусства и моло-дых талантливых авторов. </t>
    </r>
    <r>
      <rPr>
        <b/>
        <sz val="10"/>
        <rFont val="Times New Roman"/>
        <family val="1"/>
        <charset val="204"/>
      </rPr>
      <t>50</t>
    </r>
    <r>
      <rPr>
        <sz val="10"/>
        <rFont val="Times New Roman"/>
        <family val="1"/>
        <charset val="204"/>
      </rPr>
      <t xml:space="preserve"> учащихся отмечены муниципальными стипендиями. </t>
    </r>
  </si>
  <si>
    <r>
      <t xml:space="preserve">По результатам социологических опросов населения г.Кемерово, представленным Департаментом экономического развития, уровень удовлетворенности граждан качеством предоставления услуг в сфере культуры составил </t>
    </r>
    <r>
      <rPr>
        <b/>
        <sz val="10"/>
        <rFont val="Times New Roman"/>
        <family val="1"/>
        <charset val="204"/>
      </rPr>
      <t>81,3%</t>
    </r>
    <r>
      <rPr>
        <sz val="10"/>
        <rFont val="Times New Roman"/>
        <family val="1"/>
        <charset val="204"/>
      </rPr>
      <t xml:space="preserve"> (116,1% плана). </t>
    </r>
  </si>
  <si>
    <t>14</t>
  </si>
  <si>
    <t>% выполнения мероприятий</t>
  </si>
  <si>
    <t>1.14. Мероприятие "Мероприятия по модернизации региональных и муниципальных детских школ искусств по видам искусств"</t>
  </si>
  <si>
    <t>Ср=0,99</t>
  </si>
  <si>
    <t>0,93 / 0,97</t>
  </si>
  <si>
    <t xml:space="preserve">Доля представленных (во всех формах) зрителю музейных предметов в общем количестве музейных предметов основного фонда музея </t>
  </si>
  <si>
    <t>План</t>
  </si>
  <si>
    <t>Кассовое исполнение на отчетную дату</t>
  </si>
  <si>
    <t>Х</t>
  </si>
  <si>
    <t xml:space="preserve">Начальник финансового управления города Кемерово </t>
  </si>
  <si>
    <t xml:space="preserve">Муниципальная программа "Культура города Кемерово" </t>
  </si>
  <si>
    <t>И.Ю. Викулова</t>
  </si>
  <si>
    <t>"Культура города Кемерово" на 2015 - 2023 годы</t>
  </si>
  <si>
    <t xml:space="preserve">Доля участников (работников) образовательного и культурного процесса, получивших социальную поддержку 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</si>
  <si>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</si>
  <si>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r>
      <t xml:space="preserve">1.11. </t>
    </r>
    <r>
      <rPr>
        <sz val="10"/>
        <color rgb="FF000000"/>
        <rFont val="Arial Rounded MT Bold"/>
        <family val="2"/>
      </rPr>
      <t>Мероприятие «Стажировка выпускников образовательных организаций в целях приобретения ими опыта работы в рамках мероприятий по содействию занятости населения»</t>
    </r>
  </si>
  <si>
    <t>1.12 Мероприятие «Мероприятия по модернизации и региональных и муниципальных детских школ искуссто по видам искусств»</t>
  </si>
  <si>
    <t>1.13. Мероприятие "Поддержка социально ориентированных некоммерческих организаций, осуществляющих деятельность в сфере культуры"</t>
  </si>
  <si>
    <t>14. и 15.2.1. Мероприятие "Социальная и адресная поддержка участников образовательных учреждений дополнительного образования в сфере культуры"</t>
  </si>
  <si>
    <t>16.2.3. Мероприятие "Ежемесячные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учреждений"</t>
  </si>
  <si>
    <t>1.6.</t>
  </si>
  <si>
    <t>16 мероприятий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</si>
</sst>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6" formatCode="#,##0.0"/>
    <numFmt numFmtId="167" formatCode="#,##0.0_ ;\-#,##0.0\ "/>
    <numFmt numFmtId="168" formatCode="0.0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Arial Rounded MT Bold"/>
      <family val="2"/>
    </font>
    <font>
      <sz val="10"/>
      <color rgb="FF000000"/>
      <name val="Arial Rounded MT Bold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u/>
      <sz val="11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0" fontId="0" fillId="2" borderId="0" xfId="0" applyFill="1"/>
    <xf numFmtId="0" fontId="0" fillId="0" borderId="5" xfId="0" applyBorder="1" applyAlignment="1"/>
    <xf numFmtId="0" fontId="1" fillId="2" borderId="5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indent="15"/>
    </xf>
    <xf numFmtId="0" fontId="17" fillId="0" borderId="0" xfId="0" applyFont="1" applyAlignment="1">
      <alignment horizontal="center"/>
    </xf>
    <xf numFmtId="0" fontId="1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164" fontId="18" fillId="0" borderId="0" xfId="0" applyNumberFormat="1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9" fillId="0" borderId="0" xfId="0" applyFont="1" applyBorder="1" applyAlignment="1">
      <alignment horizontal="right"/>
    </xf>
    <xf numFmtId="2" fontId="19" fillId="2" borderId="0" xfId="0" applyNumberFormat="1" applyFont="1" applyFill="1" applyBorder="1"/>
    <xf numFmtId="0" fontId="19" fillId="0" borderId="0" xfId="0" applyFont="1"/>
    <xf numFmtId="0" fontId="19" fillId="2" borderId="0" xfId="0" applyFont="1" applyFill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0" fontId="18" fillId="2" borderId="0" xfId="0" applyFont="1" applyFill="1" applyBorder="1"/>
    <xf numFmtId="0" fontId="15" fillId="2" borderId="0" xfId="0" applyFont="1" applyFill="1"/>
    <xf numFmtId="0" fontId="22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2" borderId="0" xfId="0" applyFont="1" applyFill="1" applyBorder="1"/>
    <xf numFmtId="2" fontId="5" fillId="4" borderId="6" xfId="0" applyNumberFormat="1" applyFont="1" applyFill="1" applyBorder="1" applyAlignment="1">
      <alignment horizontal="center" vertical="top" wrapText="1"/>
    </xf>
    <xf numFmtId="1" fontId="5" fillId="3" borderId="2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6" fontId="5" fillId="2" borderId="16" xfId="0" applyNumberFormat="1" applyFont="1" applyFill="1" applyBorder="1" applyAlignment="1">
      <alignment horizontal="center" vertical="top" wrapText="1"/>
    </xf>
    <xf numFmtId="1" fontId="5" fillId="3" borderId="30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/>
    </xf>
    <xf numFmtId="0" fontId="5" fillId="4" borderId="17" xfId="0" applyFont="1" applyFill="1" applyBorder="1" applyAlignment="1">
      <alignment horizontal="center" vertical="top" wrapText="1"/>
    </xf>
    <xf numFmtId="2" fontId="5" fillId="4" borderId="16" xfId="0" applyNumberFormat="1" applyFont="1" applyFill="1" applyBorder="1" applyAlignment="1">
      <alignment horizontal="center" vertical="top" wrapText="1"/>
    </xf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5" fillId="4" borderId="0" xfId="0" applyFont="1" applyFill="1" applyBorder="1"/>
    <xf numFmtId="2" fontId="17" fillId="0" borderId="0" xfId="0" applyNumberFormat="1" applyFont="1"/>
    <xf numFmtId="0" fontId="5" fillId="0" borderId="40" xfId="0" applyFont="1" applyBorder="1" applyAlignment="1"/>
    <xf numFmtId="0" fontId="5" fillId="0" borderId="28" xfId="0" applyFont="1" applyBorder="1" applyAlignment="1"/>
    <xf numFmtId="0" fontId="5" fillId="0" borderId="29" xfId="0" applyFont="1" applyBorder="1" applyAlignment="1"/>
    <xf numFmtId="0" fontId="1" fillId="2" borderId="0" xfId="0" applyFont="1" applyFill="1" applyAlignment="1">
      <alignment horizontal="right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166" fontId="5" fillId="2" borderId="0" xfId="0" applyNumberFormat="1" applyFont="1" applyFill="1" applyBorder="1" applyAlignment="1">
      <alignment horizontal="right" vertical="top" wrapText="1"/>
    </xf>
    <xf numFmtId="4" fontId="5" fillId="2" borderId="0" xfId="0" applyNumberFormat="1" applyFont="1" applyFill="1" applyBorder="1" applyAlignment="1">
      <alignment horizontal="right" vertical="top" wrapText="1"/>
    </xf>
    <xf numFmtId="4" fontId="5" fillId="2" borderId="0" xfId="0" applyNumberFormat="1" applyFont="1" applyFill="1" applyBorder="1" applyAlignment="1">
      <alignment horizontal="left" vertical="top" wrapText="1"/>
    </xf>
    <xf numFmtId="164" fontId="18" fillId="2" borderId="0" xfId="0" applyNumberFormat="1" applyFont="1" applyFill="1"/>
    <xf numFmtId="0" fontId="9" fillId="2" borderId="0" xfId="0" applyFont="1" applyFill="1"/>
    <xf numFmtId="0" fontId="1" fillId="0" borderId="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/>
    <xf numFmtId="0" fontId="8" fillId="0" borderId="0" xfId="0" applyFont="1" applyFill="1" applyAlignment="1"/>
    <xf numFmtId="0" fontId="9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right" vertical="top" wrapText="1"/>
    </xf>
    <xf numFmtId="166" fontId="5" fillId="2" borderId="6" xfId="0" applyNumberFormat="1" applyFont="1" applyFill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9" fillId="0" borderId="0" xfId="0" applyFont="1" applyBorder="1"/>
    <xf numFmtId="166" fontId="5" fillId="0" borderId="0" xfId="0" applyNumberFormat="1" applyFont="1" applyFill="1"/>
    <xf numFmtId="166" fontId="18" fillId="0" borderId="0" xfId="0" applyNumberFormat="1" applyFont="1" applyFill="1"/>
    <xf numFmtId="3" fontId="5" fillId="0" borderId="12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/>
    <xf numFmtId="166" fontId="17" fillId="0" borderId="0" xfId="0" applyNumberFormat="1" applyFont="1" applyFill="1"/>
    <xf numFmtId="166" fontId="15" fillId="0" borderId="0" xfId="0" applyNumberFormat="1" applyFont="1" applyFill="1"/>
    <xf numFmtId="0" fontId="19" fillId="2" borderId="0" xfId="0" applyFont="1" applyFill="1"/>
    <xf numFmtId="0" fontId="1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" fontId="5" fillId="3" borderId="27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5" fillId="4" borderId="6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>
      <alignment horizontal="center" vertical="top" wrapText="1"/>
    </xf>
    <xf numFmtId="1" fontId="5" fillId="3" borderId="42" xfId="0" applyNumberFormat="1" applyFont="1" applyFill="1" applyBorder="1" applyAlignment="1">
      <alignment horizontal="center" vertical="top" wrapText="1"/>
    </xf>
    <xf numFmtId="168" fontId="16" fillId="2" borderId="0" xfId="0" applyNumberFormat="1" applyFont="1" applyFill="1"/>
    <xf numFmtId="0" fontId="15" fillId="0" borderId="29" xfId="0" applyFont="1" applyBorder="1"/>
    <xf numFmtId="1" fontId="5" fillId="2" borderId="4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/>
    <xf numFmtId="164" fontId="1" fillId="3" borderId="10" xfId="2" applyFont="1" applyFill="1" applyBorder="1"/>
    <xf numFmtId="164" fontId="1" fillId="3" borderId="1" xfId="2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164" fontId="18" fillId="2" borderId="0" xfId="0" applyNumberFormat="1" applyFont="1" applyFill="1" applyAlignment="1">
      <alignment horizontal="center"/>
    </xf>
    <xf numFmtId="0" fontId="1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167" fontId="5" fillId="2" borderId="0" xfId="2" applyNumberFormat="1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20" fillId="2" borderId="0" xfId="0" applyFont="1" applyFill="1"/>
    <xf numFmtId="0" fontId="20" fillId="2" borderId="0" xfId="0" applyFont="1" applyFill="1" applyBorder="1"/>
    <xf numFmtId="0" fontId="20" fillId="2" borderId="0" xfId="0" applyFont="1" applyFill="1" applyAlignment="1">
      <alignment horizontal="justify"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166" fontId="16" fillId="2" borderId="0" xfId="0" applyNumberFormat="1" applyFont="1" applyFill="1"/>
    <xf numFmtId="0" fontId="12" fillId="2" borderId="0" xfId="0" applyFont="1" applyFill="1"/>
    <xf numFmtId="0" fontId="20" fillId="2" borderId="0" xfId="0" applyFont="1" applyFill="1" applyAlignment="1">
      <alignment horizontal="left"/>
    </xf>
    <xf numFmtId="4" fontId="16" fillId="2" borderId="0" xfId="0" applyNumberFormat="1" applyFont="1" applyFill="1"/>
    <xf numFmtId="0" fontId="15" fillId="2" borderId="0" xfId="0" applyFont="1" applyFill="1" applyAlignment="1">
      <alignment horizontal="left"/>
    </xf>
    <xf numFmtId="166" fontId="15" fillId="2" borderId="0" xfId="0" applyNumberFormat="1" applyFont="1" applyFill="1"/>
    <xf numFmtId="2" fontId="15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23" fillId="3" borderId="1" xfId="2" applyFont="1" applyFill="1" applyBorder="1"/>
    <xf numFmtId="2" fontId="18" fillId="0" borderId="0" xfId="0" applyNumberFormat="1" applyFont="1" applyAlignment="1">
      <alignment horizontal="center" vertical="center" wrapText="1"/>
    </xf>
    <xf numFmtId="2" fontId="18" fillId="2" borderId="0" xfId="0" applyNumberFormat="1" applyFont="1" applyFill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Alignment="1">
      <alignment horizontal="left" vertical="center" wrapText="1"/>
    </xf>
    <xf numFmtId="1" fontId="5" fillId="2" borderId="2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6" fontId="2" fillId="2" borderId="3" xfId="0" applyNumberFormat="1" applyFont="1" applyFill="1" applyBorder="1" applyAlignment="1">
      <alignment horizontal="right" vertical="top" wrapText="1"/>
    </xf>
    <xf numFmtId="166" fontId="2" fillId="2" borderId="8" xfId="0" applyNumberFormat="1" applyFont="1" applyFill="1" applyBorder="1" applyAlignment="1">
      <alignment horizontal="right" vertical="top" wrapText="1"/>
    </xf>
    <xf numFmtId="166" fontId="2" fillId="2" borderId="9" xfId="0" applyNumberFormat="1" applyFont="1" applyFill="1" applyBorder="1" applyAlignment="1">
      <alignment horizontal="right" vertical="top" wrapText="1"/>
    </xf>
    <xf numFmtId="1" fontId="15" fillId="0" borderId="17" xfId="0" applyNumberFormat="1" applyFont="1" applyBorder="1" applyAlignment="1">
      <alignment horizontal="center" vertical="center" wrapText="1"/>
    </xf>
    <xf numFmtId="1" fontId="5" fillId="3" borderId="3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5" fillId="0" borderId="4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19" fillId="5" borderId="0" xfId="0" applyFont="1" applyFill="1"/>
    <xf numFmtId="0" fontId="1" fillId="2" borderId="3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166" fontId="5" fillId="2" borderId="30" xfId="0" applyNumberFormat="1" applyFont="1" applyFill="1" applyBorder="1" applyAlignment="1">
      <alignment horizontal="center" vertical="top" wrapText="1"/>
    </xf>
    <xf numFmtId="3" fontId="5" fillId="2" borderId="27" xfId="0" applyNumberFormat="1" applyFont="1" applyFill="1" applyBorder="1" applyAlignment="1">
      <alignment horizontal="center" vertical="top" wrapText="1"/>
    </xf>
    <xf numFmtId="166" fontId="5" fillId="2" borderId="27" xfId="0" applyNumberFormat="1" applyFont="1" applyFill="1" applyBorder="1" applyAlignment="1">
      <alignment horizontal="center" vertical="top" wrapText="1"/>
    </xf>
    <xf numFmtId="166" fontId="5" fillId="2" borderId="26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8" fillId="0" borderId="0" xfId="0" applyFont="1" applyAlignment="1"/>
    <xf numFmtId="3" fontId="28" fillId="0" borderId="0" xfId="0" applyNumberFormat="1" applyFont="1" applyAlignment="1"/>
    <xf numFmtId="0" fontId="24" fillId="2" borderId="21" xfId="0" applyFont="1" applyFill="1" applyBorder="1" applyAlignment="1">
      <alignment horizontal="center" vertical="top" wrapText="1"/>
    </xf>
    <xf numFmtId="3" fontId="24" fillId="2" borderId="22" xfId="0" applyNumberFormat="1" applyFont="1" applyFill="1" applyBorder="1" applyAlignment="1">
      <alignment horizontal="center" vertical="top" wrapText="1"/>
    </xf>
    <xf numFmtId="3" fontId="24" fillId="2" borderId="19" xfId="0" applyNumberFormat="1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top" wrapText="1"/>
    </xf>
    <xf numFmtId="0" fontId="25" fillId="2" borderId="19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9" xfId="0" applyNumberFormat="1" applyFont="1" applyFill="1" applyBorder="1" applyAlignment="1">
      <alignment horizontal="center" vertical="top" wrapText="1"/>
    </xf>
    <xf numFmtId="0" fontId="24" fillId="2" borderId="39" xfId="0" applyFont="1" applyFill="1" applyBorder="1" applyAlignment="1">
      <alignment horizontal="center" vertical="center" wrapText="1"/>
    </xf>
    <xf numFmtId="0" fontId="24" fillId="0" borderId="21" xfId="0" applyFont="1" applyBorder="1" applyAlignment="1"/>
    <xf numFmtId="0" fontId="30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 applyBorder="1" applyAlignment="1">
      <alignment horizontal="center"/>
    </xf>
    <xf numFmtId="1" fontId="17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6" fontId="2" fillId="2" borderId="6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6" fontId="2" fillId="2" borderId="6" xfId="0" applyNumberFormat="1" applyFont="1" applyFill="1" applyBorder="1" applyAlignment="1">
      <alignment horizontal="right" vertical="top" wrapText="1"/>
    </xf>
    <xf numFmtId="0" fontId="14" fillId="0" borderId="0" xfId="0" applyFont="1"/>
    <xf numFmtId="0" fontId="31" fillId="0" borderId="0" xfId="0" applyFont="1" applyBorder="1"/>
    <xf numFmtId="1" fontId="19" fillId="5" borderId="0" xfId="0" applyNumberFormat="1" applyFont="1" applyFill="1"/>
    <xf numFmtId="2" fontId="29" fillId="5" borderId="0" xfId="0" applyNumberFormat="1" applyFont="1" applyFill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top" wrapText="1"/>
    </xf>
    <xf numFmtId="2" fontId="5" fillId="2" borderId="31" xfId="0" applyNumberFormat="1" applyFont="1" applyFill="1" applyBorder="1" applyAlignment="1">
      <alignment horizontal="center" vertical="top" wrapText="1"/>
    </xf>
    <xf numFmtId="1" fontId="5" fillId="2" borderId="43" xfId="0" applyNumberFormat="1" applyFont="1" applyFill="1" applyBorder="1" applyAlignment="1">
      <alignment horizontal="center" vertical="top" wrapText="1"/>
    </xf>
    <xf numFmtId="164" fontId="1" fillId="2" borderId="1" xfId="2" applyFont="1" applyFill="1" applyBorder="1"/>
    <xf numFmtId="49" fontId="5" fillId="2" borderId="27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 wrapText="1"/>
    </xf>
    <xf numFmtId="2" fontId="15" fillId="2" borderId="4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6" fontId="5" fillId="2" borderId="31" xfId="0" applyNumberFormat="1" applyFont="1" applyFill="1" applyBorder="1" applyAlignment="1">
      <alignment horizontal="center" vertical="top" wrapText="1"/>
    </xf>
    <xf numFmtId="164" fontId="1" fillId="2" borderId="11" xfId="2" applyFont="1" applyFill="1" applyBorder="1"/>
    <xf numFmtId="1" fontId="5" fillId="2" borderId="26" xfId="0" applyNumberFormat="1" applyFont="1" applyFill="1" applyBorder="1" applyAlignment="1">
      <alignment horizontal="center" vertical="top" wrapText="1"/>
    </xf>
    <xf numFmtId="2" fontId="15" fillId="2" borderId="4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" fontId="5" fillId="3" borderId="26" xfId="0" applyNumberFormat="1" applyFont="1" applyFill="1" applyBorder="1" applyAlignment="1">
      <alignment horizontal="center" vertical="top" wrapText="1"/>
    </xf>
    <xf numFmtId="1" fontId="5" fillId="3" borderId="44" xfId="0" applyNumberFormat="1" applyFont="1" applyFill="1" applyBorder="1" applyAlignment="1">
      <alignment horizontal="center" vertical="top" wrapText="1"/>
    </xf>
    <xf numFmtId="1" fontId="5" fillId="3" borderId="30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3" borderId="33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 vertical="center" wrapText="1"/>
    </xf>
    <xf numFmtId="2" fontId="18" fillId="0" borderId="38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6" fontId="2" fillId="2" borderId="6" xfId="0" applyNumberFormat="1" applyFont="1" applyFill="1" applyBorder="1" applyAlignment="1">
      <alignment horizontal="righ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1"/>
  <sheetViews>
    <sheetView view="pageBreakPreview" topLeftCell="A37" zoomScale="85" zoomScaleNormal="100" zoomScaleSheetLayoutView="85" workbookViewId="0">
      <selection activeCell="I13" sqref="I13"/>
    </sheetView>
  </sheetViews>
  <sheetFormatPr defaultRowHeight="18.75" x14ac:dyDescent="0.3"/>
  <cols>
    <col min="1" max="1" width="6.28515625" style="6" customWidth="1"/>
    <col min="2" max="2" width="42.140625" style="2" hidden="1" customWidth="1"/>
    <col min="3" max="3" width="85" style="48" customWidth="1"/>
    <col min="4" max="4" width="10.42578125" style="48" customWidth="1"/>
    <col min="5" max="5" width="8.85546875" style="17" hidden="1" customWidth="1"/>
    <col min="6" max="6" width="14.28515625" style="106" customWidth="1"/>
    <col min="7" max="7" width="13.140625" style="17" customWidth="1"/>
    <col min="8" max="8" width="12.7109375" style="49" customWidth="1"/>
    <col min="9" max="9" width="28.5703125" style="216" customWidth="1"/>
    <col min="10" max="10" width="11.7109375" style="68" hidden="1" customWidth="1"/>
    <col min="11" max="11" width="9.28515625" style="49" hidden="1" customWidth="1"/>
    <col min="12" max="12" width="11.42578125" style="45" hidden="1" customWidth="1"/>
    <col min="13" max="13" width="10.28515625" style="49" hidden="1" customWidth="1"/>
    <col min="14" max="14" width="38.5703125" style="193" hidden="1" customWidth="1"/>
    <col min="15" max="15" width="8.85546875" style="165" hidden="1" customWidth="1"/>
    <col min="16" max="16" width="15.7109375" hidden="1" customWidth="1"/>
  </cols>
  <sheetData>
    <row r="1" spans="1:16" s="7" customFormat="1" x14ac:dyDescent="0.3">
      <c r="A1" s="6"/>
      <c r="B1" s="6"/>
      <c r="C1" s="22"/>
      <c r="D1" s="22"/>
      <c r="E1" s="23"/>
      <c r="F1" s="101"/>
      <c r="G1" s="36"/>
      <c r="H1" s="37" t="s">
        <v>68</v>
      </c>
      <c r="I1" s="199"/>
      <c r="J1" s="39"/>
      <c r="K1" s="38"/>
      <c r="L1" s="39"/>
      <c r="M1" s="38"/>
      <c r="N1" s="189"/>
      <c r="O1" s="163"/>
    </row>
    <row r="2" spans="1:16" s="7" customFormat="1" ht="7.9" customHeight="1" x14ac:dyDescent="0.3">
      <c r="A2" s="6"/>
      <c r="B2" s="6"/>
      <c r="C2" s="22"/>
      <c r="D2" s="22"/>
      <c r="E2" s="23"/>
      <c r="F2" s="101"/>
      <c r="G2" s="23"/>
      <c r="H2" s="40"/>
      <c r="I2" s="200"/>
      <c r="J2" s="39"/>
      <c r="K2" s="38"/>
      <c r="L2" s="39"/>
      <c r="M2" s="38"/>
      <c r="N2" s="189"/>
      <c r="O2" s="163"/>
    </row>
    <row r="3" spans="1:16" s="7" customFormat="1" x14ac:dyDescent="0.3">
      <c r="A3" s="252" t="s">
        <v>70</v>
      </c>
      <c r="B3" s="252"/>
      <c r="C3" s="252"/>
      <c r="D3" s="252"/>
      <c r="E3" s="252"/>
      <c r="F3" s="252"/>
      <c r="G3" s="252"/>
      <c r="H3" s="252"/>
      <c r="I3" s="201"/>
      <c r="J3" s="129"/>
      <c r="K3" s="41"/>
      <c r="L3" s="42"/>
      <c r="M3" s="41"/>
      <c r="N3" s="189"/>
      <c r="O3" s="163"/>
    </row>
    <row r="4" spans="1:16" s="7" customFormat="1" ht="20.25" customHeight="1" x14ac:dyDescent="0.3">
      <c r="A4" s="252" t="s">
        <v>50</v>
      </c>
      <c r="B4" s="252"/>
      <c r="C4" s="252"/>
      <c r="D4" s="252"/>
      <c r="E4" s="252"/>
      <c r="F4" s="252"/>
      <c r="G4" s="252"/>
      <c r="H4" s="252"/>
      <c r="I4" s="201"/>
      <c r="J4" s="129"/>
      <c r="K4" s="41"/>
      <c r="L4" s="42"/>
      <c r="M4" s="41"/>
      <c r="N4" s="189"/>
      <c r="O4" s="163"/>
    </row>
    <row r="5" spans="1:16" s="7" customFormat="1" ht="21.75" customHeight="1" x14ac:dyDescent="0.3">
      <c r="A5" s="252" t="s">
        <v>231</v>
      </c>
      <c r="B5" s="252"/>
      <c r="C5" s="252"/>
      <c r="D5" s="252"/>
      <c r="E5" s="252"/>
      <c r="F5" s="252"/>
      <c r="G5" s="252"/>
      <c r="H5" s="252"/>
      <c r="I5" s="201"/>
      <c r="J5" s="129"/>
      <c r="K5" s="41"/>
      <c r="L5" s="42"/>
      <c r="M5" s="41"/>
      <c r="N5" s="189"/>
      <c r="O5" s="163"/>
    </row>
    <row r="6" spans="1:16" s="7" customFormat="1" ht="22.9" customHeight="1" x14ac:dyDescent="0.3">
      <c r="A6" s="252" t="s">
        <v>193</v>
      </c>
      <c r="B6" s="252"/>
      <c r="C6" s="252"/>
      <c r="D6" s="252"/>
      <c r="E6" s="252"/>
      <c r="F6" s="252"/>
      <c r="G6" s="252"/>
      <c r="H6" s="252"/>
      <c r="I6" s="202"/>
      <c r="J6" s="129"/>
      <c r="K6" s="41"/>
      <c r="L6" s="42"/>
      <c r="M6" s="41"/>
      <c r="N6" s="189"/>
      <c r="O6" s="163"/>
    </row>
    <row r="7" spans="1:16" s="5" customFormat="1" ht="6" customHeight="1" thickBot="1" x14ac:dyDescent="0.35">
      <c r="A7" s="6"/>
      <c r="B7" s="4"/>
      <c r="C7" s="43"/>
      <c r="D7" s="43"/>
      <c r="E7" s="24"/>
      <c r="F7" s="102"/>
      <c r="G7" s="24"/>
      <c r="H7" s="44"/>
      <c r="I7" s="200"/>
      <c r="J7" s="45"/>
      <c r="K7" s="44"/>
      <c r="L7" s="45"/>
      <c r="M7" s="44"/>
      <c r="N7" s="189"/>
      <c r="O7" s="159"/>
    </row>
    <row r="8" spans="1:16" s="5" customFormat="1" ht="37.5" customHeight="1" x14ac:dyDescent="0.25">
      <c r="A8" s="256" t="s">
        <v>128</v>
      </c>
      <c r="B8" s="249" t="s">
        <v>17</v>
      </c>
      <c r="C8" s="264" t="s">
        <v>18</v>
      </c>
      <c r="D8" s="264" t="s">
        <v>137</v>
      </c>
      <c r="E8" s="266" t="s">
        <v>143</v>
      </c>
      <c r="F8" s="264" t="s">
        <v>37</v>
      </c>
      <c r="G8" s="264"/>
      <c r="H8" s="265"/>
      <c r="I8" s="273" t="s">
        <v>41</v>
      </c>
      <c r="J8" s="259" t="s">
        <v>129</v>
      </c>
      <c r="K8" s="253" t="s">
        <v>130</v>
      </c>
      <c r="L8" s="276" t="s">
        <v>168</v>
      </c>
      <c r="M8" s="253" t="s">
        <v>185</v>
      </c>
      <c r="N8" s="281" t="s">
        <v>182</v>
      </c>
      <c r="O8" s="284" t="s">
        <v>220</v>
      </c>
    </row>
    <row r="9" spans="1:16" ht="22.5" customHeight="1" x14ac:dyDescent="0.25">
      <c r="A9" s="257"/>
      <c r="B9" s="250"/>
      <c r="C9" s="269"/>
      <c r="D9" s="269"/>
      <c r="E9" s="267"/>
      <c r="F9" s="262" t="s">
        <v>194</v>
      </c>
      <c r="G9" s="269" t="s">
        <v>195</v>
      </c>
      <c r="H9" s="270"/>
      <c r="I9" s="274"/>
      <c r="J9" s="260"/>
      <c r="K9" s="254"/>
      <c r="L9" s="277"/>
      <c r="M9" s="254"/>
      <c r="N9" s="282"/>
      <c r="O9" s="285"/>
    </row>
    <row r="10" spans="1:16" ht="90.6" customHeight="1" thickBot="1" x14ac:dyDescent="0.3">
      <c r="A10" s="258"/>
      <c r="B10" s="251"/>
      <c r="C10" s="272"/>
      <c r="D10" s="272"/>
      <c r="E10" s="268"/>
      <c r="F10" s="263"/>
      <c r="G10" s="161" t="s">
        <v>38</v>
      </c>
      <c r="H10" s="162" t="s">
        <v>39</v>
      </c>
      <c r="I10" s="275"/>
      <c r="J10" s="261"/>
      <c r="K10" s="255"/>
      <c r="L10" s="278"/>
      <c r="M10" s="255"/>
      <c r="N10" s="283"/>
      <c r="O10" s="286"/>
    </row>
    <row r="11" spans="1:16" ht="23.25" customHeight="1" thickBot="1" x14ac:dyDescent="0.35">
      <c r="A11" s="56" t="s">
        <v>239</v>
      </c>
      <c r="B11" s="57">
        <v>1</v>
      </c>
      <c r="C11" s="58">
        <v>2</v>
      </c>
      <c r="D11" s="58">
        <v>3</v>
      </c>
      <c r="E11" s="58"/>
      <c r="F11" s="103">
        <v>4</v>
      </c>
      <c r="G11" s="58">
        <v>5</v>
      </c>
      <c r="H11" s="59">
        <v>6</v>
      </c>
      <c r="I11" s="203">
        <v>7</v>
      </c>
      <c r="J11" s="63">
        <v>7</v>
      </c>
      <c r="K11" s="60">
        <v>8</v>
      </c>
      <c r="L11" s="61">
        <v>9</v>
      </c>
      <c r="M11" s="60">
        <v>10</v>
      </c>
      <c r="N11" s="188">
        <v>11</v>
      </c>
      <c r="O11" s="173">
        <v>12</v>
      </c>
    </row>
    <row r="12" spans="1:16" ht="39" customHeight="1" x14ac:dyDescent="0.3">
      <c r="A12" s="83" t="s">
        <v>85</v>
      </c>
      <c r="B12" s="53" t="s">
        <v>2</v>
      </c>
      <c r="C12" s="89" t="s">
        <v>19</v>
      </c>
      <c r="D12" s="89" t="s">
        <v>20</v>
      </c>
      <c r="E12" s="89"/>
      <c r="F12" s="183">
        <v>90</v>
      </c>
      <c r="G12" s="187">
        <v>85.8</v>
      </c>
      <c r="H12" s="54">
        <v>85</v>
      </c>
      <c r="I12" s="204" t="s">
        <v>51</v>
      </c>
      <c r="J12" s="64">
        <f>H12/G12</f>
        <v>0.99067599067599066</v>
      </c>
      <c r="K12" s="55">
        <v>1</v>
      </c>
      <c r="L12" s="130">
        <f>IF(J12&gt;=1, 1,J12)</f>
        <v>0.99067599067599066</v>
      </c>
      <c r="M12" s="55"/>
      <c r="N12" s="287" t="s">
        <v>172</v>
      </c>
      <c r="O12" s="280"/>
    </row>
    <row r="13" spans="1:16" ht="21.75" customHeight="1" x14ac:dyDescent="0.3">
      <c r="A13" s="82" t="s">
        <v>86</v>
      </c>
      <c r="B13" s="271" t="s">
        <v>69</v>
      </c>
      <c r="C13" s="84" t="s">
        <v>196</v>
      </c>
      <c r="D13" s="84" t="s">
        <v>21</v>
      </c>
      <c r="E13" s="84"/>
      <c r="F13" s="184">
        <v>22617</v>
      </c>
      <c r="G13" s="121">
        <v>15017</v>
      </c>
      <c r="H13" s="120">
        <v>16772</v>
      </c>
      <c r="I13" s="205" t="s">
        <v>52</v>
      </c>
      <c r="J13" s="51">
        <f>H13/G13</f>
        <v>1.1168675501098755</v>
      </c>
      <c r="K13" s="52">
        <v>2</v>
      </c>
      <c r="L13" s="131">
        <f t="shared" ref="L13" si="0">IF(J13&gt;=1, 1,J13)</f>
        <v>1</v>
      </c>
      <c r="M13" s="116"/>
      <c r="N13" s="248"/>
      <c r="O13" s="280"/>
      <c r="P13" s="11"/>
    </row>
    <row r="14" spans="1:16" ht="24" customHeight="1" x14ac:dyDescent="0.3">
      <c r="A14" s="82" t="s">
        <v>87</v>
      </c>
      <c r="B14" s="271"/>
      <c r="C14" s="84" t="s">
        <v>197</v>
      </c>
      <c r="D14" s="84" t="s">
        <v>20</v>
      </c>
      <c r="E14" s="84"/>
      <c r="F14" s="185">
        <v>14</v>
      </c>
      <c r="G14" s="124">
        <v>14</v>
      </c>
      <c r="H14" s="123">
        <v>14</v>
      </c>
      <c r="I14" s="205" t="s">
        <v>53</v>
      </c>
      <c r="J14" s="51">
        <f>H14/G14</f>
        <v>1</v>
      </c>
      <c r="K14" s="52">
        <v>3</v>
      </c>
      <c r="L14" s="131">
        <f>IF(J14&gt;=1, 1,J14)</f>
        <v>1</v>
      </c>
      <c r="M14" s="116"/>
      <c r="N14" s="248"/>
      <c r="O14" s="280"/>
    </row>
    <row r="15" spans="1:16" ht="41.25" customHeight="1" x14ac:dyDescent="0.3">
      <c r="A15" s="82" t="s">
        <v>88</v>
      </c>
      <c r="B15" s="271"/>
      <c r="C15" s="84" t="s">
        <v>138</v>
      </c>
      <c r="D15" s="84"/>
      <c r="E15" s="84"/>
      <c r="F15" s="185"/>
      <c r="G15" s="119"/>
      <c r="H15" s="90"/>
      <c r="I15" s="205"/>
      <c r="J15" s="51"/>
      <c r="K15" s="52"/>
      <c r="L15" s="131"/>
      <c r="M15" s="116"/>
      <c r="N15" s="248"/>
      <c r="O15" s="280"/>
    </row>
    <row r="16" spans="1:16" ht="22.5" customHeight="1" x14ac:dyDescent="0.3">
      <c r="A16" s="82" t="s">
        <v>89</v>
      </c>
      <c r="B16" s="271"/>
      <c r="C16" s="84" t="s">
        <v>22</v>
      </c>
      <c r="D16" s="84" t="s">
        <v>20</v>
      </c>
      <c r="E16" s="84"/>
      <c r="F16" s="184">
        <v>200</v>
      </c>
      <c r="G16" s="119">
        <v>133</v>
      </c>
      <c r="H16" s="85">
        <v>183</v>
      </c>
      <c r="I16" s="206" t="s">
        <v>54</v>
      </c>
      <c r="J16" s="51">
        <f>H16/G16</f>
        <v>1.3759398496240602</v>
      </c>
      <c r="K16" s="52">
        <v>4</v>
      </c>
      <c r="L16" s="131">
        <f t="shared" ref="L16:L21" si="1">IF(J16&gt;=1, 1,J16)</f>
        <v>1</v>
      </c>
      <c r="M16" s="116"/>
      <c r="N16" s="248"/>
      <c r="O16" s="280"/>
    </row>
    <row r="17" spans="1:15" ht="23.25" customHeight="1" x14ac:dyDescent="0.3">
      <c r="A17" s="82" t="s">
        <v>90</v>
      </c>
      <c r="B17" s="271"/>
      <c r="C17" s="84" t="s">
        <v>23</v>
      </c>
      <c r="D17" s="84" t="s">
        <v>20</v>
      </c>
      <c r="E17" s="84"/>
      <c r="F17" s="185">
        <v>130</v>
      </c>
      <c r="G17" s="119">
        <v>123</v>
      </c>
      <c r="H17" s="120">
        <v>127</v>
      </c>
      <c r="I17" s="206" t="s">
        <v>54</v>
      </c>
      <c r="J17" s="51">
        <f>H17/G17</f>
        <v>1.032520325203252</v>
      </c>
      <c r="K17" s="52">
        <v>5</v>
      </c>
      <c r="L17" s="158">
        <f t="shared" si="1"/>
        <v>1</v>
      </c>
      <c r="M17" s="116"/>
      <c r="N17" s="248"/>
      <c r="O17" s="280"/>
    </row>
    <row r="18" spans="1:15" ht="25.5" customHeight="1" x14ac:dyDescent="0.3">
      <c r="A18" s="82" t="s">
        <v>91</v>
      </c>
      <c r="B18" s="271"/>
      <c r="C18" s="84" t="s">
        <v>24</v>
      </c>
      <c r="D18" s="84" t="s">
        <v>20</v>
      </c>
      <c r="E18" s="84"/>
      <c r="F18" s="184">
        <v>100</v>
      </c>
      <c r="G18" s="119">
        <v>100</v>
      </c>
      <c r="H18" s="85">
        <v>106</v>
      </c>
      <c r="I18" s="206" t="s">
        <v>54</v>
      </c>
      <c r="J18" s="51">
        <f>H18/G18</f>
        <v>1.06</v>
      </c>
      <c r="K18" s="52">
        <v>6</v>
      </c>
      <c r="L18" s="131">
        <f t="shared" si="1"/>
        <v>1</v>
      </c>
      <c r="M18" s="116"/>
      <c r="N18" s="248"/>
      <c r="O18" s="280"/>
    </row>
    <row r="19" spans="1:15" ht="59.45" customHeight="1" x14ac:dyDescent="0.3">
      <c r="A19" s="82" t="s">
        <v>92</v>
      </c>
      <c r="B19" s="271"/>
      <c r="C19" s="87" t="s">
        <v>215</v>
      </c>
      <c r="D19" s="84" t="s">
        <v>20</v>
      </c>
      <c r="E19" s="84"/>
      <c r="F19" s="184">
        <v>0</v>
      </c>
      <c r="G19" s="119">
        <v>0</v>
      </c>
      <c r="H19" s="85">
        <v>0</v>
      </c>
      <c r="I19" s="207"/>
      <c r="J19" s="51">
        <v>1</v>
      </c>
      <c r="K19" s="52">
        <v>7</v>
      </c>
      <c r="L19" s="131">
        <f>IF(J19&gt;=1, 1,J19)</f>
        <v>1</v>
      </c>
      <c r="M19" s="116"/>
      <c r="N19" s="248"/>
      <c r="O19" s="280"/>
    </row>
    <row r="20" spans="1:15" ht="74.45" customHeight="1" x14ac:dyDescent="0.3">
      <c r="A20" s="82" t="s">
        <v>93</v>
      </c>
      <c r="B20" s="271"/>
      <c r="C20" s="84" t="s">
        <v>150</v>
      </c>
      <c r="D20" s="84" t="s">
        <v>20</v>
      </c>
      <c r="E20" s="84"/>
      <c r="F20" s="185">
        <v>7</v>
      </c>
      <c r="G20" s="124">
        <v>7</v>
      </c>
      <c r="H20" s="90">
        <v>7</v>
      </c>
      <c r="I20" s="206" t="s">
        <v>54</v>
      </c>
      <c r="J20" s="51">
        <f t="shared" ref="J20:J25" si="2">H20/G20</f>
        <v>1</v>
      </c>
      <c r="K20" s="52">
        <v>8</v>
      </c>
      <c r="L20" s="131">
        <f t="shared" si="1"/>
        <v>1</v>
      </c>
      <c r="M20" s="116"/>
      <c r="N20" s="248"/>
      <c r="O20" s="280"/>
    </row>
    <row r="21" spans="1:15" ht="21.6" customHeight="1" x14ac:dyDescent="0.3">
      <c r="A21" s="114" t="s">
        <v>94</v>
      </c>
      <c r="B21" s="244" t="s">
        <v>25</v>
      </c>
      <c r="C21" s="117" t="s">
        <v>198</v>
      </c>
      <c r="D21" s="117" t="s">
        <v>21</v>
      </c>
      <c r="E21" s="84"/>
      <c r="F21" s="184">
        <v>493</v>
      </c>
      <c r="G21" s="119">
        <v>493</v>
      </c>
      <c r="H21" s="120">
        <v>493</v>
      </c>
      <c r="I21" s="206" t="s">
        <v>55</v>
      </c>
      <c r="J21" s="118">
        <f t="shared" si="2"/>
        <v>1</v>
      </c>
      <c r="K21" s="116">
        <v>9</v>
      </c>
      <c r="L21" s="131">
        <f t="shared" si="1"/>
        <v>1</v>
      </c>
      <c r="M21" s="245">
        <v>1</v>
      </c>
      <c r="N21" s="248" t="s">
        <v>170</v>
      </c>
      <c r="O21" s="280">
        <f>(L21+L22+L23+L24+L25+L26+L27)/7</f>
        <v>1</v>
      </c>
    </row>
    <row r="22" spans="1:15" ht="21" customHeight="1" x14ac:dyDescent="0.3">
      <c r="A22" s="82" t="s">
        <v>95</v>
      </c>
      <c r="B22" s="244"/>
      <c r="C22" s="84" t="s">
        <v>200</v>
      </c>
      <c r="D22" s="84" t="s">
        <v>26</v>
      </c>
      <c r="E22" s="84"/>
      <c r="F22" s="184">
        <v>9909</v>
      </c>
      <c r="G22" s="119">
        <v>10103</v>
      </c>
      <c r="H22" s="85">
        <v>10103</v>
      </c>
      <c r="I22" s="206" t="s">
        <v>54</v>
      </c>
      <c r="J22" s="51">
        <f t="shared" si="2"/>
        <v>1</v>
      </c>
      <c r="K22" s="52">
        <v>10</v>
      </c>
      <c r="L22" s="131">
        <f t="shared" ref="L22:L45" si="3">IF(J22&gt;=1, 1,J22)</f>
        <v>1</v>
      </c>
      <c r="M22" s="246"/>
      <c r="N22" s="248"/>
      <c r="O22" s="280"/>
    </row>
    <row r="23" spans="1:15" ht="25.15" customHeight="1" x14ac:dyDescent="0.3">
      <c r="A23" s="82" t="s">
        <v>96</v>
      </c>
      <c r="B23" s="244"/>
      <c r="C23" s="119" t="s">
        <v>199</v>
      </c>
      <c r="D23" s="84" t="s">
        <v>21</v>
      </c>
      <c r="E23" s="84"/>
      <c r="F23" s="184">
        <v>7677</v>
      </c>
      <c r="G23" s="119">
        <v>7495</v>
      </c>
      <c r="H23" s="85">
        <v>8679</v>
      </c>
      <c r="I23" s="205" t="s">
        <v>71</v>
      </c>
      <c r="J23" s="51">
        <f t="shared" si="2"/>
        <v>1.1579719813208806</v>
      </c>
      <c r="K23" s="52">
        <v>11</v>
      </c>
      <c r="L23" s="131">
        <f t="shared" si="3"/>
        <v>1</v>
      </c>
      <c r="M23" s="246"/>
      <c r="N23" s="248"/>
      <c r="O23" s="280"/>
    </row>
    <row r="24" spans="1:15" ht="36.6" customHeight="1" x14ac:dyDescent="0.3">
      <c r="A24" s="82" t="s">
        <v>98</v>
      </c>
      <c r="B24" s="244"/>
      <c r="C24" s="84" t="s">
        <v>82</v>
      </c>
      <c r="D24" s="84" t="s">
        <v>21</v>
      </c>
      <c r="E24" s="84"/>
      <c r="F24" s="184">
        <v>15</v>
      </c>
      <c r="G24" s="119">
        <v>15</v>
      </c>
      <c r="H24" s="85">
        <v>15</v>
      </c>
      <c r="I24" s="206" t="s">
        <v>54</v>
      </c>
      <c r="J24" s="51">
        <f t="shared" si="2"/>
        <v>1</v>
      </c>
      <c r="K24" s="52">
        <v>12</v>
      </c>
      <c r="L24" s="131">
        <f t="shared" si="3"/>
        <v>1</v>
      </c>
      <c r="M24" s="246"/>
      <c r="N24" s="248"/>
      <c r="O24" s="280"/>
    </row>
    <row r="25" spans="1:15" ht="24" customHeight="1" x14ac:dyDescent="0.3">
      <c r="A25" s="82" t="s">
        <v>97</v>
      </c>
      <c r="B25" s="244"/>
      <c r="C25" s="84" t="s">
        <v>201</v>
      </c>
      <c r="D25" s="84" t="s">
        <v>21</v>
      </c>
      <c r="E25" s="84"/>
      <c r="F25" s="184">
        <v>2525064</v>
      </c>
      <c r="G25" s="121">
        <v>2203825</v>
      </c>
      <c r="H25" s="85">
        <v>2354019</v>
      </c>
      <c r="I25" s="206" t="s">
        <v>72</v>
      </c>
      <c r="J25" s="51">
        <f t="shared" si="2"/>
        <v>1.068151509307681</v>
      </c>
      <c r="K25" s="52">
        <v>13</v>
      </c>
      <c r="L25" s="131">
        <f t="shared" si="3"/>
        <v>1</v>
      </c>
      <c r="M25" s="246"/>
      <c r="N25" s="248"/>
      <c r="O25" s="280"/>
    </row>
    <row r="26" spans="1:15" ht="36" customHeight="1" x14ac:dyDescent="0.3">
      <c r="A26" s="82" t="s">
        <v>99</v>
      </c>
      <c r="B26" s="244"/>
      <c r="C26" s="84" t="s">
        <v>202</v>
      </c>
      <c r="D26" s="84" t="s">
        <v>20</v>
      </c>
      <c r="E26" s="84"/>
      <c r="F26" s="185">
        <v>5.8</v>
      </c>
      <c r="G26" s="124">
        <v>0</v>
      </c>
      <c r="H26" s="123">
        <v>0</v>
      </c>
      <c r="I26" s="206" t="s">
        <v>54</v>
      </c>
      <c r="J26" s="51">
        <v>1</v>
      </c>
      <c r="K26" s="52">
        <v>14</v>
      </c>
      <c r="L26" s="131">
        <f t="shared" si="3"/>
        <v>1</v>
      </c>
      <c r="M26" s="246"/>
      <c r="N26" s="248"/>
      <c r="O26" s="280"/>
    </row>
    <row r="27" spans="1:15" ht="28.9" customHeight="1" x14ac:dyDescent="0.3">
      <c r="A27" s="82" t="s">
        <v>100</v>
      </c>
      <c r="B27" s="244"/>
      <c r="C27" s="84" t="s">
        <v>78</v>
      </c>
      <c r="D27" s="84" t="s">
        <v>21</v>
      </c>
      <c r="E27" s="84"/>
      <c r="F27" s="184">
        <v>2400</v>
      </c>
      <c r="G27" s="121">
        <v>2400</v>
      </c>
      <c r="H27" s="85">
        <v>2400</v>
      </c>
      <c r="I27" s="208" t="s">
        <v>76</v>
      </c>
      <c r="J27" s="51">
        <f t="shared" ref="J27:J37" si="4">H27/G27</f>
        <v>1</v>
      </c>
      <c r="K27" s="52">
        <v>15</v>
      </c>
      <c r="L27" s="131">
        <f t="shared" si="3"/>
        <v>1</v>
      </c>
      <c r="M27" s="247"/>
      <c r="N27" s="248"/>
      <c r="O27" s="280"/>
    </row>
    <row r="28" spans="1:15" ht="26.45" customHeight="1" x14ac:dyDescent="0.3">
      <c r="A28" s="114" t="s">
        <v>101</v>
      </c>
      <c r="B28" s="244" t="s">
        <v>27</v>
      </c>
      <c r="C28" s="117" t="s">
        <v>203</v>
      </c>
      <c r="D28" s="117" t="s">
        <v>26</v>
      </c>
      <c r="E28" s="122"/>
      <c r="F28" s="184">
        <v>71171</v>
      </c>
      <c r="G28" s="121">
        <v>32600</v>
      </c>
      <c r="H28" s="120">
        <v>34000</v>
      </c>
      <c r="I28" s="205" t="s">
        <v>56</v>
      </c>
      <c r="J28" s="118">
        <f t="shared" si="4"/>
        <v>1.0429447852760736</v>
      </c>
      <c r="K28" s="116">
        <v>16</v>
      </c>
      <c r="L28" s="131">
        <f t="shared" si="3"/>
        <v>1</v>
      </c>
      <c r="M28" s="245">
        <v>2</v>
      </c>
      <c r="N28" s="248" t="s">
        <v>171</v>
      </c>
      <c r="O28" s="279">
        <f>(L28+L29+L30+L31+L32)/5</f>
        <v>0.99994269340974218</v>
      </c>
    </row>
    <row r="29" spans="1:15" ht="40.5" customHeight="1" x14ac:dyDescent="0.3">
      <c r="A29" s="82" t="s">
        <v>102</v>
      </c>
      <c r="B29" s="244"/>
      <c r="C29" s="84" t="s">
        <v>40</v>
      </c>
      <c r="D29" s="84" t="s">
        <v>21</v>
      </c>
      <c r="E29" s="84"/>
      <c r="F29" s="184">
        <v>20826</v>
      </c>
      <c r="G29" s="121">
        <v>20940</v>
      </c>
      <c r="H29" s="85">
        <v>20934</v>
      </c>
      <c r="I29" s="205" t="s">
        <v>57</v>
      </c>
      <c r="J29" s="118">
        <f t="shared" si="4"/>
        <v>0.99971346704871056</v>
      </c>
      <c r="K29" s="52">
        <v>17</v>
      </c>
      <c r="L29" s="131">
        <f t="shared" si="3"/>
        <v>0.99971346704871056</v>
      </c>
      <c r="M29" s="246"/>
      <c r="N29" s="248"/>
      <c r="O29" s="279"/>
    </row>
    <row r="30" spans="1:15" ht="57" customHeight="1" x14ac:dyDescent="0.3">
      <c r="A30" s="82" t="s">
        <v>103</v>
      </c>
      <c r="B30" s="244"/>
      <c r="C30" s="84" t="s">
        <v>42</v>
      </c>
      <c r="D30" s="84" t="s">
        <v>21</v>
      </c>
      <c r="E30" s="84"/>
      <c r="F30" s="184">
        <v>5106</v>
      </c>
      <c r="G30" s="121">
        <v>5445</v>
      </c>
      <c r="H30" s="85">
        <v>5752</v>
      </c>
      <c r="I30" s="205" t="s">
        <v>73</v>
      </c>
      <c r="J30" s="51">
        <f t="shared" si="4"/>
        <v>1.0563820018365473</v>
      </c>
      <c r="K30" s="52">
        <v>18</v>
      </c>
      <c r="L30" s="131">
        <f t="shared" si="3"/>
        <v>1</v>
      </c>
      <c r="M30" s="246"/>
      <c r="N30" s="248"/>
      <c r="O30" s="279"/>
    </row>
    <row r="31" spans="1:15" ht="37.15" customHeight="1" x14ac:dyDescent="0.3">
      <c r="A31" s="82" t="s">
        <v>104</v>
      </c>
      <c r="B31" s="244"/>
      <c r="C31" s="84" t="s">
        <v>224</v>
      </c>
      <c r="D31" s="84" t="s">
        <v>20</v>
      </c>
      <c r="E31" s="84"/>
      <c r="F31" s="184">
        <v>24.6</v>
      </c>
      <c r="G31" s="124">
        <f>G30/G29*100</f>
        <v>26.002865329512893</v>
      </c>
      <c r="H31" s="120">
        <f>H30/H29*100</f>
        <v>27.476831948027129</v>
      </c>
      <c r="I31" s="206" t="s">
        <v>66</v>
      </c>
      <c r="J31" s="51">
        <f t="shared" si="4"/>
        <v>1.0566847768442389</v>
      </c>
      <c r="K31" s="52">
        <v>19</v>
      </c>
      <c r="L31" s="178">
        <f>IF(J31&gt;=1, 1,J31)</f>
        <v>1</v>
      </c>
      <c r="M31" s="246"/>
      <c r="N31" s="248"/>
      <c r="O31" s="279"/>
    </row>
    <row r="32" spans="1:15" ht="25.15" customHeight="1" x14ac:dyDescent="0.3">
      <c r="A32" s="82" t="s">
        <v>105</v>
      </c>
      <c r="B32" s="244"/>
      <c r="C32" s="84" t="s">
        <v>204</v>
      </c>
      <c r="D32" s="84" t="s">
        <v>21</v>
      </c>
      <c r="E32" s="84"/>
      <c r="F32" s="184">
        <v>423</v>
      </c>
      <c r="G32" s="119">
        <v>105</v>
      </c>
      <c r="H32" s="85">
        <v>181</v>
      </c>
      <c r="I32" s="206" t="s">
        <v>58</v>
      </c>
      <c r="J32" s="51">
        <f t="shared" si="4"/>
        <v>1.7238095238095239</v>
      </c>
      <c r="K32" s="52">
        <v>20</v>
      </c>
      <c r="L32" s="178">
        <f t="shared" si="3"/>
        <v>1</v>
      </c>
      <c r="M32" s="247"/>
      <c r="N32" s="248"/>
      <c r="O32" s="279"/>
    </row>
    <row r="33" spans="1:15" ht="22.9" customHeight="1" x14ac:dyDescent="0.3">
      <c r="A33" s="82" t="s">
        <v>106</v>
      </c>
      <c r="B33" s="244" t="s">
        <v>9</v>
      </c>
      <c r="C33" s="84" t="s">
        <v>28</v>
      </c>
      <c r="D33" s="84" t="s">
        <v>21</v>
      </c>
      <c r="E33" s="84"/>
      <c r="F33" s="184">
        <v>1359664</v>
      </c>
      <c r="G33" s="121">
        <v>993651</v>
      </c>
      <c r="H33" s="85">
        <v>993651</v>
      </c>
      <c r="I33" s="206" t="s">
        <v>74</v>
      </c>
      <c r="J33" s="118">
        <f t="shared" si="4"/>
        <v>1</v>
      </c>
      <c r="K33" s="52">
        <v>21</v>
      </c>
      <c r="L33" s="178">
        <f t="shared" si="3"/>
        <v>1</v>
      </c>
      <c r="M33" s="245">
        <v>3</v>
      </c>
      <c r="N33" s="248" t="s">
        <v>173</v>
      </c>
      <c r="O33" s="279">
        <f>(L33+L34+L35+L36)/4</f>
        <v>1</v>
      </c>
    </row>
    <row r="34" spans="1:15" ht="40.5" customHeight="1" x14ac:dyDescent="0.3">
      <c r="A34" s="82" t="s">
        <v>107</v>
      </c>
      <c r="B34" s="244"/>
      <c r="C34" s="84" t="s">
        <v>205</v>
      </c>
      <c r="D34" s="84" t="s">
        <v>21</v>
      </c>
      <c r="E34" s="88">
        <v>186798</v>
      </c>
      <c r="F34" s="184">
        <v>282782</v>
      </c>
      <c r="G34" s="121">
        <v>203984</v>
      </c>
      <c r="H34" s="85">
        <v>296104</v>
      </c>
      <c r="I34" s="205" t="s">
        <v>59</v>
      </c>
      <c r="J34" s="51">
        <f t="shared" si="4"/>
        <v>1.4516040473762648</v>
      </c>
      <c r="K34" s="52">
        <v>22</v>
      </c>
      <c r="L34" s="131">
        <f t="shared" si="3"/>
        <v>1</v>
      </c>
      <c r="M34" s="246"/>
      <c r="N34" s="248"/>
      <c r="O34" s="279"/>
    </row>
    <row r="35" spans="1:15" s="12" customFormat="1" ht="78" customHeight="1" x14ac:dyDescent="0.3">
      <c r="A35" s="14" t="s">
        <v>216</v>
      </c>
      <c r="B35" s="244"/>
      <c r="C35" s="88" t="s">
        <v>206</v>
      </c>
      <c r="D35" s="88" t="s">
        <v>20</v>
      </c>
      <c r="E35" s="88"/>
      <c r="F35" s="185">
        <v>41.8</v>
      </c>
      <c r="G35" s="124">
        <v>2.2999999999999998</v>
      </c>
      <c r="H35" s="123">
        <f>H34/F34*100-100</f>
        <v>4.7110495010290521</v>
      </c>
      <c r="I35" s="209" t="s">
        <v>67</v>
      </c>
      <c r="J35" s="51">
        <f t="shared" si="4"/>
        <v>2.0482823917517621</v>
      </c>
      <c r="K35" s="52">
        <v>23</v>
      </c>
      <c r="L35" s="131">
        <f t="shared" si="3"/>
        <v>1</v>
      </c>
      <c r="M35" s="246"/>
      <c r="N35" s="248"/>
      <c r="O35" s="279"/>
    </row>
    <row r="36" spans="1:15" ht="23.45" customHeight="1" x14ac:dyDescent="0.3">
      <c r="A36" s="82" t="s">
        <v>108</v>
      </c>
      <c r="B36" s="244"/>
      <c r="C36" s="84" t="s">
        <v>207</v>
      </c>
      <c r="D36" s="84" t="s">
        <v>21</v>
      </c>
      <c r="E36" s="84"/>
      <c r="F36" s="184">
        <v>11868</v>
      </c>
      <c r="G36" s="121">
        <v>5400</v>
      </c>
      <c r="H36" s="85">
        <v>5829</v>
      </c>
      <c r="I36" s="205" t="s">
        <v>60</v>
      </c>
      <c r="J36" s="51">
        <f t="shared" si="4"/>
        <v>1.0794444444444444</v>
      </c>
      <c r="K36" s="52">
        <v>24</v>
      </c>
      <c r="L36" s="131">
        <f t="shared" si="3"/>
        <v>1</v>
      </c>
      <c r="M36" s="247"/>
      <c r="N36" s="248"/>
      <c r="O36" s="279"/>
    </row>
    <row r="37" spans="1:15" ht="21.6" customHeight="1" x14ac:dyDescent="0.3">
      <c r="A37" s="114" t="s">
        <v>109</v>
      </c>
      <c r="B37" s="244" t="s">
        <v>10</v>
      </c>
      <c r="C37" s="117" t="s">
        <v>208</v>
      </c>
      <c r="D37" s="117" t="s">
        <v>26</v>
      </c>
      <c r="E37" s="84"/>
      <c r="F37" s="184">
        <v>48900</v>
      </c>
      <c r="G37" s="121">
        <v>17700</v>
      </c>
      <c r="H37" s="120">
        <v>19586</v>
      </c>
      <c r="I37" s="205" t="s">
        <v>61</v>
      </c>
      <c r="J37" s="118">
        <f t="shared" si="4"/>
        <v>1.1065536723163842</v>
      </c>
      <c r="K37" s="116">
        <v>25</v>
      </c>
      <c r="L37" s="131">
        <f t="shared" si="3"/>
        <v>1</v>
      </c>
      <c r="M37" s="245">
        <v>4</v>
      </c>
      <c r="N37" s="248" t="s">
        <v>174</v>
      </c>
      <c r="O37" s="279">
        <f>(L37+L38+L39)/3</f>
        <v>1</v>
      </c>
    </row>
    <row r="38" spans="1:15" ht="37.5" customHeight="1" x14ac:dyDescent="0.3">
      <c r="A38" s="82" t="s">
        <v>167</v>
      </c>
      <c r="B38" s="244"/>
      <c r="C38" s="84" t="s">
        <v>83</v>
      </c>
      <c r="D38" s="84" t="s">
        <v>20</v>
      </c>
      <c r="E38" s="84"/>
      <c r="F38" s="185">
        <v>26.8</v>
      </c>
      <c r="G38" s="119">
        <v>0</v>
      </c>
      <c r="H38" s="120">
        <v>0</v>
      </c>
      <c r="I38" s="208" t="s">
        <v>81</v>
      </c>
      <c r="J38" s="51">
        <v>1</v>
      </c>
      <c r="K38" s="52">
        <v>26</v>
      </c>
      <c r="L38" s="131">
        <f t="shared" si="3"/>
        <v>1</v>
      </c>
      <c r="M38" s="246"/>
      <c r="N38" s="248"/>
      <c r="O38" s="279"/>
    </row>
    <row r="39" spans="1:15" ht="24.6" customHeight="1" x14ac:dyDescent="0.3">
      <c r="A39" s="82" t="s">
        <v>110</v>
      </c>
      <c r="B39" s="244"/>
      <c r="C39" s="84" t="s">
        <v>209</v>
      </c>
      <c r="D39" s="84" t="s">
        <v>21</v>
      </c>
      <c r="E39" s="84"/>
      <c r="F39" s="184">
        <v>424</v>
      </c>
      <c r="G39" s="119">
        <v>340</v>
      </c>
      <c r="H39" s="85">
        <v>410</v>
      </c>
      <c r="I39" s="205" t="s">
        <v>62</v>
      </c>
      <c r="J39" s="51">
        <f t="shared" ref="J39:J45" si="5">H39/G39</f>
        <v>1.2058823529411764</v>
      </c>
      <c r="K39" s="52">
        <v>27</v>
      </c>
      <c r="L39" s="131">
        <f t="shared" si="3"/>
        <v>1</v>
      </c>
      <c r="M39" s="247"/>
      <c r="N39" s="248"/>
      <c r="O39" s="279"/>
    </row>
    <row r="40" spans="1:15" ht="27" customHeight="1" x14ac:dyDescent="0.3">
      <c r="A40" s="82" t="s">
        <v>111</v>
      </c>
      <c r="B40" s="244" t="s">
        <v>11</v>
      </c>
      <c r="C40" s="84" t="s">
        <v>29</v>
      </c>
      <c r="D40" s="84" t="s">
        <v>26</v>
      </c>
      <c r="E40" s="84"/>
      <c r="F40" s="184">
        <v>9676</v>
      </c>
      <c r="G40" s="119">
        <v>9505</v>
      </c>
      <c r="H40" s="85">
        <v>9493</v>
      </c>
      <c r="I40" s="205" t="s">
        <v>75</v>
      </c>
      <c r="J40" s="51">
        <f t="shared" si="5"/>
        <v>0.99873750657548654</v>
      </c>
      <c r="K40" s="52">
        <v>28</v>
      </c>
      <c r="L40" s="131">
        <f t="shared" si="3"/>
        <v>0.99873750657548654</v>
      </c>
      <c r="M40" s="245">
        <v>5</v>
      </c>
      <c r="N40" s="248" t="s">
        <v>175</v>
      </c>
      <c r="O40" s="279">
        <f>(L40+L41+L42)/3</f>
        <v>0.99878409829598314</v>
      </c>
    </row>
    <row r="41" spans="1:15" ht="24.6" customHeight="1" x14ac:dyDescent="0.3">
      <c r="A41" s="82" t="s">
        <v>112</v>
      </c>
      <c r="B41" s="244"/>
      <c r="C41" s="84" t="s">
        <v>210</v>
      </c>
      <c r="D41" s="84" t="s">
        <v>21</v>
      </c>
      <c r="E41" s="84"/>
      <c r="F41" s="184">
        <v>2225</v>
      </c>
      <c r="G41" s="119">
        <v>1677</v>
      </c>
      <c r="H41" s="85">
        <v>1673</v>
      </c>
      <c r="I41" s="206" t="s">
        <v>63</v>
      </c>
      <c r="J41" s="51">
        <f t="shared" si="5"/>
        <v>0.99761478831246275</v>
      </c>
      <c r="K41" s="52">
        <v>29</v>
      </c>
      <c r="L41" s="131">
        <f t="shared" si="3"/>
        <v>0.99761478831246275</v>
      </c>
      <c r="M41" s="246"/>
      <c r="N41" s="248"/>
      <c r="O41" s="279"/>
    </row>
    <row r="42" spans="1:15" ht="40.9" customHeight="1" x14ac:dyDescent="0.3">
      <c r="A42" s="82" t="s">
        <v>113</v>
      </c>
      <c r="B42" s="244"/>
      <c r="C42" s="84" t="s">
        <v>211</v>
      </c>
      <c r="D42" s="84" t="s">
        <v>26</v>
      </c>
      <c r="E42" s="84"/>
      <c r="F42" s="184">
        <v>50</v>
      </c>
      <c r="G42" s="119">
        <v>50</v>
      </c>
      <c r="H42" s="85">
        <v>50</v>
      </c>
      <c r="I42" s="208" t="s">
        <v>217</v>
      </c>
      <c r="J42" s="51">
        <f t="shared" si="5"/>
        <v>1</v>
      </c>
      <c r="K42" s="52">
        <v>30</v>
      </c>
      <c r="L42" s="131">
        <f t="shared" si="3"/>
        <v>1</v>
      </c>
      <c r="M42" s="247"/>
      <c r="N42" s="248"/>
      <c r="O42" s="279"/>
    </row>
    <row r="43" spans="1:15" ht="24.75" customHeight="1" x14ac:dyDescent="0.3">
      <c r="A43" s="82" t="s">
        <v>114</v>
      </c>
      <c r="B43" s="244" t="s">
        <v>140</v>
      </c>
      <c r="C43" s="84" t="s">
        <v>30</v>
      </c>
      <c r="D43" s="84" t="s">
        <v>21</v>
      </c>
      <c r="E43" s="84"/>
      <c r="F43" s="184">
        <v>39</v>
      </c>
      <c r="G43" s="121">
        <v>18</v>
      </c>
      <c r="H43" s="85">
        <v>21</v>
      </c>
      <c r="I43" s="208" t="s">
        <v>64</v>
      </c>
      <c r="J43" s="51">
        <f t="shared" si="5"/>
        <v>1.1666666666666667</v>
      </c>
      <c r="K43" s="52">
        <v>31</v>
      </c>
      <c r="L43" s="131">
        <f t="shared" si="3"/>
        <v>1</v>
      </c>
      <c r="M43" s="245">
        <v>6</v>
      </c>
      <c r="N43" s="248" t="s">
        <v>176</v>
      </c>
      <c r="O43" s="279">
        <f>(L43+L44)/2</f>
        <v>1</v>
      </c>
    </row>
    <row r="44" spans="1:15" ht="39.6" customHeight="1" x14ac:dyDescent="0.3">
      <c r="A44" s="82" t="s">
        <v>115</v>
      </c>
      <c r="B44" s="244"/>
      <c r="C44" s="84" t="s">
        <v>31</v>
      </c>
      <c r="D44" s="84" t="s">
        <v>21</v>
      </c>
      <c r="E44" s="84"/>
      <c r="F44" s="184">
        <v>14</v>
      </c>
      <c r="G44" s="119">
        <v>20</v>
      </c>
      <c r="H44" s="85">
        <v>20</v>
      </c>
      <c r="I44" s="208" t="s">
        <v>65</v>
      </c>
      <c r="J44" s="51">
        <f t="shared" si="5"/>
        <v>1</v>
      </c>
      <c r="K44" s="52">
        <v>32</v>
      </c>
      <c r="L44" s="131">
        <f t="shared" si="3"/>
        <v>1</v>
      </c>
      <c r="M44" s="247"/>
      <c r="N44" s="248"/>
      <c r="O44" s="279"/>
    </row>
    <row r="45" spans="1:15" ht="39.6" customHeight="1" x14ac:dyDescent="0.3">
      <c r="A45" s="82" t="s">
        <v>116</v>
      </c>
      <c r="B45" s="86" t="s">
        <v>32</v>
      </c>
      <c r="C45" s="84" t="s">
        <v>33</v>
      </c>
      <c r="D45" s="84" t="s">
        <v>34</v>
      </c>
      <c r="E45" s="84"/>
      <c r="F45" s="184">
        <v>22</v>
      </c>
      <c r="G45" s="119">
        <v>20</v>
      </c>
      <c r="H45" s="85">
        <v>20</v>
      </c>
      <c r="I45" s="206" t="s">
        <v>54</v>
      </c>
      <c r="J45" s="51">
        <f t="shared" si="5"/>
        <v>1</v>
      </c>
      <c r="K45" s="52">
        <v>33</v>
      </c>
      <c r="L45" s="131">
        <f t="shared" si="3"/>
        <v>1</v>
      </c>
      <c r="M45" s="116">
        <v>7</v>
      </c>
      <c r="N45" s="190" t="s">
        <v>177</v>
      </c>
      <c r="O45" s="164">
        <f>L45</f>
        <v>1</v>
      </c>
    </row>
    <row r="46" spans="1:15" ht="43.5" hidden="1" customHeight="1" x14ac:dyDescent="0.3">
      <c r="A46" s="82"/>
      <c r="B46" s="86" t="s">
        <v>35</v>
      </c>
      <c r="C46" s="47"/>
      <c r="D46" s="84"/>
      <c r="E46" s="84"/>
      <c r="F46" s="185"/>
      <c r="G46" s="119"/>
      <c r="H46" s="90"/>
      <c r="I46" s="206"/>
      <c r="J46" s="51"/>
      <c r="K46" s="52"/>
      <c r="L46" s="131">
        <f t="shared" ref="L46:L56" si="6">IF(J46&gt;=1, 1,J46)</f>
        <v>0</v>
      </c>
      <c r="M46" s="116"/>
      <c r="N46" s="190"/>
      <c r="O46" s="164"/>
    </row>
    <row r="47" spans="1:15" ht="42" customHeight="1" x14ac:dyDescent="0.3">
      <c r="A47" s="113" t="s">
        <v>117</v>
      </c>
      <c r="B47" s="109"/>
      <c r="C47" s="110" t="s">
        <v>154</v>
      </c>
      <c r="D47" s="111" t="s">
        <v>156</v>
      </c>
      <c r="E47" s="111"/>
      <c r="F47" s="185">
        <v>123.8</v>
      </c>
      <c r="G47" s="119">
        <v>100.5</v>
      </c>
      <c r="H47" s="123">
        <v>49.6</v>
      </c>
      <c r="I47" s="206"/>
      <c r="J47" s="118">
        <f t="shared" ref="J47:J56" si="7">H47/G47</f>
        <v>0.49353233830845772</v>
      </c>
      <c r="K47" s="125">
        <v>34</v>
      </c>
      <c r="L47" s="178">
        <f t="shared" si="6"/>
        <v>0.49353233830845772</v>
      </c>
      <c r="M47" s="116">
        <v>8</v>
      </c>
      <c r="N47" s="190" t="s">
        <v>178</v>
      </c>
      <c r="O47" s="164">
        <f>L47</f>
        <v>0.49353233830845772</v>
      </c>
    </row>
    <row r="48" spans="1:15" ht="22.9" customHeight="1" x14ac:dyDescent="0.3">
      <c r="A48" s="180" t="s">
        <v>118</v>
      </c>
      <c r="B48" s="181"/>
      <c r="C48" s="119" t="s">
        <v>213</v>
      </c>
      <c r="D48" s="182" t="s">
        <v>156</v>
      </c>
      <c r="E48" s="182"/>
      <c r="F48" s="185">
        <v>0</v>
      </c>
      <c r="G48" s="119">
        <v>4</v>
      </c>
      <c r="H48" s="123">
        <v>4</v>
      </c>
      <c r="I48" s="206"/>
      <c r="J48" s="118">
        <f t="shared" si="7"/>
        <v>1</v>
      </c>
      <c r="K48" s="125">
        <v>35</v>
      </c>
      <c r="L48" s="131">
        <f t="shared" si="6"/>
        <v>1</v>
      </c>
      <c r="M48" s="116">
        <v>9</v>
      </c>
      <c r="N48" s="190" t="s">
        <v>212</v>
      </c>
      <c r="O48" s="198">
        <f>L48</f>
        <v>1</v>
      </c>
    </row>
    <row r="49" spans="1:16" ht="57.6" customHeight="1" x14ac:dyDescent="0.3">
      <c r="A49" s="113" t="s">
        <v>119</v>
      </c>
      <c r="B49" s="109"/>
      <c r="C49" s="110" t="s">
        <v>157</v>
      </c>
      <c r="D49" s="111" t="s">
        <v>156</v>
      </c>
      <c r="E49" s="111"/>
      <c r="F49" s="184">
        <v>78</v>
      </c>
      <c r="G49" s="119">
        <v>80</v>
      </c>
      <c r="H49" s="112">
        <v>80</v>
      </c>
      <c r="I49" s="206"/>
      <c r="J49" s="118">
        <f t="shared" si="7"/>
        <v>1</v>
      </c>
      <c r="K49" s="125">
        <v>36</v>
      </c>
      <c r="L49" s="178">
        <f t="shared" si="6"/>
        <v>1</v>
      </c>
      <c r="M49" s="245">
        <v>10</v>
      </c>
      <c r="N49" s="248" t="s">
        <v>180</v>
      </c>
      <c r="O49" s="279">
        <f>(L49+L50+L51)/3</f>
        <v>1</v>
      </c>
    </row>
    <row r="50" spans="1:16" ht="43.5" customHeight="1" x14ac:dyDescent="0.3">
      <c r="A50" s="113" t="s">
        <v>155</v>
      </c>
      <c r="B50" s="109"/>
      <c r="C50" s="110" t="s">
        <v>158</v>
      </c>
      <c r="D50" s="111" t="s">
        <v>26</v>
      </c>
      <c r="E50" s="111"/>
      <c r="F50" s="184">
        <v>5900</v>
      </c>
      <c r="G50" s="119">
        <v>2000</v>
      </c>
      <c r="H50" s="112">
        <v>5750</v>
      </c>
      <c r="I50" s="206"/>
      <c r="J50" s="118">
        <f t="shared" si="7"/>
        <v>2.875</v>
      </c>
      <c r="K50" s="125">
        <v>37</v>
      </c>
      <c r="L50" s="131">
        <f t="shared" si="6"/>
        <v>1</v>
      </c>
      <c r="M50" s="246"/>
      <c r="N50" s="248"/>
      <c r="O50" s="279"/>
    </row>
    <row r="51" spans="1:16" ht="43.5" customHeight="1" x14ac:dyDescent="0.3">
      <c r="A51" s="113" t="s">
        <v>159</v>
      </c>
      <c r="B51" s="109"/>
      <c r="C51" s="110" t="s">
        <v>161</v>
      </c>
      <c r="D51" s="111" t="s">
        <v>26</v>
      </c>
      <c r="E51" s="111"/>
      <c r="F51" s="184">
        <v>4850</v>
      </c>
      <c r="G51" s="119">
        <v>1000</v>
      </c>
      <c r="H51" s="112">
        <v>4500</v>
      </c>
      <c r="I51" s="206"/>
      <c r="J51" s="118">
        <f t="shared" si="7"/>
        <v>4.5</v>
      </c>
      <c r="K51" s="125">
        <v>38</v>
      </c>
      <c r="L51" s="131">
        <f t="shared" si="6"/>
        <v>1</v>
      </c>
      <c r="M51" s="247"/>
      <c r="N51" s="248"/>
      <c r="O51" s="279"/>
    </row>
    <row r="52" spans="1:16" ht="68.45" customHeight="1" x14ac:dyDescent="0.3">
      <c r="A52" s="115" t="s">
        <v>160</v>
      </c>
      <c r="B52" s="175"/>
      <c r="C52" s="177" t="s">
        <v>189</v>
      </c>
      <c r="D52" s="122" t="s">
        <v>164</v>
      </c>
      <c r="E52" s="122"/>
      <c r="F52" s="184">
        <v>10</v>
      </c>
      <c r="G52" s="119">
        <v>7</v>
      </c>
      <c r="H52" s="120">
        <v>7</v>
      </c>
      <c r="I52" s="206"/>
      <c r="J52" s="118">
        <f t="shared" si="7"/>
        <v>1</v>
      </c>
      <c r="K52" s="125">
        <v>39</v>
      </c>
      <c r="L52" s="131">
        <f t="shared" si="6"/>
        <v>1</v>
      </c>
      <c r="M52" s="174">
        <v>11</v>
      </c>
      <c r="N52" s="191" t="s">
        <v>234</v>
      </c>
      <c r="O52" s="176">
        <f>L52</f>
        <v>1</v>
      </c>
    </row>
    <row r="53" spans="1:16" ht="61.15" customHeight="1" x14ac:dyDescent="0.3">
      <c r="A53" s="115" t="s">
        <v>162</v>
      </c>
      <c r="B53" s="175"/>
      <c r="C53" s="177" t="s">
        <v>214</v>
      </c>
      <c r="D53" s="122" t="s">
        <v>164</v>
      </c>
      <c r="E53" s="122"/>
      <c r="F53" s="184">
        <v>0</v>
      </c>
      <c r="G53" s="119">
        <v>2</v>
      </c>
      <c r="H53" s="120">
        <v>2</v>
      </c>
      <c r="I53" s="206"/>
      <c r="J53" s="118">
        <f t="shared" si="7"/>
        <v>1</v>
      </c>
      <c r="K53" s="125">
        <v>40</v>
      </c>
      <c r="L53" s="131">
        <f t="shared" si="6"/>
        <v>1</v>
      </c>
      <c r="M53" s="174">
        <v>12</v>
      </c>
      <c r="N53" s="192" t="s">
        <v>235</v>
      </c>
      <c r="O53" s="176">
        <f>L53</f>
        <v>1</v>
      </c>
    </row>
    <row r="54" spans="1:16" ht="55.9" customHeight="1" x14ac:dyDescent="0.3">
      <c r="A54" s="113" t="s">
        <v>165</v>
      </c>
      <c r="B54" s="109"/>
      <c r="C54" s="110" t="s">
        <v>163</v>
      </c>
      <c r="D54" s="111" t="s">
        <v>164</v>
      </c>
      <c r="E54" s="111"/>
      <c r="F54" s="184">
        <v>3</v>
      </c>
      <c r="G54" s="119">
        <v>3</v>
      </c>
      <c r="H54" s="120">
        <v>3</v>
      </c>
      <c r="I54" s="206"/>
      <c r="J54" s="118">
        <f t="shared" si="7"/>
        <v>1</v>
      </c>
      <c r="K54" s="125">
        <v>41</v>
      </c>
      <c r="L54" s="131">
        <f t="shared" si="6"/>
        <v>1</v>
      </c>
      <c r="M54" s="116">
        <v>13</v>
      </c>
      <c r="N54" s="190" t="s">
        <v>236</v>
      </c>
      <c r="O54" s="164">
        <f>L54</f>
        <v>1</v>
      </c>
    </row>
    <row r="55" spans="1:16" s="12" customFormat="1" ht="63.6" customHeight="1" x14ac:dyDescent="0.3">
      <c r="A55" s="180" t="s">
        <v>166</v>
      </c>
      <c r="B55" s="181" t="s">
        <v>36</v>
      </c>
      <c r="C55" s="119" t="s">
        <v>232</v>
      </c>
      <c r="D55" s="228" t="s">
        <v>120</v>
      </c>
      <c r="E55" s="182"/>
      <c r="F55" s="185">
        <v>100</v>
      </c>
      <c r="G55" s="124">
        <v>100</v>
      </c>
      <c r="H55" s="123">
        <v>100</v>
      </c>
      <c r="I55" s="206" t="s">
        <v>77</v>
      </c>
      <c r="J55" s="229">
        <f t="shared" si="7"/>
        <v>1</v>
      </c>
      <c r="K55" s="230">
        <v>42</v>
      </c>
      <c r="L55" s="231">
        <f t="shared" si="6"/>
        <v>1</v>
      </c>
      <c r="M55" s="232" t="s">
        <v>219</v>
      </c>
      <c r="N55" s="233" t="s">
        <v>237</v>
      </c>
      <c r="O55" s="234">
        <f>L55</f>
        <v>1</v>
      </c>
    </row>
    <row r="56" spans="1:16" s="12" customFormat="1" ht="78" customHeight="1" thickBot="1" x14ac:dyDescent="0.35">
      <c r="A56" s="180" t="s">
        <v>188</v>
      </c>
      <c r="B56" s="235" t="s">
        <v>84</v>
      </c>
      <c r="C56" s="182" t="s">
        <v>233</v>
      </c>
      <c r="D56" s="182" t="s">
        <v>20</v>
      </c>
      <c r="E56" s="182"/>
      <c r="F56" s="186">
        <v>72.5</v>
      </c>
      <c r="G56" s="236">
        <v>72.5</v>
      </c>
      <c r="H56" s="237">
        <v>69.5</v>
      </c>
      <c r="I56" s="210" t="s">
        <v>218</v>
      </c>
      <c r="J56" s="229">
        <f t="shared" si="7"/>
        <v>0.95862068965517244</v>
      </c>
      <c r="K56" s="230">
        <v>43</v>
      </c>
      <c r="L56" s="238">
        <f t="shared" si="6"/>
        <v>0.95862068965517244</v>
      </c>
      <c r="M56" s="239">
        <v>15</v>
      </c>
      <c r="N56" s="233" t="s">
        <v>238</v>
      </c>
      <c r="O56" s="240">
        <f>L56</f>
        <v>0.95862068965517244</v>
      </c>
      <c r="P56" s="241" t="s">
        <v>240</v>
      </c>
    </row>
    <row r="57" spans="1:16" s="17" customFormat="1" ht="26.25" customHeight="1" thickBot="1" x14ac:dyDescent="0.35">
      <c r="A57" s="71" t="s">
        <v>136</v>
      </c>
      <c r="B57" s="72"/>
      <c r="C57" s="71"/>
      <c r="D57" s="72"/>
      <c r="E57" s="72"/>
      <c r="F57" s="104"/>
      <c r="G57" s="72"/>
      <c r="H57" s="99" t="s">
        <v>222</v>
      </c>
      <c r="I57" s="211"/>
      <c r="J57" s="127"/>
      <c r="K57" s="70"/>
      <c r="L57" s="168"/>
      <c r="M57" s="128"/>
      <c r="N57" s="193"/>
      <c r="O57" s="165"/>
    </row>
    <row r="58" spans="1:16" s="21" customFormat="1" ht="22.5" hidden="1" customHeight="1" x14ac:dyDescent="0.25">
      <c r="A58" s="18"/>
      <c r="B58" s="19"/>
      <c r="C58" s="20"/>
      <c r="D58" s="20"/>
      <c r="F58" s="105"/>
      <c r="H58" s="21" t="s">
        <v>131</v>
      </c>
      <c r="I58" s="212"/>
      <c r="J58" s="65"/>
      <c r="K58" s="69">
        <f>K56</f>
        <v>43</v>
      </c>
      <c r="L58" s="126">
        <f>SUM(L12:L56)</f>
        <v>42.43889478057627</v>
      </c>
      <c r="M58" s="69">
        <f>L58/K58</f>
        <v>0.98695104140875045</v>
      </c>
      <c r="N58" s="193"/>
      <c r="O58" s="217">
        <f>SUM(O21:O57)+1</f>
        <v>15.450879819669355</v>
      </c>
      <c r="P58" s="21">
        <v>16</v>
      </c>
    </row>
    <row r="59" spans="1:16" s="24" customFormat="1" hidden="1" x14ac:dyDescent="0.3">
      <c r="A59" s="22"/>
      <c r="B59" s="23" t="s">
        <v>43</v>
      </c>
      <c r="D59" s="62"/>
      <c r="E59" s="25"/>
      <c r="F59" s="25"/>
      <c r="G59" s="25"/>
      <c r="I59" s="213"/>
      <c r="J59" s="66"/>
      <c r="L59" s="27"/>
      <c r="N59" s="189"/>
      <c r="O59" s="159"/>
    </row>
    <row r="60" spans="1:16" s="24" customFormat="1" hidden="1" x14ac:dyDescent="0.3">
      <c r="A60" s="22"/>
      <c r="B60" s="23"/>
      <c r="D60" s="62"/>
      <c r="E60" s="25"/>
      <c r="F60" s="25"/>
      <c r="G60" s="25"/>
      <c r="I60" s="213"/>
      <c r="J60" s="66"/>
      <c r="K60" s="28" t="s">
        <v>183</v>
      </c>
      <c r="L60" s="29">
        <f>L58/K58</f>
        <v>0.98695104140875045</v>
      </c>
      <c r="M60" s="242" t="s">
        <v>135</v>
      </c>
      <c r="N60" s="242"/>
      <c r="O60" s="159"/>
    </row>
    <row r="61" spans="1:16" s="24" customFormat="1" hidden="1" x14ac:dyDescent="0.3">
      <c r="A61" s="22"/>
      <c r="B61" s="23"/>
      <c r="D61" s="62"/>
      <c r="E61" s="25"/>
      <c r="F61" s="25"/>
      <c r="G61" s="25"/>
      <c r="H61" s="30" t="s">
        <v>169</v>
      </c>
      <c r="I61" s="214"/>
      <c r="J61" s="67"/>
      <c r="K61" s="30">
        <v>42.4</v>
      </c>
      <c r="L61" s="27"/>
      <c r="M61" s="30">
        <v>42.4</v>
      </c>
      <c r="N61" s="189"/>
      <c r="O61" s="159"/>
    </row>
    <row r="62" spans="1:16" s="24" customFormat="1" hidden="1" x14ac:dyDescent="0.3">
      <c r="A62" s="22"/>
      <c r="B62" s="23"/>
      <c r="D62" s="62"/>
      <c r="E62" s="25"/>
      <c r="F62" s="25"/>
      <c r="G62" s="25"/>
      <c r="H62" s="30"/>
      <c r="I62" s="214"/>
      <c r="J62" s="67"/>
      <c r="K62" s="30"/>
      <c r="L62" s="27"/>
      <c r="M62" s="30"/>
      <c r="N62" s="189"/>
      <c r="O62" s="159"/>
    </row>
    <row r="63" spans="1:16" s="24" customFormat="1" hidden="1" x14ac:dyDescent="0.3">
      <c r="A63" s="22"/>
      <c r="B63" s="23"/>
      <c r="D63" s="62"/>
      <c r="E63" s="25"/>
      <c r="F63" s="25"/>
      <c r="G63" s="25"/>
      <c r="H63" s="30" t="s">
        <v>153</v>
      </c>
      <c r="I63" s="214"/>
      <c r="J63" s="67"/>
      <c r="K63" s="30">
        <v>1</v>
      </c>
      <c r="L63" s="27"/>
      <c r="M63" s="30">
        <v>1</v>
      </c>
      <c r="N63" s="189"/>
      <c r="O63" s="159"/>
    </row>
    <row r="64" spans="1:16" s="24" customFormat="1" hidden="1" x14ac:dyDescent="0.3">
      <c r="A64" s="22"/>
      <c r="B64" s="23"/>
      <c r="D64" s="62"/>
      <c r="E64" s="25"/>
      <c r="F64" s="25"/>
      <c r="G64" s="25"/>
      <c r="H64" s="30"/>
      <c r="I64" s="214"/>
      <c r="J64" s="67"/>
      <c r="K64" s="30"/>
      <c r="L64" s="31" t="s">
        <v>152</v>
      </c>
      <c r="M64" s="108" t="s">
        <v>145</v>
      </c>
      <c r="N64" s="194" t="s">
        <v>184</v>
      </c>
      <c r="O64" s="159"/>
    </row>
    <row r="65" spans="1:15" s="24" customFormat="1" hidden="1" x14ac:dyDescent="0.3">
      <c r="A65" s="22"/>
      <c r="B65" s="23"/>
      <c r="D65" s="62"/>
      <c r="E65" s="25"/>
      <c r="F65" s="25"/>
      <c r="G65" s="25"/>
      <c r="H65" s="30" t="s">
        <v>151</v>
      </c>
      <c r="I65" s="213"/>
      <c r="J65" s="66"/>
      <c r="L65" s="226">
        <v>15</v>
      </c>
      <c r="M65" s="179">
        <v>16</v>
      </c>
      <c r="N65" s="227">
        <f>L65/M65</f>
        <v>0.9375</v>
      </c>
      <c r="O65" s="167"/>
    </row>
    <row r="66" spans="1:15" s="27" customFormat="1" x14ac:dyDescent="0.3">
      <c r="A66" s="132"/>
      <c r="B66" s="133"/>
      <c r="D66" s="134"/>
      <c r="E66" s="80"/>
      <c r="F66" s="80"/>
      <c r="G66" s="80"/>
      <c r="H66" s="107"/>
      <c r="I66" s="213"/>
      <c r="L66" s="107"/>
      <c r="M66" s="107"/>
      <c r="N66" s="195"/>
      <c r="O66" s="160"/>
    </row>
    <row r="67" spans="1:15" s="27" customFormat="1" x14ac:dyDescent="0.3">
      <c r="A67" s="132"/>
      <c r="B67" s="133"/>
      <c r="D67" s="134"/>
      <c r="E67" s="80"/>
      <c r="F67" s="80"/>
      <c r="G67" s="80"/>
      <c r="H67" s="107"/>
      <c r="I67" s="213"/>
      <c r="L67" s="107"/>
      <c r="M67" s="107"/>
      <c r="N67" s="195"/>
      <c r="O67" s="160"/>
    </row>
    <row r="68" spans="1:15" s="27" customFormat="1" x14ac:dyDescent="0.3">
      <c r="A68" s="133" t="s">
        <v>187</v>
      </c>
      <c r="C68" s="80"/>
      <c r="D68" s="134"/>
      <c r="E68" s="80"/>
      <c r="F68" s="80"/>
      <c r="I68" s="215"/>
      <c r="N68" s="196"/>
      <c r="O68" s="160"/>
    </row>
    <row r="69" spans="1:15" s="81" customFormat="1" x14ac:dyDescent="0.3">
      <c r="A69" s="135" t="s">
        <v>44</v>
      </c>
      <c r="C69" s="80"/>
      <c r="D69" s="26"/>
      <c r="E69" s="27"/>
      <c r="F69" s="27"/>
      <c r="G69" s="27"/>
      <c r="H69" s="27"/>
      <c r="I69" s="215"/>
      <c r="J69" s="27"/>
      <c r="K69" s="27"/>
      <c r="L69" s="27"/>
      <c r="M69" s="27"/>
      <c r="N69" s="196"/>
      <c r="O69" s="160"/>
    </row>
    <row r="70" spans="1:15" s="81" customFormat="1" x14ac:dyDescent="0.3">
      <c r="A70" s="136" t="s">
        <v>45</v>
      </c>
      <c r="C70" s="27"/>
      <c r="D70" s="132"/>
      <c r="E70" s="133"/>
      <c r="F70" s="27"/>
      <c r="G70" s="243" t="s">
        <v>142</v>
      </c>
      <c r="H70" s="243"/>
      <c r="I70" s="215"/>
      <c r="J70" s="27"/>
      <c r="K70" s="137"/>
      <c r="L70" s="27"/>
      <c r="M70" s="137"/>
      <c r="N70" s="196"/>
      <c r="O70" s="160"/>
    </row>
    <row r="71" spans="1:15" s="81" customFormat="1" ht="18.75" customHeight="1" x14ac:dyDescent="0.3">
      <c r="A71" s="138"/>
      <c r="C71" s="27"/>
      <c r="D71" s="26"/>
      <c r="E71" s="27"/>
      <c r="F71" s="27"/>
      <c r="G71" s="27"/>
      <c r="H71" s="27"/>
      <c r="I71" s="213"/>
      <c r="J71" s="27"/>
      <c r="K71" s="27"/>
      <c r="L71" s="27"/>
      <c r="M71" s="27"/>
      <c r="N71" s="196"/>
      <c r="O71" s="160"/>
    </row>
    <row r="72" spans="1:15" s="81" customFormat="1" ht="18.75" customHeight="1" x14ac:dyDescent="0.25">
      <c r="A72" s="81" t="s">
        <v>48</v>
      </c>
      <c r="D72" s="26"/>
      <c r="E72" s="27"/>
      <c r="F72" s="27"/>
      <c r="G72" s="27"/>
      <c r="H72" s="27"/>
      <c r="I72" s="213"/>
      <c r="J72" s="27"/>
      <c r="K72" s="27"/>
      <c r="L72" s="27"/>
      <c r="M72" s="27"/>
      <c r="N72" s="196"/>
      <c r="O72" s="160"/>
    </row>
    <row r="73" spans="1:15" s="81" customFormat="1" ht="18.75" customHeight="1" x14ac:dyDescent="0.25">
      <c r="A73" s="81" t="s">
        <v>49</v>
      </c>
      <c r="D73" s="26"/>
      <c r="E73" s="27"/>
      <c r="F73" s="27"/>
      <c r="G73" s="27"/>
      <c r="H73" s="27"/>
      <c r="I73" s="213"/>
      <c r="J73" s="27"/>
      <c r="K73" s="27"/>
      <c r="L73" s="27"/>
      <c r="M73" s="27"/>
      <c r="N73" s="196"/>
      <c r="O73" s="160"/>
    </row>
    <row r="74" spans="1:15" s="81" customFormat="1" ht="18.75" customHeight="1" x14ac:dyDescent="0.3">
      <c r="A74" s="138"/>
      <c r="C74" s="27"/>
      <c r="D74" s="26"/>
      <c r="E74" s="27"/>
      <c r="F74" s="27"/>
      <c r="G74" s="27"/>
      <c r="H74" s="27"/>
      <c r="I74" s="213"/>
      <c r="J74" s="27"/>
      <c r="K74" s="27"/>
      <c r="L74" s="27"/>
      <c r="M74" s="27"/>
      <c r="N74" s="196"/>
      <c r="O74" s="160"/>
    </row>
    <row r="75" spans="1:15" s="81" customFormat="1" ht="18.75" customHeight="1" x14ac:dyDescent="0.3">
      <c r="A75" s="138"/>
      <c r="C75" s="27"/>
      <c r="D75" s="26"/>
      <c r="E75" s="27"/>
      <c r="F75" s="27"/>
      <c r="G75" s="27"/>
      <c r="H75" s="27"/>
      <c r="I75" s="213"/>
      <c r="J75" s="27"/>
      <c r="K75" s="27"/>
      <c r="L75" s="27"/>
      <c r="M75" s="27"/>
      <c r="N75" s="196"/>
      <c r="O75" s="160"/>
    </row>
    <row r="76" spans="1:15" s="81" customFormat="1" ht="18.75" customHeight="1" x14ac:dyDescent="0.3">
      <c r="A76" s="138"/>
      <c r="C76" s="27"/>
      <c r="D76" s="26"/>
      <c r="E76" s="27"/>
      <c r="F76" s="27"/>
      <c r="G76" s="27"/>
      <c r="H76" s="27"/>
      <c r="I76" s="213"/>
      <c r="J76" s="27"/>
      <c r="K76" s="27"/>
      <c r="L76" s="27"/>
      <c r="M76" s="27"/>
      <c r="N76" s="196"/>
      <c r="O76" s="160"/>
    </row>
    <row r="77" spans="1:15" s="81" customFormat="1" ht="18.75" customHeight="1" x14ac:dyDescent="0.3">
      <c r="A77" s="138"/>
      <c r="C77" s="27"/>
      <c r="D77" s="26"/>
      <c r="E77" s="27"/>
      <c r="F77" s="27"/>
      <c r="G77" s="27"/>
      <c r="H77" s="27"/>
      <c r="I77" s="213"/>
      <c r="J77" s="27"/>
      <c r="K77" s="27"/>
      <c r="L77" s="27"/>
      <c r="M77" s="27"/>
      <c r="N77" s="196"/>
      <c r="O77" s="160"/>
    </row>
    <row r="78" spans="1:15" s="81" customFormat="1" x14ac:dyDescent="0.3">
      <c r="A78" s="138"/>
      <c r="C78" s="27"/>
      <c r="D78" s="26"/>
      <c r="E78" s="27"/>
      <c r="F78" s="27"/>
      <c r="G78" s="139"/>
      <c r="H78" s="27"/>
      <c r="I78" s="213"/>
      <c r="J78" s="27"/>
      <c r="K78" s="27"/>
      <c r="L78" s="27"/>
      <c r="M78" s="27"/>
      <c r="N78" s="196"/>
      <c r="O78" s="160"/>
    </row>
    <row r="79" spans="1:15" s="141" customFormat="1" hidden="1" x14ac:dyDescent="0.3">
      <c r="A79" s="140"/>
      <c r="C79" s="142" t="s">
        <v>147</v>
      </c>
      <c r="D79" s="26"/>
      <c r="E79" s="27"/>
      <c r="F79" s="27"/>
      <c r="G79" s="139"/>
      <c r="H79" s="27"/>
      <c r="I79" s="213"/>
      <c r="J79" s="27"/>
      <c r="K79" s="27"/>
      <c r="L79" s="27"/>
      <c r="M79" s="27"/>
      <c r="N79" s="196"/>
      <c r="O79" s="160"/>
    </row>
    <row r="80" spans="1:15" s="141" customFormat="1" x14ac:dyDescent="0.3">
      <c r="A80" s="140"/>
      <c r="C80" s="143"/>
      <c r="D80" s="26"/>
      <c r="E80" s="27"/>
      <c r="F80" s="27"/>
      <c r="G80" s="139"/>
      <c r="H80" s="27"/>
      <c r="I80" s="213"/>
      <c r="J80" s="27"/>
      <c r="K80" s="27"/>
      <c r="L80" s="27"/>
      <c r="M80" s="27"/>
      <c r="N80" s="196"/>
      <c r="O80" s="160"/>
    </row>
    <row r="81" spans="1:15" s="141" customFormat="1" ht="15" customHeight="1" x14ac:dyDescent="0.3">
      <c r="A81" s="140"/>
      <c r="C81" s="142"/>
      <c r="D81" s="26"/>
      <c r="E81" s="27"/>
      <c r="F81" s="27"/>
      <c r="G81" s="27"/>
      <c r="H81" s="27"/>
      <c r="I81" s="213"/>
      <c r="J81" s="27"/>
      <c r="K81" s="27"/>
      <c r="L81" s="27"/>
      <c r="M81" s="27"/>
      <c r="N81" s="196"/>
      <c r="O81" s="160"/>
    </row>
    <row r="82" spans="1:15" s="141" customFormat="1" ht="15" hidden="1" customHeight="1" x14ac:dyDescent="0.3">
      <c r="A82" s="140"/>
      <c r="C82" s="142"/>
      <c r="D82" s="26"/>
      <c r="E82" s="27"/>
      <c r="F82" s="27"/>
      <c r="G82" s="27"/>
      <c r="H82" s="27"/>
      <c r="I82" s="213"/>
      <c r="J82" s="27"/>
      <c r="K82" s="27"/>
      <c r="L82" s="27"/>
      <c r="M82" s="27"/>
      <c r="N82" s="196"/>
      <c r="O82" s="160"/>
    </row>
    <row r="83" spans="1:15" s="141" customFormat="1" hidden="1" x14ac:dyDescent="0.3">
      <c r="A83" s="140"/>
      <c r="C83" s="142" t="s">
        <v>132</v>
      </c>
      <c r="D83" s="26"/>
      <c r="E83" s="27"/>
      <c r="F83" s="27"/>
      <c r="G83" s="27"/>
      <c r="H83" s="27"/>
      <c r="I83" s="213"/>
      <c r="J83" s="27"/>
      <c r="K83" s="27"/>
      <c r="L83" s="27"/>
      <c r="M83" s="27"/>
      <c r="N83" s="196"/>
      <c r="O83" s="160"/>
    </row>
    <row r="84" spans="1:15" s="141" customFormat="1" hidden="1" x14ac:dyDescent="0.3">
      <c r="A84" s="140"/>
      <c r="B84" s="141" t="s">
        <v>48</v>
      </c>
      <c r="C84" s="142"/>
      <c r="D84" s="26"/>
      <c r="E84" s="27"/>
      <c r="F84" s="27"/>
      <c r="G84" s="27"/>
      <c r="H84" s="27"/>
      <c r="I84" s="213"/>
      <c r="J84" s="27"/>
      <c r="K84" s="27"/>
      <c r="L84" s="27"/>
      <c r="M84" s="27"/>
      <c r="N84" s="196"/>
      <c r="O84" s="160"/>
    </row>
    <row r="85" spans="1:15" s="141" customFormat="1" hidden="1" x14ac:dyDescent="0.3">
      <c r="A85" s="140"/>
      <c r="B85" s="141" t="s">
        <v>49</v>
      </c>
      <c r="C85" s="144" t="s">
        <v>139</v>
      </c>
      <c r="D85" s="26"/>
      <c r="E85" s="27"/>
      <c r="F85" s="27"/>
      <c r="G85" s="27"/>
      <c r="H85" s="27"/>
      <c r="I85" s="213"/>
      <c r="J85" s="27"/>
      <c r="K85" s="27"/>
      <c r="L85" s="27"/>
      <c r="M85" s="27"/>
      <c r="N85" s="196"/>
      <c r="O85" s="160"/>
    </row>
    <row r="86" spans="1:15" s="150" customFormat="1" hidden="1" x14ac:dyDescent="0.3">
      <c r="A86" s="140"/>
      <c r="B86" s="145"/>
      <c r="C86" s="146"/>
      <c r="D86" s="147"/>
      <c r="E86" s="148"/>
      <c r="F86" s="149"/>
      <c r="G86" s="46"/>
      <c r="H86" s="50"/>
      <c r="I86" s="216"/>
      <c r="J86" s="50"/>
      <c r="K86" s="50"/>
      <c r="L86" s="45"/>
      <c r="M86" s="50"/>
      <c r="N86" s="197"/>
      <c r="O86" s="166"/>
    </row>
    <row r="87" spans="1:15" s="150" customFormat="1" hidden="1" x14ac:dyDescent="0.3">
      <c r="A87" s="140"/>
      <c r="B87" s="145"/>
      <c r="C87" s="151" t="s">
        <v>141</v>
      </c>
      <c r="D87" s="147" t="s">
        <v>148</v>
      </c>
      <c r="E87" s="148"/>
      <c r="F87" s="152">
        <f>1*1</f>
        <v>1</v>
      </c>
      <c r="G87" s="46"/>
      <c r="H87" s="50"/>
      <c r="I87" s="216"/>
      <c r="J87" s="50"/>
      <c r="K87" s="50"/>
      <c r="L87" s="45"/>
      <c r="M87" s="50"/>
      <c r="N87" s="197"/>
      <c r="O87" s="166"/>
    </row>
    <row r="88" spans="1:15" s="150" customFormat="1" hidden="1" x14ac:dyDescent="0.3">
      <c r="A88" s="140"/>
      <c r="B88" s="145"/>
      <c r="C88" s="153" t="s">
        <v>149</v>
      </c>
      <c r="D88" s="146"/>
      <c r="E88" s="46"/>
      <c r="F88" s="154"/>
      <c r="G88" s="46"/>
      <c r="H88" s="50"/>
      <c r="I88" s="216"/>
      <c r="J88" s="155"/>
      <c r="K88" s="50"/>
      <c r="L88" s="45"/>
      <c r="M88" s="50"/>
      <c r="N88" s="197"/>
      <c r="O88" s="166"/>
    </row>
    <row r="89" spans="1:15" s="12" customFormat="1" hidden="1" x14ac:dyDescent="0.3">
      <c r="A89" s="156"/>
      <c r="B89" s="157"/>
      <c r="C89" s="146"/>
      <c r="D89" s="146"/>
      <c r="E89" s="46"/>
      <c r="F89" s="154"/>
      <c r="G89" s="46"/>
      <c r="H89" s="50"/>
      <c r="I89" s="216"/>
      <c r="J89" s="50"/>
      <c r="K89" s="50"/>
      <c r="L89" s="45"/>
      <c r="M89" s="50"/>
      <c r="N89" s="197"/>
      <c r="O89" s="166"/>
    </row>
    <row r="90" spans="1:15" s="12" customFormat="1" x14ac:dyDescent="0.3">
      <c r="A90" s="156"/>
      <c r="B90" s="157"/>
      <c r="C90" s="146"/>
      <c r="D90" s="146"/>
      <c r="E90" s="46"/>
      <c r="F90" s="154"/>
      <c r="G90" s="46"/>
      <c r="H90" s="50"/>
      <c r="I90" s="216"/>
      <c r="J90" s="50"/>
      <c r="K90" s="50"/>
      <c r="L90" s="45"/>
      <c r="M90" s="50"/>
      <c r="N90" s="197"/>
      <c r="O90" s="166"/>
    </row>
    <row r="91" spans="1:15" s="12" customFormat="1" x14ac:dyDescent="0.3">
      <c r="A91" s="156"/>
      <c r="B91" s="157"/>
      <c r="C91" s="146"/>
      <c r="D91" s="146"/>
      <c r="E91" s="46"/>
      <c r="F91" s="154"/>
      <c r="G91" s="46"/>
      <c r="H91" s="50"/>
      <c r="I91" s="216"/>
      <c r="J91" s="50"/>
      <c r="K91" s="50"/>
      <c r="L91" s="45"/>
      <c r="M91" s="50"/>
      <c r="N91" s="197"/>
      <c r="O91" s="166"/>
    </row>
  </sheetData>
  <mergeCells count="51">
    <mergeCell ref="O12:O20"/>
    <mergeCell ref="N8:N10"/>
    <mergeCell ref="O8:O10"/>
    <mergeCell ref="N40:N42"/>
    <mergeCell ref="N21:N27"/>
    <mergeCell ref="N12:N20"/>
    <mergeCell ref="O49:O51"/>
    <mergeCell ref="N28:N32"/>
    <mergeCell ref="N33:N36"/>
    <mergeCell ref="N37:N39"/>
    <mergeCell ref="O21:O27"/>
    <mergeCell ref="O28:O32"/>
    <mergeCell ref="O33:O36"/>
    <mergeCell ref="O37:O39"/>
    <mergeCell ref="O40:O42"/>
    <mergeCell ref="O43:O44"/>
    <mergeCell ref="M8:M10"/>
    <mergeCell ref="M49:M51"/>
    <mergeCell ref="A8:A10"/>
    <mergeCell ref="K8:K10"/>
    <mergeCell ref="J8:J10"/>
    <mergeCell ref="F9:F10"/>
    <mergeCell ref="F8:H8"/>
    <mergeCell ref="B21:B27"/>
    <mergeCell ref="E8:E10"/>
    <mergeCell ref="G9:H9"/>
    <mergeCell ref="B13:B20"/>
    <mergeCell ref="C8:C10"/>
    <mergeCell ref="D8:D10"/>
    <mergeCell ref="I8:I10"/>
    <mergeCell ref="L8:L10"/>
    <mergeCell ref="M21:M27"/>
    <mergeCell ref="B8:B10"/>
    <mergeCell ref="A3:H3"/>
    <mergeCell ref="A4:H4"/>
    <mergeCell ref="A5:H5"/>
    <mergeCell ref="A6:H6"/>
    <mergeCell ref="M60:N60"/>
    <mergeCell ref="G70:H70"/>
    <mergeCell ref="B28:B32"/>
    <mergeCell ref="B43:B44"/>
    <mergeCell ref="B40:B42"/>
    <mergeCell ref="B33:B36"/>
    <mergeCell ref="B37:B39"/>
    <mergeCell ref="M40:M42"/>
    <mergeCell ref="M43:M44"/>
    <mergeCell ref="M28:M32"/>
    <mergeCell ref="M33:M36"/>
    <mergeCell ref="M37:M39"/>
    <mergeCell ref="N43:N44"/>
    <mergeCell ref="N49:N51"/>
  </mergeCells>
  <pageMargins left="0.19685039370078741" right="0.19685039370078741" top="0.19685039370078741" bottom="0.19685039370078741" header="0" footer="0"/>
  <pageSetup paperSize="9" scale="58" orientation="portrait" r:id="rId1"/>
  <colBreaks count="2" manualBreakCount="2">
    <brk id="9" max="89" man="1"/>
    <brk id="15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38.42578125" style="2" customWidth="1"/>
    <col min="2" max="2" width="59.7109375" customWidth="1"/>
    <col min="3" max="3" width="16.28515625" style="12" customWidth="1"/>
    <col min="4" max="4" width="17.28515625" style="12" customWidth="1"/>
  </cols>
  <sheetData>
    <row r="1" spans="1:4" ht="18.75" x14ac:dyDescent="0.3">
      <c r="C1" s="308" t="s">
        <v>79</v>
      </c>
      <c r="D1" s="308"/>
    </row>
    <row r="2" spans="1:4" ht="15" customHeight="1" x14ac:dyDescent="0.3">
      <c r="B2" s="10"/>
      <c r="C2" s="73"/>
      <c r="D2" s="73"/>
    </row>
    <row r="3" spans="1:4" ht="21" customHeight="1" x14ac:dyDescent="0.25">
      <c r="A3" s="307" t="s">
        <v>127</v>
      </c>
      <c r="B3" s="307"/>
      <c r="C3" s="307"/>
      <c r="D3" s="307"/>
    </row>
    <row r="4" spans="1:4" ht="21" customHeight="1" x14ac:dyDescent="0.25">
      <c r="A4" s="307" t="s">
        <v>50</v>
      </c>
      <c r="B4" s="307"/>
      <c r="C4" s="307"/>
      <c r="D4" s="307"/>
    </row>
    <row r="5" spans="1:4" ht="19.5" customHeight="1" x14ac:dyDescent="0.25">
      <c r="A5" s="307" t="s">
        <v>193</v>
      </c>
      <c r="B5" s="307"/>
      <c r="C5" s="307"/>
      <c r="D5" s="307"/>
    </row>
    <row r="6" spans="1:4" ht="9" customHeight="1" thickBot="1" x14ac:dyDescent="0.3">
      <c r="A6" s="1"/>
    </row>
    <row r="7" spans="1:4" s="3" customFormat="1" ht="41.25" customHeight="1" x14ac:dyDescent="0.25">
      <c r="A7" s="294" t="s">
        <v>0</v>
      </c>
      <c r="B7" s="290" t="s">
        <v>1</v>
      </c>
      <c r="C7" s="309" t="s">
        <v>126</v>
      </c>
      <c r="D7" s="310"/>
    </row>
    <row r="8" spans="1:4" s="3" customFormat="1" ht="7.9" customHeight="1" x14ac:dyDescent="0.25">
      <c r="A8" s="295"/>
      <c r="B8" s="291"/>
      <c r="C8" s="311"/>
      <c r="D8" s="312"/>
    </row>
    <row r="9" spans="1:4" s="3" customFormat="1" ht="75" customHeight="1" thickBot="1" x14ac:dyDescent="0.3">
      <c r="A9" s="296"/>
      <c r="B9" s="292"/>
      <c r="C9" s="74" t="s">
        <v>225</v>
      </c>
      <c r="D9" s="94" t="s">
        <v>226</v>
      </c>
    </row>
    <row r="10" spans="1:4" s="2" customFormat="1" ht="19.5" thickBot="1" x14ac:dyDescent="0.3">
      <c r="A10" s="15">
        <v>1</v>
      </c>
      <c r="B10" s="16">
        <v>2</v>
      </c>
      <c r="C10" s="75">
        <v>3</v>
      </c>
      <c r="D10" s="95">
        <v>4</v>
      </c>
    </row>
    <row r="11" spans="1:4" ht="18.75" x14ac:dyDescent="0.25">
      <c r="A11" s="297" t="s">
        <v>229</v>
      </c>
      <c r="B11" s="169" t="s">
        <v>3</v>
      </c>
      <c r="C11" s="170">
        <f>C12+C14+C15</f>
        <v>804721.50000000012</v>
      </c>
      <c r="D11" s="170">
        <f>D12+D14+D15</f>
        <v>777110.10000000009</v>
      </c>
    </row>
    <row r="12" spans="1:4" ht="18.75" x14ac:dyDescent="0.25">
      <c r="A12" s="293"/>
      <c r="B12" s="221" t="s">
        <v>121</v>
      </c>
      <c r="C12" s="219">
        <f>C18+C108</f>
        <v>760614.10000000009</v>
      </c>
      <c r="D12" s="220">
        <f>D18+D108</f>
        <v>733079.4</v>
      </c>
    </row>
    <row r="13" spans="1:4" ht="39.950000000000003" customHeight="1" x14ac:dyDescent="0.25">
      <c r="A13" s="293"/>
      <c r="B13" s="221" t="s">
        <v>122</v>
      </c>
      <c r="C13" s="222" t="s">
        <v>227</v>
      </c>
      <c r="D13" s="223" t="s">
        <v>227</v>
      </c>
    </row>
    <row r="14" spans="1:4" ht="21.75" customHeight="1" x14ac:dyDescent="0.25">
      <c r="A14" s="293"/>
      <c r="B14" s="221" t="s">
        <v>123</v>
      </c>
      <c r="C14" s="219">
        <f>C20</f>
        <v>20684.8</v>
      </c>
      <c r="D14" s="220">
        <f>D20</f>
        <v>20684.8</v>
      </c>
    </row>
    <row r="15" spans="1:4" ht="18.75" x14ac:dyDescent="0.25">
      <c r="A15" s="293"/>
      <c r="B15" s="221" t="s">
        <v>124</v>
      </c>
      <c r="C15" s="219">
        <f>C21+C105</f>
        <v>23422.600000000002</v>
      </c>
      <c r="D15" s="220">
        <f>D21+D105</f>
        <v>23345.899999999998</v>
      </c>
    </row>
    <row r="16" spans="1:4" ht="39" hidden="1" customHeight="1" thickBot="1" x14ac:dyDescent="0.25">
      <c r="A16" s="293"/>
      <c r="B16" s="221" t="s">
        <v>7</v>
      </c>
      <c r="C16" s="219"/>
      <c r="D16" s="220"/>
    </row>
    <row r="17" spans="1:4" ht="22.5" customHeight="1" x14ac:dyDescent="0.25">
      <c r="A17" s="293" t="s">
        <v>15</v>
      </c>
      <c r="B17" s="221" t="s">
        <v>3</v>
      </c>
      <c r="C17" s="219">
        <f>C18+C20+C21</f>
        <v>787424.20000000019</v>
      </c>
      <c r="D17" s="222">
        <f>D18+D20+D21</f>
        <v>759889.50000000012</v>
      </c>
    </row>
    <row r="18" spans="1:4" ht="19.899999999999999" customHeight="1" x14ac:dyDescent="0.25">
      <c r="A18" s="293"/>
      <c r="B18" s="221" t="s">
        <v>121</v>
      </c>
      <c r="C18" s="219">
        <f>C24+C30+C36+C42+C48+C55+C61+C67+C72+C77+C82+C87+C92+C97</f>
        <v>760614.10000000009</v>
      </c>
      <c r="D18" s="220">
        <f>D24+D30+D36+D42+D48+D55+D61+D67+D72+D77+D82+D87+D92+D97</f>
        <v>733079.4</v>
      </c>
    </row>
    <row r="19" spans="1:4" ht="39.950000000000003" customHeight="1" x14ac:dyDescent="0.25">
      <c r="A19" s="293"/>
      <c r="B19" s="221" t="s">
        <v>122</v>
      </c>
      <c r="C19" s="222" t="s">
        <v>227</v>
      </c>
      <c r="D19" s="223" t="s">
        <v>227</v>
      </c>
    </row>
    <row r="20" spans="1:4" ht="22.5" customHeight="1" x14ac:dyDescent="0.25">
      <c r="A20" s="293"/>
      <c r="B20" s="221" t="s">
        <v>123</v>
      </c>
      <c r="C20" s="219">
        <f>C26+C57+C69+C74+C79+C84+C94+C89+C99</f>
        <v>20684.8</v>
      </c>
      <c r="D20" s="220">
        <f>D26+D57+D69+D74+D79+D84+D94+D89+D99</f>
        <v>20684.8</v>
      </c>
    </row>
    <row r="21" spans="1:4" ht="18.75" x14ac:dyDescent="0.25">
      <c r="A21" s="293"/>
      <c r="B21" s="221" t="s">
        <v>124</v>
      </c>
      <c r="C21" s="219">
        <f>C27+C33+C58+C70+C75+C80+C85+C90+C95+C100</f>
        <v>6125.2999999999993</v>
      </c>
      <c r="D21" s="222">
        <f>D27+D33+D58+D70+D75+D80+D85+D90+D95+D100</f>
        <v>6125.2999999999993</v>
      </c>
    </row>
    <row r="22" spans="1:4" ht="39" hidden="1" customHeight="1" thickBot="1" x14ac:dyDescent="0.25">
      <c r="A22" s="293"/>
      <c r="B22" s="221" t="s">
        <v>7</v>
      </c>
      <c r="C22" s="219"/>
      <c r="D22" s="220"/>
    </row>
    <row r="23" spans="1:4" ht="19.5" customHeight="1" x14ac:dyDescent="0.25">
      <c r="A23" s="288" t="s">
        <v>125</v>
      </c>
      <c r="B23" s="221" t="s">
        <v>3</v>
      </c>
      <c r="C23" s="219">
        <f>C24+C26+C27</f>
        <v>215305.4</v>
      </c>
      <c r="D23" s="222">
        <f>D24+D26+D27</f>
        <v>206516.7</v>
      </c>
    </row>
    <row r="24" spans="1:4" ht="18.75" x14ac:dyDescent="0.25">
      <c r="A24" s="288"/>
      <c r="B24" s="221" t="s">
        <v>121</v>
      </c>
      <c r="C24" s="219">
        <v>214324.8</v>
      </c>
      <c r="D24" s="220">
        <v>205536.1</v>
      </c>
    </row>
    <row r="25" spans="1:4" ht="39.950000000000003" customHeight="1" x14ac:dyDescent="0.25">
      <c r="A25" s="288"/>
      <c r="B25" s="221" t="s">
        <v>122</v>
      </c>
      <c r="C25" s="222" t="s">
        <v>227</v>
      </c>
      <c r="D25" s="223" t="s">
        <v>227</v>
      </c>
    </row>
    <row r="26" spans="1:4" ht="20.25" customHeight="1" x14ac:dyDescent="0.25">
      <c r="A26" s="288"/>
      <c r="B26" s="221" t="s">
        <v>123</v>
      </c>
      <c r="C26" s="219">
        <v>0</v>
      </c>
      <c r="D26" s="220">
        <v>0</v>
      </c>
    </row>
    <row r="27" spans="1:4" ht="18.75" x14ac:dyDescent="0.25">
      <c r="A27" s="288"/>
      <c r="B27" s="221" t="s">
        <v>124</v>
      </c>
      <c r="C27" s="219">
        <v>980.6</v>
      </c>
      <c r="D27" s="220">
        <v>980.6</v>
      </c>
    </row>
    <row r="28" spans="1:4" ht="36" hidden="1" customHeight="1" thickBot="1" x14ac:dyDescent="0.25">
      <c r="A28" s="288"/>
      <c r="B28" s="221" t="s">
        <v>7</v>
      </c>
      <c r="C28" s="219"/>
      <c r="D28" s="220"/>
    </row>
    <row r="29" spans="1:4" ht="19.149999999999999" customHeight="1" x14ac:dyDescent="0.25">
      <c r="A29" s="288" t="s">
        <v>8</v>
      </c>
      <c r="B29" s="221" t="s">
        <v>3</v>
      </c>
      <c r="C29" s="219">
        <f>C30+C32+C33</f>
        <v>23342.2</v>
      </c>
      <c r="D29" s="222">
        <f>D30+D32+D33</f>
        <v>22019.5</v>
      </c>
    </row>
    <row r="30" spans="1:4" ht="20.45" customHeight="1" x14ac:dyDescent="0.25">
      <c r="A30" s="288"/>
      <c r="B30" s="221" t="s">
        <v>121</v>
      </c>
      <c r="C30" s="219">
        <v>23342.2</v>
      </c>
      <c r="D30" s="220">
        <v>22019.5</v>
      </c>
    </row>
    <row r="31" spans="1:4" ht="39.950000000000003" customHeight="1" x14ac:dyDescent="0.25">
      <c r="A31" s="288"/>
      <c r="B31" s="221" t="s">
        <v>4</v>
      </c>
      <c r="C31" s="222" t="s">
        <v>227</v>
      </c>
      <c r="D31" s="223" t="s">
        <v>227</v>
      </c>
    </row>
    <row r="32" spans="1:4" ht="20.25" customHeight="1" x14ac:dyDescent="0.25">
      <c r="A32" s="288"/>
      <c r="B32" s="221" t="s">
        <v>5</v>
      </c>
      <c r="C32" s="219">
        <v>0</v>
      </c>
      <c r="D32" s="220">
        <v>0</v>
      </c>
    </row>
    <row r="33" spans="1:4" ht="18.75" x14ac:dyDescent="0.25">
      <c r="A33" s="288"/>
      <c r="B33" s="221" t="s">
        <v>6</v>
      </c>
      <c r="C33" s="219">
        <v>0</v>
      </c>
      <c r="D33" s="220">
        <v>0</v>
      </c>
    </row>
    <row r="34" spans="1:4" ht="36" hidden="1" customHeight="1" x14ac:dyDescent="0.25">
      <c r="A34" s="288"/>
      <c r="B34" s="221" t="s">
        <v>7</v>
      </c>
      <c r="C34" s="219"/>
      <c r="D34" s="220"/>
    </row>
    <row r="35" spans="1:4" ht="30.6" customHeight="1" x14ac:dyDescent="0.25">
      <c r="A35" s="288" t="s">
        <v>9</v>
      </c>
      <c r="B35" s="221" t="s">
        <v>3</v>
      </c>
      <c r="C35" s="219">
        <f>C36</f>
        <v>111316.8</v>
      </c>
      <c r="D35" s="220">
        <f>D36</f>
        <v>108464</v>
      </c>
    </row>
    <row r="36" spans="1:4" ht="28.15" customHeight="1" x14ac:dyDescent="0.25">
      <c r="A36" s="288"/>
      <c r="B36" s="221" t="s">
        <v>121</v>
      </c>
      <c r="C36" s="219">
        <v>111316.8</v>
      </c>
      <c r="D36" s="220">
        <v>108464</v>
      </c>
    </row>
    <row r="37" spans="1:4" ht="34.5" hidden="1" customHeight="1" x14ac:dyDescent="0.25">
      <c r="A37" s="288"/>
      <c r="B37" s="221" t="s">
        <v>4</v>
      </c>
      <c r="C37" s="219"/>
      <c r="D37" s="220"/>
    </row>
    <row r="38" spans="1:4" ht="19.5" hidden="1" customHeight="1" x14ac:dyDescent="0.25">
      <c r="A38" s="288"/>
      <c r="B38" s="221" t="s">
        <v>5</v>
      </c>
      <c r="C38" s="219"/>
      <c r="D38" s="220"/>
    </row>
    <row r="39" spans="1:4" ht="18.75" hidden="1" x14ac:dyDescent="0.25">
      <c r="A39" s="288"/>
      <c r="B39" s="221" t="s">
        <v>6</v>
      </c>
      <c r="C39" s="219"/>
      <c r="D39" s="220"/>
    </row>
    <row r="40" spans="1:4" ht="39" hidden="1" customHeight="1" thickBot="1" x14ac:dyDescent="0.25">
      <c r="A40" s="288"/>
      <c r="B40" s="221" t="s">
        <v>7</v>
      </c>
      <c r="C40" s="219"/>
      <c r="D40" s="220"/>
    </row>
    <row r="41" spans="1:4" ht="23.45" customHeight="1" x14ac:dyDescent="0.25">
      <c r="A41" s="288" t="s">
        <v>10</v>
      </c>
      <c r="B41" s="221" t="s">
        <v>3</v>
      </c>
      <c r="C41" s="219">
        <f>C42</f>
        <v>37729.4</v>
      </c>
      <c r="D41" s="220">
        <f>D42</f>
        <v>36538.400000000001</v>
      </c>
    </row>
    <row r="42" spans="1:4" ht="31.15" customHeight="1" x14ac:dyDescent="0.25">
      <c r="A42" s="288"/>
      <c r="B42" s="221" t="s">
        <v>121</v>
      </c>
      <c r="C42" s="219">
        <v>37729.4</v>
      </c>
      <c r="D42" s="220">
        <v>36538.400000000001</v>
      </c>
    </row>
    <row r="43" spans="1:4" ht="34.5" hidden="1" customHeight="1" x14ac:dyDescent="0.25">
      <c r="A43" s="288"/>
      <c r="B43" s="221" t="s">
        <v>4</v>
      </c>
      <c r="C43" s="219"/>
      <c r="D43" s="220"/>
    </row>
    <row r="44" spans="1:4" ht="20.25" hidden="1" customHeight="1" x14ac:dyDescent="0.25">
      <c r="A44" s="288"/>
      <c r="B44" s="221" t="s">
        <v>5</v>
      </c>
      <c r="C44" s="219"/>
      <c r="D44" s="220"/>
    </row>
    <row r="45" spans="1:4" ht="18.75" hidden="1" x14ac:dyDescent="0.25">
      <c r="A45" s="288"/>
      <c r="B45" s="221" t="s">
        <v>6</v>
      </c>
      <c r="C45" s="219"/>
      <c r="D45" s="220"/>
    </row>
    <row r="46" spans="1:4" ht="38.25" hidden="1" customHeight="1" thickBot="1" x14ac:dyDescent="0.25">
      <c r="A46" s="288"/>
      <c r="B46" s="221" t="s">
        <v>7</v>
      </c>
      <c r="C46" s="219"/>
      <c r="D46" s="220"/>
    </row>
    <row r="47" spans="1:4" ht="26.45" customHeight="1" x14ac:dyDescent="0.25">
      <c r="A47" s="288" t="s">
        <v>11</v>
      </c>
      <c r="B47" s="221" t="s">
        <v>3</v>
      </c>
      <c r="C47" s="219">
        <f>C48</f>
        <v>349267.6</v>
      </c>
      <c r="D47" s="220">
        <f>D48</f>
        <v>336682</v>
      </c>
    </row>
    <row r="48" spans="1:4" ht="46.15" customHeight="1" x14ac:dyDescent="0.25">
      <c r="A48" s="288"/>
      <c r="B48" s="221" t="s">
        <v>121</v>
      </c>
      <c r="C48" s="219">
        <v>349267.6</v>
      </c>
      <c r="D48" s="220">
        <v>336682</v>
      </c>
    </row>
    <row r="49" spans="1:4" ht="34.5" hidden="1" customHeight="1" x14ac:dyDescent="0.25">
      <c r="A49" s="288"/>
      <c r="B49" s="221" t="s">
        <v>4</v>
      </c>
      <c r="C49" s="219"/>
      <c r="D49" s="220"/>
    </row>
    <row r="50" spans="1:4" ht="19.5" hidden="1" customHeight="1" x14ac:dyDescent="0.25">
      <c r="A50" s="288"/>
      <c r="B50" s="221" t="s">
        <v>5</v>
      </c>
      <c r="C50" s="219"/>
      <c r="D50" s="220"/>
    </row>
    <row r="51" spans="1:4" ht="18.75" hidden="1" x14ac:dyDescent="0.25">
      <c r="A51" s="288"/>
      <c r="B51" s="221" t="s">
        <v>6</v>
      </c>
      <c r="C51" s="219"/>
      <c r="D51" s="220"/>
    </row>
    <row r="52" spans="1:4" ht="36.75" hidden="1" customHeight="1" thickBot="1" x14ac:dyDescent="0.25">
      <c r="A52" s="288"/>
      <c r="B52" s="298" t="s">
        <v>7</v>
      </c>
      <c r="C52" s="299"/>
      <c r="D52" s="300"/>
    </row>
    <row r="53" spans="1:4" ht="15.75" hidden="1" customHeight="1" thickBot="1" x14ac:dyDescent="0.25">
      <c r="A53" s="13"/>
      <c r="B53" s="298"/>
      <c r="C53" s="299"/>
      <c r="D53" s="300"/>
    </row>
    <row r="54" spans="1:4" ht="22.5" customHeight="1" x14ac:dyDescent="0.25">
      <c r="A54" s="288" t="s">
        <v>16</v>
      </c>
      <c r="B54" s="221" t="s">
        <v>3</v>
      </c>
      <c r="C54" s="219">
        <f>C55+C57+C58</f>
        <v>2432.3000000000002</v>
      </c>
      <c r="D54" s="222">
        <f>D55+D57+D58</f>
        <v>2432.3000000000002</v>
      </c>
    </row>
    <row r="55" spans="1:4" ht="20.25" customHeight="1" x14ac:dyDescent="0.25">
      <c r="A55" s="288"/>
      <c r="B55" s="221" t="s">
        <v>121</v>
      </c>
      <c r="C55" s="219">
        <v>2332.3000000000002</v>
      </c>
      <c r="D55" s="220">
        <v>2332.3000000000002</v>
      </c>
    </row>
    <row r="56" spans="1:4" ht="39.950000000000003" customHeight="1" x14ac:dyDescent="0.25">
      <c r="A56" s="288"/>
      <c r="B56" s="221" t="s">
        <v>122</v>
      </c>
      <c r="C56" s="222" t="s">
        <v>227</v>
      </c>
      <c r="D56" s="223" t="s">
        <v>227</v>
      </c>
    </row>
    <row r="57" spans="1:4" ht="20.25" customHeight="1" x14ac:dyDescent="0.25">
      <c r="A57" s="288"/>
      <c r="B57" s="221" t="s">
        <v>123</v>
      </c>
      <c r="C57" s="219">
        <v>0</v>
      </c>
      <c r="D57" s="220">
        <v>0</v>
      </c>
    </row>
    <row r="58" spans="1:4" ht="30.6" customHeight="1" x14ac:dyDescent="0.25">
      <c r="A58" s="288"/>
      <c r="B58" s="221" t="s">
        <v>124</v>
      </c>
      <c r="C58" s="219">
        <v>100</v>
      </c>
      <c r="D58" s="220">
        <v>100</v>
      </c>
    </row>
    <row r="59" spans="1:4" ht="37.5" hidden="1" customHeight="1" thickBot="1" x14ac:dyDescent="0.25">
      <c r="A59" s="288"/>
      <c r="B59" s="221" t="s">
        <v>7</v>
      </c>
      <c r="C59" s="219"/>
      <c r="D59" s="220"/>
    </row>
    <row r="60" spans="1:4" ht="66" customHeight="1" x14ac:dyDescent="0.25">
      <c r="A60" s="288" t="s">
        <v>186</v>
      </c>
      <c r="B60" s="221" t="s">
        <v>3</v>
      </c>
      <c r="C60" s="219">
        <f>C61</f>
        <v>21088.799999999999</v>
      </c>
      <c r="D60" s="220">
        <f>D61</f>
        <v>20294.900000000001</v>
      </c>
    </row>
    <row r="61" spans="1:4" ht="64.150000000000006" customHeight="1" x14ac:dyDescent="0.25">
      <c r="A61" s="288"/>
      <c r="B61" s="221" t="s">
        <v>121</v>
      </c>
      <c r="C61" s="219">
        <v>21088.799999999999</v>
      </c>
      <c r="D61" s="220">
        <v>20294.900000000001</v>
      </c>
    </row>
    <row r="62" spans="1:4" ht="34.5" hidden="1" customHeight="1" x14ac:dyDescent="0.25">
      <c r="A62" s="288"/>
      <c r="B62" s="221" t="s">
        <v>4</v>
      </c>
      <c r="C62" s="219"/>
      <c r="D62" s="220"/>
    </row>
    <row r="63" spans="1:4" ht="20.25" hidden="1" customHeight="1" x14ac:dyDescent="0.25">
      <c r="A63" s="288"/>
      <c r="B63" s="221" t="s">
        <v>5</v>
      </c>
      <c r="C63" s="219"/>
      <c r="D63" s="220"/>
    </row>
    <row r="64" spans="1:4" ht="18.75" hidden="1" x14ac:dyDescent="0.25">
      <c r="A64" s="288"/>
      <c r="B64" s="221" t="s">
        <v>6</v>
      </c>
      <c r="C64" s="219"/>
      <c r="D64" s="220"/>
    </row>
    <row r="65" spans="1:4" ht="0.6" customHeight="1" x14ac:dyDescent="0.25">
      <c r="A65" s="288"/>
      <c r="B65" s="221" t="s">
        <v>7</v>
      </c>
      <c r="C65" s="219"/>
      <c r="D65" s="220"/>
    </row>
    <row r="66" spans="1:4" ht="20.45" customHeight="1" x14ac:dyDescent="0.25">
      <c r="A66" s="301" t="s">
        <v>178</v>
      </c>
      <c r="B66" s="221" t="s">
        <v>3</v>
      </c>
      <c r="C66" s="219">
        <f>C67+C69+C70</f>
        <v>5500</v>
      </c>
      <c r="D66" s="222">
        <f>D67+D69+D70</f>
        <v>5500</v>
      </c>
    </row>
    <row r="67" spans="1:4" ht="20.45" customHeight="1" x14ac:dyDescent="0.25">
      <c r="A67" s="302"/>
      <c r="B67" s="221" t="s">
        <v>121</v>
      </c>
      <c r="C67" s="219">
        <v>500</v>
      </c>
      <c r="D67" s="220">
        <v>500</v>
      </c>
    </row>
    <row r="68" spans="1:4" ht="39.950000000000003" customHeight="1" x14ac:dyDescent="0.25">
      <c r="A68" s="302"/>
      <c r="B68" s="221" t="s">
        <v>122</v>
      </c>
      <c r="C68" s="222" t="s">
        <v>227</v>
      </c>
      <c r="D68" s="223" t="s">
        <v>227</v>
      </c>
    </row>
    <row r="69" spans="1:4" ht="20.45" customHeight="1" x14ac:dyDescent="0.25">
      <c r="A69" s="302"/>
      <c r="B69" s="221" t="s">
        <v>123</v>
      </c>
      <c r="C69" s="219">
        <v>4150</v>
      </c>
      <c r="D69" s="220">
        <v>4150</v>
      </c>
    </row>
    <row r="70" spans="1:4" ht="20.45" customHeight="1" x14ac:dyDescent="0.25">
      <c r="A70" s="303"/>
      <c r="B70" s="221" t="s">
        <v>124</v>
      </c>
      <c r="C70" s="219">
        <v>850</v>
      </c>
      <c r="D70" s="220">
        <v>850</v>
      </c>
    </row>
    <row r="71" spans="1:4" ht="20.45" customHeight="1" x14ac:dyDescent="0.25">
      <c r="A71" s="301" t="s">
        <v>179</v>
      </c>
      <c r="B71" s="221" t="s">
        <v>3</v>
      </c>
      <c r="C71" s="219">
        <f>C72+C74+C75</f>
        <v>14363.7</v>
      </c>
      <c r="D71" s="222">
        <f>D72+D74+D75</f>
        <v>14363.7</v>
      </c>
    </row>
    <row r="72" spans="1:4" ht="20.45" customHeight="1" x14ac:dyDescent="0.25">
      <c r="A72" s="302"/>
      <c r="B72" s="221" t="s">
        <v>121</v>
      </c>
      <c r="C72" s="219">
        <v>142.19999999999999</v>
      </c>
      <c r="D72" s="220">
        <v>142.19999999999999</v>
      </c>
    </row>
    <row r="73" spans="1:4" ht="39.950000000000003" customHeight="1" x14ac:dyDescent="0.25">
      <c r="A73" s="302"/>
      <c r="B73" s="221" t="s">
        <v>122</v>
      </c>
      <c r="C73" s="222" t="s">
        <v>227</v>
      </c>
      <c r="D73" s="223" t="s">
        <v>227</v>
      </c>
    </row>
    <row r="74" spans="1:4" ht="20.45" customHeight="1" x14ac:dyDescent="0.25">
      <c r="A74" s="302"/>
      <c r="B74" s="221" t="s">
        <v>123</v>
      </c>
      <c r="C74" s="219">
        <v>11803.8</v>
      </c>
      <c r="D74" s="220">
        <v>11803.8</v>
      </c>
    </row>
    <row r="75" spans="1:4" ht="20.45" customHeight="1" x14ac:dyDescent="0.25">
      <c r="A75" s="303"/>
      <c r="B75" s="221" t="s">
        <v>124</v>
      </c>
      <c r="C75" s="219">
        <v>2417.6999999999998</v>
      </c>
      <c r="D75" s="220">
        <v>2417.6999999999998</v>
      </c>
    </row>
    <row r="76" spans="1:4" ht="20.45" customHeight="1" x14ac:dyDescent="0.25">
      <c r="A76" s="301" t="s">
        <v>180</v>
      </c>
      <c r="B76" s="221" t="s">
        <v>3</v>
      </c>
      <c r="C76" s="219">
        <f>C77+C79+C80</f>
        <v>195</v>
      </c>
      <c r="D76" s="222">
        <f>D77+D79+D80</f>
        <v>195</v>
      </c>
    </row>
    <row r="77" spans="1:4" ht="20.45" customHeight="1" x14ac:dyDescent="0.25">
      <c r="A77" s="302"/>
      <c r="B77" s="221" t="s">
        <v>121</v>
      </c>
      <c r="C77" s="219">
        <v>15</v>
      </c>
      <c r="D77" s="220">
        <v>15</v>
      </c>
    </row>
    <row r="78" spans="1:4" ht="39.950000000000003" customHeight="1" x14ac:dyDescent="0.25">
      <c r="A78" s="302"/>
      <c r="B78" s="221" t="s">
        <v>122</v>
      </c>
      <c r="C78" s="222" t="s">
        <v>227</v>
      </c>
      <c r="D78" s="223" t="s">
        <v>227</v>
      </c>
    </row>
    <row r="79" spans="1:4" ht="20.45" customHeight="1" x14ac:dyDescent="0.25">
      <c r="A79" s="302"/>
      <c r="B79" s="221" t="s">
        <v>123</v>
      </c>
      <c r="C79" s="219">
        <v>0</v>
      </c>
      <c r="D79" s="220">
        <v>0</v>
      </c>
    </row>
    <row r="80" spans="1:4" ht="20.45" customHeight="1" x14ac:dyDescent="0.25">
      <c r="A80" s="303"/>
      <c r="B80" s="221" t="s">
        <v>124</v>
      </c>
      <c r="C80" s="219">
        <v>180</v>
      </c>
      <c r="D80" s="220">
        <v>180</v>
      </c>
    </row>
    <row r="81" spans="1:4" ht="19.899999999999999" customHeight="1" x14ac:dyDescent="0.25">
      <c r="A81" s="301" t="s">
        <v>181</v>
      </c>
      <c r="B81" s="221" t="s">
        <v>3</v>
      </c>
      <c r="C81" s="219">
        <f>C82+C84+C85</f>
        <v>270</v>
      </c>
      <c r="D81" s="222">
        <f>D82+D84+D85</f>
        <v>270</v>
      </c>
    </row>
    <row r="82" spans="1:4" ht="19.149999999999999" customHeight="1" x14ac:dyDescent="0.25">
      <c r="A82" s="302"/>
      <c r="B82" s="221" t="s">
        <v>121</v>
      </c>
      <c r="C82" s="219">
        <v>270</v>
      </c>
      <c r="D82" s="220">
        <v>270</v>
      </c>
    </row>
    <row r="83" spans="1:4" ht="39.950000000000003" customHeight="1" x14ac:dyDescent="0.25">
      <c r="A83" s="302"/>
      <c r="B83" s="221" t="s">
        <v>122</v>
      </c>
      <c r="C83" s="222" t="s">
        <v>227</v>
      </c>
      <c r="D83" s="223" t="s">
        <v>227</v>
      </c>
    </row>
    <row r="84" spans="1:4" ht="20.45" customHeight="1" x14ac:dyDescent="0.25">
      <c r="A84" s="302"/>
      <c r="B84" s="221" t="s">
        <v>123</v>
      </c>
      <c r="C84" s="219">
        <v>0</v>
      </c>
      <c r="D84" s="220">
        <v>0</v>
      </c>
    </row>
    <row r="85" spans="1:4" ht="20.45" customHeight="1" x14ac:dyDescent="0.25">
      <c r="A85" s="303"/>
      <c r="B85" s="221" t="s">
        <v>124</v>
      </c>
      <c r="C85" s="219">
        <v>0</v>
      </c>
      <c r="D85" s="220">
        <v>0</v>
      </c>
    </row>
    <row r="86" spans="1:4" ht="31.5" customHeight="1" x14ac:dyDescent="0.25">
      <c r="A86" s="301" t="s">
        <v>190</v>
      </c>
      <c r="B86" s="221" t="s">
        <v>3</v>
      </c>
      <c r="C86" s="219">
        <f>C87+C89+C90</f>
        <v>628</v>
      </c>
      <c r="D86" s="222">
        <f>D87+D89+D90</f>
        <v>628</v>
      </c>
    </row>
    <row r="87" spans="1:4" ht="19.899999999999999" customHeight="1" x14ac:dyDescent="0.25">
      <c r="A87" s="302"/>
      <c r="B87" s="221" t="s">
        <v>121</v>
      </c>
      <c r="C87" s="219">
        <v>0</v>
      </c>
      <c r="D87" s="220">
        <v>0</v>
      </c>
    </row>
    <row r="88" spans="1:4" ht="39.950000000000003" customHeight="1" x14ac:dyDescent="0.25">
      <c r="A88" s="302"/>
      <c r="B88" s="221" t="s">
        <v>122</v>
      </c>
      <c r="C88" s="222" t="s">
        <v>227</v>
      </c>
      <c r="D88" s="223" t="s">
        <v>227</v>
      </c>
    </row>
    <row r="89" spans="1:4" ht="20.45" customHeight="1" x14ac:dyDescent="0.25">
      <c r="A89" s="302"/>
      <c r="B89" s="221" t="s">
        <v>123</v>
      </c>
      <c r="C89" s="219">
        <v>0</v>
      </c>
      <c r="D89" s="220">
        <v>0</v>
      </c>
    </row>
    <row r="90" spans="1:4" ht="20.45" customHeight="1" x14ac:dyDescent="0.25">
      <c r="A90" s="303"/>
      <c r="B90" s="221" t="s">
        <v>124</v>
      </c>
      <c r="C90" s="219">
        <v>628</v>
      </c>
      <c r="D90" s="220">
        <v>628</v>
      </c>
    </row>
    <row r="91" spans="1:4" ht="32.25" customHeight="1" x14ac:dyDescent="0.25">
      <c r="A91" s="301" t="s">
        <v>191</v>
      </c>
      <c r="B91" s="221" t="s">
        <v>3</v>
      </c>
      <c r="C91" s="219">
        <f>C92+C94+C95</f>
        <v>0</v>
      </c>
      <c r="D91" s="222">
        <f>D92+D94+D95</f>
        <v>0</v>
      </c>
    </row>
    <row r="92" spans="1:4" ht="19.899999999999999" customHeight="1" x14ac:dyDescent="0.25">
      <c r="A92" s="302"/>
      <c r="B92" s="221" t="s">
        <v>121</v>
      </c>
      <c r="C92" s="219">
        <v>0</v>
      </c>
      <c r="D92" s="220">
        <v>0</v>
      </c>
    </row>
    <row r="93" spans="1:4" ht="39.950000000000003" customHeight="1" x14ac:dyDescent="0.25">
      <c r="A93" s="302"/>
      <c r="B93" s="221" t="s">
        <v>122</v>
      </c>
      <c r="C93" s="222" t="s">
        <v>227</v>
      </c>
      <c r="D93" s="223" t="s">
        <v>227</v>
      </c>
    </row>
    <row r="94" spans="1:4" ht="20.45" customHeight="1" x14ac:dyDescent="0.25">
      <c r="A94" s="302"/>
      <c r="B94" s="221" t="s">
        <v>123</v>
      </c>
      <c r="C94" s="219">
        <v>0</v>
      </c>
      <c r="D94" s="220">
        <v>0</v>
      </c>
    </row>
    <row r="95" spans="1:4" ht="21.6" customHeight="1" x14ac:dyDescent="0.25">
      <c r="A95" s="303"/>
      <c r="B95" s="221" t="s">
        <v>124</v>
      </c>
      <c r="C95" s="219">
        <v>0</v>
      </c>
      <c r="D95" s="220">
        <v>0</v>
      </c>
    </row>
    <row r="96" spans="1:4" ht="19.899999999999999" customHeight="1" x14ac:dyDescent="0.25">
      <c r="A96" s="304" t="s">
        <v>221</v>
      </c>
      <c r="B96" s="218" t="s">
        <v>3</v>
      </c>
      <c r="C96" s="219">
        <f>C97+C99+C100</f>
        <v>5985</v>
      </c>
      <c r="D96" s="222">
        <f>D97+D99+D100</f>
        <v>5985</v>
      </c>
    </row>
    <row r="97" spans="1:4" ht="19.899999999999999" customHeight="1" x14ac:dyDescent="0.25">
      <c r="A97" s="305"/>
      <c r="B97" s="218" t="s">
        <v>121</v>
      </c>
      <c r="C97" s="219">
        <v>285</v>
      </c>
      <c r="D97" s="220">
        <v>285</v>
      </c>
    </row>
    <row r="98" spans="1:4" ht="39.950000000000003" customHeight="1" x14ac:dyDescent="0.25">
      <c r="A98" s="305"/>
      <c r="B98" s="218" t="s">
        <v>122</v>
      </c>
      <c r="C98" s="222" t="s">
        <v>227</v>
      </c>
      <c r="D98" s="223" t="s">
        <v>227</v>
      </c>
    </row>
    <row r="99" spans="1:4" ht="20.45" customHeight="1" x14ac:dyDescent="0.25">
      <c r="A99" s="305"/>
      <c r="B99" s="218" t="s">
        <v>123</v>
      </c>
      <c r="C99" s="219">
        <v>4731</v>
      </c>
      <c r="D99" s="220">
        <v>4731</v>
      </c>
    </row>
    <row r="100" spans="1:4" ht="21.6" customHeight="1" x14ac:dyDescent="0.25">
      <c r="A100" s="306"/>
      <c r="B100" s="218" t="s">
        <v>124</v>
      </c>
      <c r="C100" s="219">
        <v>969</v>
      </c>
      <c r="D100" s="220">
        <v>969</v>
      </c>
    </row>
    <row r="101" spans="1:4" ht="18.75" x14ac:dyDescent="0.25">
      <c r="A101" s="288" t="s">
        <v>12</v>
      </c>
      <c r="B101" s="221" t="s">
        <v>3</v>
      </c>
      <c r="C101" s="219">
        <f>C102+C105</f>
        <v>17297.300000000003</v>
      </c>
      <c r="D101" s="222">
        <f>D102+D105</f>
        <v>17220.599999999999</v>
      </c>
    </row>
    <row r="102" spans="1:4" ht="18.75" x14ac:dyDescent="0.25">
      <c r="A102" s="288"/>
      <c r="B102" s="221" t="s">
        <v>121</v>
      </c>
      <c r="C102" s="219">
        <f>C108+C115+C121</f>
        <v>0</v>
      </c>
      <c r="D102" s="220">
        <f>D108+D115+D121</f>
        <v>0</v>
      </c>
    </row>
    <row r="103" spans="1:4" ht="39.950000000000003" customHeight="1" x14ac:dyDescent="0.25">
      <c r="A103" s="288"/>
      <c r="B103" s="221" t="s">
        <v>122</v>
      </c>
      <c r="C103" s="222" t="s">
        <v>227</v>
      </c>
      <c r="D103" s="223" t="s">
        <v>227</v>
      </c>
    </row>
    <row r="104" spans="1:4" ht="19.5" hidden="1" customHeight="1" x14ac:dyDescent="0.25">
      <c r="A104" s="288"/>
      <c r="B104" s="221" t="s">
        <v>5</v>
      </c>
      <c r="C104" s="219"/>
      <c r="D104" s="220"/>
    </row>
    <row r="105" spans="1:4" ht="18.75" x14ac:dyDescent="0.25">
      <c r="A105" s="288"/>
      <c r="B105" s="221" t="s">
        <v>124</v>
      </c>
      <c r="C105" s="219">
        <f>C111+C118+C124</f>
        <v>17297.300000000003</v>
      </c>
      <c r="D105" s="220">
        <f>D111+D118+D124</f>
        <v>17220.599999999999</v>
      </c>
    </row>
    <row r="106" spans="1:4" ht="36.75" hidden="1" customHeight="1" thickBot="1" x14ac:dyDescent="0.25">
      <c r="A106" s="288"/>
      <c r="B106" s="221" t="s">
        <v>7</v>
      </c>
      <c r="C106" s="219"/>
      <c r="D106" s="220"/>
    </row>
    <row r="107" spans="1:4" ht="22.5" customHeight="1" x14ac:dyDescent="0.25">
      <c r="A107" s="288" t="s">
        <v>13</v>
      </c>
      <c r="B107" s="221" t="s">
        <v>3</v>
      </c>
      <c r="C107" s="219">
        <f>C108+C111</f>
        <v>4971.3</v>
      </c>
      <c r="D107" s="222">
        <f>D108+D111</f>
        <v>4971.3</v>
      </c>
    </row>
    <row r="108" spans="1:4" ht="18.75" x14ac:dyDescent="0.25">
      <c r="A108" s="288"/>
      <c r="B108" s="221" t="s">
        <v>121</v>
      </c>
      <c r="C108" s="219">
        <v>0</v>
      </c>
      <c r="D108" s="220">
        <v>0</v>
      </c>
    </row>
    <row r="109" spans="1:4" ht="39.950000000000003" customHeight="1" x14ac:dyDescent="0.25">
      <c r="A109" s="288"/>
      <c r="B109" s="221" t="s">
        <v>122</v>
      </c>
      <c r="C109" s="222" t="s">
        <v>227</v>
      </c>
      <c r="D109" s="223" t="s">
        <v>227</v>
      </c>
    </row>
    <row r="110" spans="1:4" ht="18.75" hidden="1" customHeight="1" x14ac:dyDescent="0.25">
      <c r="A110" s="288"/>
      <c r="B110" s="221" t="s">
        <v>5</v>
      </c>
      <c r="C110" s="219"/>
      <c r="D110" s="220"/>
    </row>
    <row r="111" spans="1:4" ht="18.75" x14ac:dyDescent="0.25">
      <c r="A111" s="288"/>
      <c r="B111" s="221" t="s">
        <v>124</v>
      </c>
      <c r="C111" s="219">
        <v>4971.3</v>
      </c>
      <c r="D111" s="96">
        <v>4971.3</v>
      </c>
    </row>
    <row r="112" spans="1:4" ht="35.25" hidden="1" customHeight="1" thickBot="1" x14ac:dyDescent="0.25">
      <c r="A112" s="288"/>
      <c r="B112" s="298" t="s">
        <v>7</v>
      </c>
      <c r="C112" s="299"/>
      <c r="D112" s="300"/>
    </row>
    <row r="113" spans="1:4" ht="15.75" hidden="1" customHeight="1" thickBot="1" x14ac:dyDescent="0.25">
      <c r="A113" s="288"/>
      <c r="B113" s="298"/>
      <c r="C113" s="299"/>
      <c r="D113" s="300"/>
    </row>
    <row r="114" spans="1:4" ht="23.45" customHeight="1" x14ac:dyDescent="0.25">
      <c r="A114" s="288" t="s">
        <v>14</v>
      </c>
      <c r="B114" s="221" t="s">
        <v>3</v>
      </c>
      <c r="C114" s="219">
        <f>C115+C118</f>
        <v>88.8</v>
      </c>
      <c r="D114" s="222">
        <f>D115+D118</f>
        <v>88.8</v>
      </c>
    </row>
    <row r="115" spans="1:4" ht="24.6" customHeight="1" x14ac:dyDescent="0.25">
      <c r="A115" s="288"/>
      <c r="B115" s="221" t="s">
        <v>121</v>
      </c>
      <c r="C115" s="219">
        <v>0</v>
      </c>
      <c r="D115" s="220">
        <v>0</v>
      </c>
    </row>
    <row r="116" spans="1:4" ht="39.950000000000003" customHeight="1" x14ac:dyDescent="0.25">
      <c r="A116" s="288"/>
      <c r="B116" s="221" t="s">
        <v>122</v>
      </c>
      <c r="C116" s="222" t="s">
        <v>227</v>
      </c>
      <c r="D116" s="223" t="s">
        <v>227</v>
      </c>
    </row>
    <row r="117" spans="1:4" ht="18.75" hidden="1" x14ac:dyDescent="0.25">
      <c r="A117" s="288"/>
      <c r="B117" s="221" t="s">
        <v>5</v>
      </c>
      <c r="C117" s="219"/>
      <c r="D117" s="220"/>
    </row>
    <row r="118" spans="1:4" ht="22.15" customHeight="1" x14ac:dyDescent="0.25">
      <c r="A118" s="288"/>
      <c r="B118" s="221" t="s">
        <v>124</v>
      </c>
      <c r="C118" s="219">
        <v>88.8</v>
      </c>
      <c r="D118" s="220">
        <v>88.8</v>
      </c>
    </row>
    <row r="119" spans="1:4" ht="38.25" hidden="1" customHeight="1" thickBot="1" x14ac:dyDescent="0.25">
      <c r="A119" s="288"/>
      <c r="B119" s="221" t="s">
        <v>7</v>
      </c>
      <c r="C119" s="219"/>
      <c r="D119" s="220"/>
    </row>
    <row r="120" spans="1:4" ht="73.5" customHeight="1" x14ac:dyDescent="0.25">
      <c r="A120" s="288" t="s">
        <v>80</v>
      </c>
      <c r="B120" s="221" t="s">
        <v>3</v>
      </c>
      <c r="C120" s="219">
        <f>C121+C124</f>
        <v>12237.2</v>
      </c>
      <c r="D120" s="222">
        <f>D121+D124</f>
        <v>12160.5</v>
      </c>
    </row>
    <row r="121" spans="1:4" ht="20.45" customHeight="1" x14ac:dyDescent="0.25">
      <c r="A121" s="288"/>
      <c r="B121" s="221" t="s">
        <v>121</v>
      </c>
      <c r="C121" s="219">
        <v>0</v>
      </c>
      <c r="D121" s="220">
        <v>0</v>
      </c>
    </row>
    <row r="122" spans="1:4" s="17" customFormat="1" ht="39.950000000000003" customHeight="1" x14ac:dyDescent="0.25">
      <c r="A122" s="288"/>
      <c r="B122" s="32" t="s">
        <v>122</v>
      </c>
      <c r="C122" s="222" t="s">
        <v>227</v>
      </c>
      <c r="D122" s="223" t="s">
        <v>227</v>
      </c>
    </row>
    <row r="123" spans="1:4" s="17" customFormat="1" ht="25.15" hidden="1" customHeight="1" x14ac:dyDescent="0.25">
      <c r="A123" s="288"/>
      <c r="B123" s="32" t="s">
        <v>5</v>
      </c>
      <c r="C123" s="76"/>
      <c r="D123" s="97"/>
    </row>
    <row r="124" spans="1:4" s="17" customFormat="1" ht="20.25" customHeight="1" thickBot="1" x14ac:dyDescent="0.3">
      <c r="A124" s="289"/>
      <c r="B124" s="98" t="s">
        <v>124</v>
      </c>
      <c r="C124" s="171">
        <v>12237.2</v>
      </c>
      <c r="D124" s="172">
        <v>12160.5</v>
      </c>
    </row>
    <row r="125" spans="1:4" s="17" customFormat="1" ht="19.5" customHeight="1" x14ac:dyDescent="0.25">
      <c r="A125" s="33"/>
      <c r="B125" s="34"/>
      <c r="C125" s="77"/>
      <c r="D125" s="77"/>
    </row>
    <row r="126" spans="1:4" s="17" customFormat="1" ht="17.25" hidden="1" customHeight="1" x14ac:dyDescent="0.25">
      <c r="A126" s="33"/>
      <c r="B126" s="35" t="s">
        <v>134</v>
      </c>
      <c r="C126" s="78" t="e">
        <f>#REF!</f>
        <v>#REF!</v>
      </c>
      <c r="D126" s="77"/>
    </row>
    <row r="127" spans="1:4" s="17" customFormat="1" ht="17.25" hidden="1" customHeight="1" x14ac:dyDescent="0.25">
      <c r="A127" s="33"/>
      <c r="B127" s="34" t="s">
        <v>144</v>
      </c>
      <c r="C127" s="77"/>
      <c r="D127" s="77"/>
    </row>
    <row r="128" spans="1:4" s="17" customFormat="1" ht="17.25" hidden="1" customHeight="1" x14ac:dyDescent="0.25">
      <c r="A128" s="33"/>
      <c r="B128" s="35" t="s">
        <v>133</v>
      </c>
      <c r="C128" s="77" t="s">
        <v>223</v>
      </c>
      <c r="D128" s="79"/>
    </row>
    <row r="129" spans="1:4" s="17" customFormat="1" ht="17.25" customHeight="1" x14ac:dyDescent="0.25">
      <c r="A129" s="33"/>
      <c r="B129" s="34"/>
      <c r="C129" s="77"/>
      <c r="D129" s="77"/>
    </row>
    <row r="130" spans="1:4" s="24" customFormat="1" ht="18.75" x14ac:dyDescent="0.3">
      <c r="A130" s="23" t="s">
        <v>146</v>
      </c>
      <c r="C130" s="80"/>
      <c r="D130" s="80"/>
    </row>
    <row r="131" spans="1:4" s="24" customFormat="1" ht="18.75" x14ac:dyDescent="0.3">
      <c r="A131" s="23" t="s">
        <v>44</v>
      </c>
      <c r="C131" s="80"/>
      <c r="D131" s="27"/>
    </row>
    <row r="132" spans="1:4" s="24" customFormat="1" ht="18.75" x14ac:dyDescent="0.3">
      <c r="A132" s="23" t="s">
        <v>45</v>
      </c>
      <c r="C132" s="91"/>
      <c r="D132" s="91" t="s">
        <v>142</v>
      </c>
    </row>
    <row r="133" spans="1:4" s="24" customFormat="1" ht="18.75" x14ac:dyDescent="0.3">
      <c r="A133" s="23"/>
      <c r="C133" s="91"/>
      <c r="D133" s="91"/>
    </row>
    <row r="134" spans="1:4" s="9" customFormat="1" ht="11.25" customHeight="1" x14ac:dyDescent="0.3">
      <c r="A134" s="8"/>
      <c r="C134" s="93"/>
      <c r="D134" s="93"/>
    </row>
    <row r="135" spans="1:4" s="9" customFormat="1" ht="10.5" customHeight="1" x14ac:dyDescent="0.3">
      <c r="A135" s="8"/>
      <c r="C135" s="93"/>
      <c r="D135" s="93"/>
    </row>
    <row r="136" spans="1:4" s="8" customFormat="1" ht="18.75" x14ac:dyDescent="0.3">
      <c r="A136" s="8" t="s">
        <v>228</v>
      </c>
      <c r="C136" s="92"/>
      <c r="D136" s="92" t="s">
        <v>230</v>
      </c>
    </row>
    <row r="137" spans="1:4" s="8" customFormat="1" ht="18.75" x14ac:dyDescent="0.3">
      <c r="C137" s="92"/>
      <c r="D137" s="92"/>
    </row>
    <row r="138" spans="1:4" s="8" customFormat="1" ht="18.75" x14ac:dyDescent="0.3">
      <c r="C138" s="92"/>
      <c r="D138" s="92"/>
    </row>
    <row r="139" spans="1:4" s="9" customFormat="1" ht="33" customHeight="1" x14ac:dyDescent="0.25">
      <c r="A139" s="224" t="s">
        <v>46</v>
      </c>
      <c r="B139" s="224"/>
      <c r="C139" s="81"/>
      <c r="D139" s="81"/>
    </row>
    <row r="140" spans="1:4" s="9" customFormat="1" x14ac:dyDescent="0.25">
      <c r="A140" s="224" t="s">
        <v>47</v>
      </c>
      <c r="B140" s="224"/>
      <c r="C140" s="81"/>
      <c r="D140" s="81"/>
    </row>
    <row r="141" spans="1:4" s="9" customFormat="1" x14ac:dyDescent="0.25">
      <c r="A141" s="224" t="s">
        <v>192</v>
      </c>
      <c r="B141" s="225"/>
      <c r="C141" s="81"/>
      <c r="D141" s="81"/>
    </row>
    <row r="142" spans="1:4" s="9" customFormat="1" x14ac:dyDescent="0.25">
      <c r="B142" s="100"/>
      <c r="C142" s="81"/>
      <c r="D142" s="81"/>
    </row>
    <row r="143" spans="1:4" s="9" customFormat="1" x14ac:dyDescent="0.25">
      <c r="B143" s="100"/>
      <c r="C143" s="81"/>
      <c r="D143" s="81"/>
    </row>
    <row r="144" spans="1:4" s="9" customFormat="1" hidden="1" x14ac:dyDescent="0.25">
      <c r="B144" s="100"/>
      <c r="C144" s="81"/>
      <c r="D144" s="81"/>
    </row>
    <row r="145" spans="1:4" s="9" customFormat="1" hidden="1" x14ac:dyDescent="0.25">
      <c r="B145" s="100"/>
      <c r="C145" s="81"/>
      <c r="D145" s="81"/>
    </row>
    <row r="146" spans="1:4" s="9" customFormat="1" hidden="1" x14ac:dyDescent="0.25">
      <c r="B146" s="100"/>
      <c r="C146" s="81"/>
      <c r="D146" s="81"/>
    </row>
    <row r="147" spans="1:4" s="9" customFormat="1" hidden="1" x14ac:dyDescent="0.25">
      <c r="B147" s="100"/>
      <c r="C147" s="81"/>
      <c r="D147" s="81"/>
    </row>
    <row r="148" spans="1:4" s="9" customFormat="1" x14ac:dyDescent="0.25">
      <c r="B148" s="100"/>
      <c r="C148" s="81"/>
      <c r="D148" s="81"/>
    </row>
    <row r="149" spans="1:4" s="9" customFormat="1" x14ac:dyDescent="0.25">
      <c r="B149" s="100"/>
      <c r="C149" s="81"/>
      <c r="D149" s="81"/>
    </row>
    <row r="150" spans="1:4" s="9" customFormat="1" x14ac:dyDescent="0.25">
      <c r="C150" s="81"/>
      <c r="D150" s="81"/>
    </row>
    <row r="151" spans="1:4" s="9" customFormat="1" x14ac:dyDescent="0.25">
      <c r="A151" s="9" t="s">
        <v>48</v>
      </c>
      <c r="C151" s="81"/>
      <c r="D151" s="81"/>
    </row>
    <row r="152" spans="1:4" s="9" customFormat="1" x14ac:dyDescent="0.25">
      <c r="A152" s="9" t="s">
        <v>49</v>
      </c>
      <c r="C152" s="81"/>
      <c r="D152" s="81"/>
    </row>
  </sheetData>
  <mergeCells count="33">
    <mergeCell ref="A96:A100"/>
    <mergeCell ref="A3:D3"/>
    <mergeCell ref="C1:D1"/>
    <mergeCell ref="C7:D8"/>
    <mergeCell ref="A5:D5"/>
    <mergeCell ref="A4:D4"/>
    <mergeCell ref="A29:A34"/>
    <mergeCell ref="C52:C53"/>
    <mergeCell ref="D52:D53"/>
    <mergeCell ref="A41:A46"/>
    <mergeCell ref="A81:A85"/>
    <mergeCell ref="A66:A70"/>
    <mergeCell ref="B52:B53"/>
    <mergeCell ref="A76:A80"/>
    <mergeCell ref="A71:A75"/>
    <mergeCell ref="A60:A65"/>
    <mergeCell ref="A35:A40"/>
    <mergeCell ref="A86:A90"/>
    <mergeCell ref="A91:A95"/>
    <mergeCell ref="A120:A124"/>
    <mergeCell ref="A47:A52"/>
    <mergeCell ref="A54:A59"/>
    <mergeCell ref="B7:B9"/>
    <mergeCell ref="A17:A22"/>
    <mergeCell ref="A23:A28"/>
    <mergeCell ref="A7:A9"/>
    <mergeCell ref="A11:A16"/>
    <mergeCell ref="A114:A119"/>
    <mergeCell ref="A107:A113"/>
    <mergeCell ref="B112:B113"/>
    <mergeCell ref="C112:C113"/>
    <mergeCell ref="D112:D113"/>
    <mergeCell ref="A101:A106"/>
  </mergeCells>
  <pageMargins left="0.59055118110236227" right="0.39370078740157483" top="0.51181102362204722" bottom="0.39370078740157483" header="0" footer="0"/>
  <pageSetup paperSize="9" scale="70" orientation="portrait" r:id="rId1"/>
  <rowBreaks count="2" manualBreakCount="2">
    <brk id="59" max="3" man="1"/>
    <brk id="9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№ 1</vt:lpstr>
      <vt:lpstr>Приложение № 2</vt:lpstr>
      <vt:lpstr>'Приложение № 2'!Заголовки_для_печати</vt:lpstr>
      <vt:lpstr>'Приложение № 1'!Область_печати</vt:lpstr>
      <vt:lpstr>'Приложение № 2'!Область_печати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Kultura13</dc:creator>
  <cp:lastModifiedBy>Kultura9</cp:lastModifiedBy>
  <cp:lastPrinted>2021-04-23T03:17:20Z</cp:lastPrinted>
  <dcterms:created xsi:type="dcterms:W3CDTF">2015-01-28T04:18:23Z</dcterms:created>
  <dcterms:modified xsi:type="dcterms:W3CDTF">2021-05-13T02:35:52Z</dcterms:modified>
</cp:coreProperties>
</file>