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5" activeTab="0"/>
  </bookViews>
  <sheets>
    <sheet name="отчет инд 2022" sheetId="1" r:id="rId1"/>
    <sheet name="отчет фин 2022" sheetId="2" r:id="rId2"/>
    <sheet name="ВСЕ" sheetId="3" r:id="rId3"/>
    <sheet name="СПОРТ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2" hidden="1">'ВСЕ'!$B$1:$B$188</definedName>
    <definedName name="_xlnm._FilterDatabase" localSheetId="3" hidden="1">'СПОРТ'!$B$1:$B$65</definedName>
    <definedName name="Detail" localSheetId="3">'[1]Фин. 9мес.'!#REF!</definedName>
    <definedName name="Detail">'[1]Фин. 9мес.'!#REF!</definedName>
    <definedName name="Detail_ActivityCode" localSheetId="3">#REF!</definedName>
    <definedName name="Detail_ActivityCode">#REF!</definedName>
    <definedName name="Detail_Classifier" localSheetId="3">#REF!</definedName>
    <definedName name="Detail_Classifier">#REF!</definedName>
    <definedName name="Detail_Correspondent" localSheetId="3">#REF!</definedName>
    <definedName name="Detail_Correspondent">#REF!</definedName>
    <definedName name="Detail_CSRName" localSheetId="3">#REF!</definedName>
    <definedName name="Detail_CSRName">#REF!</definedName>
    <definedName name="Detail_ExtEco" localSheetId="3">#REF!</definedName>
    <definedName name="Detail_ExtEco">#REF!</definedName>
    <definedName name="Detail_FYSumma" localSheetId="3">#REF!</definedName>
    <definedName name="Detail_FYSumma">#REF!</definedName>
    <definedName name="Detail_LFSumma" localSheetId="3">#REF!</definedName>
    <definedName name="Detail_LFSumma">#REF!</definedName>
    <definedName name="Detail_LYSumma" localSheetId="3">#REF!</definedName>
    <definedName name="Detail_LYSumma">#REF!</definedName>
    <definedName name="Detail_PFSumma" localSheetId="3">#REF!</definedName>
    <definedName name="Detail_PFSumma">#REF!</definedName>
    <definedName name="Detail_PLSumma" localSheetId="3">#REF!</definedName>
    <definedName name="Detail_PLSumma">#REF!</definedName>
    <definedName name="Detail_Purpose" localSheetId="3">#REF!</definedName>
    <definedName name="Detail_Purpose">#REF!</definedName>
    <definedName name="Detail_PYSumma" localSheetId="3">#REF!</definedName>
    <definedName name="Detail_PYSumma">#REF!</definedName>
    <definedName name="detBK" localSheetId="3">'[1]Фин. 9мес.'!#REF!</definedName>
    <definedName name="detBK">'[1]Фин. 9мес.'!#REF!</definedName>
    <definedName name="detCashExp" localSheetId="3">'[1]Фин. 9мес.'!#REF!</definedName>
    <definedName name="detCashExp">'[1]Фин. 9мес.'!#REF!</definedName>
    <definedName name="detClient" localSheetId="3">'[2]фин (ЛА)'!#REF!</definedName>
    <definedName name="detClient">'[2]фин (ЛА)'!#REF!</definedName>
    <definedName name="detConfLBO" localSheetId="3">'[2]фин (ЛА)'!#REF!</definedName>
    <definedName name="detConfLBO">'[2]фин (ЛА)'!#REF!</definedName>
    <definedName name="detEco" localSheetId="3">'[1]Фин. 9мес.'!#REF!</definedName>
    <definedName name="detEco">'[1]Фин. 9мес.'!#REF!</definedName>
    <definedName name="detFinanceSum" localSheetId="3">'[1]Фин. 9мес.'!#REF!</definedName>
    <definedName name="detFinanceSum">'[1]Фин. 9мес.'!#REF!</definedName>
    <definedName name="detLBO" localSheetId="3">'[1]Фин. 9мес.'!#REF!</definedName>
    <definedName name="detLBO">'[1]Фин. 9мес.'!#REF!</definedName>
    <definedName name="detPPP" localSheetId="3">'[2]фин (ЛА)'!#REF!</definedName>
    <definedName name="detPPP">'[2]фин (ЛА)'!#REF!</definedName>
    <definedName name="detRestAssign" localSheetId="3">'[1]Фин. 9мес.'!#REF!</definedName>
    <definedName name="detRestAssign">'[1]Фин. 9мес.'!#REF!</definedName>
    <definedName name="detRestBO" localSheetId="3">'[1]Фин. 9мес.'!#REF!</definedName>
    <definedName name="detRestBO">'[1]Фин. 9мес.'!#REF!</definedName>
    <definedName name="detRestLCAcc" localSheetId="3">'[1]Фин. 9мес.'!#REF!</definedName>
    <definedName name="detRestLCAcc">'[1]Фин. 9мес.'!#REF!</definedName>
    <definedName name="detYear" localSheetId="3">'[1]Фин. 9мес.'!#REF!</definedName>
    <definedName name="detYear">'[1]Фин. 9мес.'!#REF!</definedName>
    <definedName name="Footer">#REF!</definedName>
    <definedName name="ftACC_GENERAL" localSheetId="3">'[1]Фин. 9мес.'!#REF!</definedName>
    <definedName name="ftACC_GENERAL">'[1]Фин. 9мес.'!#REF!</definedName>
    <definedName name="ftDate" localSheetId="3">#REF!</definedName>
    <definedName name="ftDate">#REF!</definedName>
    <definedName name="ftEXECUTER" localSheetId="3">'[1]Фин. 9мес.'!#REF!</definedName>
    <definedName name="ftEXECUTER">'[1]Фин. 9мес.'!#REF!</definedName>
    <definedName name="hdActTypes" localSheetId="3">'[2]фин (ЛА)'!#REF!</definedName>
    <definedName name="hdActTypes">'[2]фин (ЛА)'!#REF!</definedName>
    <definedName name="hdBudAccounts" localSheetId="3">'[2]фин (ЛА)'!#REF!</definedName>
    <definedName name="hdBudAccounts">'[2]фин (ЛА)'!#REF!</definedName>
    <definedName name="hdClient" localSheetId="3">'[2]фин (ЛА)'!#REF!</definedName>
    <definedName name="hdClient">'[2]фин (ЛА)'!#REF!</definedName>
    <definedName name="hdClientAccount" localSheetId="3">'[2]фин (ЛА)'!#REF!</definedName>
    <definedName name="hdClientAccount">'[2]фин (ЛА)'!#REF!</definedName>
    <definedName name="hdFinanceYear">#REF!</definedName>
    <definedName name="hdPeriodEnd">#REF!</definedName>
    <definedName name="hdPPP" localSheetId="3">'[2]фин (ЛА)'!#REF!</definedName>
    <definedName name="hdPPP">'[2]фин (ЛА)'!#REF!</definedName>
    <definedName name="hdPurpose" localSheetId="3">'[3]фин. 2011г'!#REF!</definedName>
    <definedName name="hdPurpose">'[3]фин. 2011г'!#REF!</definedName>
    <definedName name="Header">#REF!</definedName>
    <definedName name="Header__OwnerName" localSheetId="3">#REF!</definedName>
    <definedName name="Header__OwnerName">#REF!</definedName>
    <definedName name="Header_ActivityType" localSheetId="3">#REF!</definedName>
    <definedName name="Header_ActivityType">#REF!</definedName>
    <definedName name="Header_Aim" localSheetId="3">#REF!</definedName>
    <definedName name="Header_Aim">#REF!</definedName>
    <definedName name="Header_Client" localSheetId="3">#REF!</definedName>
    <definedName name="Header_Client">#REF!</definedName>
    <definedName name="Header_CSR" localSheetId="3">#REF!</definedName>
    <definedName name="Header_CSR">#REF!</definedName>
    <definedName name="Header_CVR" localSheetId="3">#REF!</definedName>
    <definedName name="Header_CVR">#REF!</definedName>
    <definedName name="Header_ECR" localSheetId="3">#REF!</definedName>
    <definedName name="Header_ECR">#REF!</definedName>
    <definedName name="Header_FCR" localSheetId="3">#REF!</definedName>
    <definedName name="Header_FCR">#REF!</definedName>
    <definedName name="Header_FinanceYear" localSheetId="3">#REF!</definedName>
    <definedName name="Header_FinanceYear">#REF!</definedName>
    <definedName name="Header_OnDate" localSheetId="3">#REF!</definedName>
    <definedName name="Header_OnDate">#REF!</definedName>
    <definedName name="Header_PPP" localSheetId="3">#REF!</definedName>
    <definedName name="Header_PPP">#REF!</definedName>
    <definedName name="Header_TypeDoc" localSheetId="3">#REF!</definedName>
    <definedName name="Header_TypeDoc">#REF!</definedName>
    <definedName name="resBK" localSheetId="3">'[1]Фин. 9мес.'!#REF!</definedName>
    <definedName name="resBK">'[1]Фин. 9мес.'!#REF!</definedName>
    <definedName name="resCashExp" localSheetId="3">'[1]Фин. 9мес.'!#REF!</definedName>
    <definedName name="resCashExp">'[1]Фин. 9мес.'!#REF!</definedName>
    <definedName name="resConfLBO" localSheetId="3">'[2]фин (ЛА)'!#REF!</definedName>
    <definedName name="resConfLBO">'[2]фин (ЛА)'!#REF!</definedName>
    <definedName name="resFinanceSum" localSheetId="3">'[1]Фин. 9мес.'!#REF!</definedName>
    <definedName name="resFinanceSum">'[1]Фин. 9мес.'!#REF!</definedName>
    <definedName name="resLBO" localSheetId="3">'[1]Фин. 9мес.'!#REF!</definedName>
    <definedName name="resLBO">'[1]Фин. 9мес.'!#REF!</definedName>
    <definedName name="resRestAssign" localSheetId="3">'[1]Фин. 9мес.'!#REF!</definedName>
    <definedName name="resRestAssign">'[1]Фин. 9мес.'!#REF!</definedName>
    <definedName name="resRestBO" localSheetId="3">'[1]Фин. 9мес.'!#REF!</definedName>
    <definedName name="resRestBO">'[1]Фин. 9мес.'!#REF!</definedName>
    <definedName name="resRestLCAcc" localSheetId="3">'[1]Фин. 9мес.'!#REF!</definedName>
    <definedName name="resRestLCAcc">'[1]Фин. 9мес.'!#REF!</definedName>
    <definedName name="Result" localSheetId="3">'[1]Фин. 9мес.'!#REF!</definedName>
    <definedName name="Result">'[1]Фин. 9мес.'!#REF!</definedName>
    <definedName name="Result_FYSumma" localSheetId="3">#REF!</definedName>
    <definedName name="Result_FYSumma">#REF!</definedName>
    <definedName name="Result_LFSumma" localSheetId="3">#REF!</definedName>
    <definedName name="Result_LFSumma">#REF!</definedName>
    <definedName name="Result_LYSumma" localSheetId="3">#REF!</definedName>
    <definedName name="Result_LYSumma">#REF!</definedName>
    <definedName name="Result_PFSumma" localSheetId="3">#REF!</definedName>
    <definedName name="Result_PFSumma">#REF!</definedName>
    <definedName name="Result_PLSumma" localSheetId="3">#REF!</definedName>
    <definedName name="Result_PLSumma">#REF!</definedName>
    <definedName name="Result_PYSumma" localSheetId="3">#REF!</definedName>
    <definedName name="Result_PYSumma">#REF!</definedName>
    <definedName name="resYear" localSheetId="3">'[1]Фин. 9мес.'!#REF!</definedName>
    <definedName name="resYear">'[1]Фин. 9мес.'!#REF!</definedName>
    <definedName name="sDetail_ActivityCode" localSheetId="3">#REF!</definedName>
    <definedName name="sDetail_ActivityCode">#REF!</definedName>
    <definedName name="sDetail_Classifier" localSheetId="3">#REF!</definedName>
    <definedName name="sDetail_Classifier">#REF!</definedName>
    <definedName name="sDetail_Correspondent" localSheetId="3">#REF!</definedName>
    <definedName name="sDetail_Correspondent">#REF!</definedName>
    <definedName name="sDetail_CSRName" localSheetId="3">#REF!</definedName>
    <definedName name="sDetail_CSRName">#REF!</definedName>
    <definedName name="sDetail_ExtEco" localSheetId="3">#REF!</definedName>
    <definedName name="sDetail_ExtEco">#REF!</definedName>
    <definedName name="sDetail_FYSumma" localSheetId="3">#REF!</definedName>
    <definedName name="sDetail_FYSumma">#REF!</definedName>
    <definedName name="sDetail_LFSumma" localSheetId="3">#REF!</definedName>
    <definedName name="sDetail_LFSumma">#REF!</definedName>
    <definedName name="sDetail_LYSumma" localSheetId="3">#REF!</definedName>
    <definedName name="sDetail_LYSumma">#REF!</definedName>
    <definedName name="sDetail_PFSumma" localSheetId="3">#REF!</definedName>
    <definedName name="sDetail_PFSumma">#REF!</definedName>
    <definedName name="sDetail_PLSumma" localSheetId="3">#REF!</definedName>
    <definedName name="sDetail_PLSumma">#REF!</definedName>
    <definedName name="sDetail_Purpose" localSheetId="3">#REF!</definedName>
    <definedName name="sDetail_Purpose">#REF!</definedName>
    <definedName name="sDetail_PYSumma" localSheetId="3">#REF!</definedName>
    <definedName name="sDetail_PYSumma">#REF!</definedName>
    <definedName name="SubDetail" localSheetId="3">#REF!</definedName>
    <definedName name="SubDetail">#REF!</definedName>
    <definedName name="_xlnm.Print_Area" localSheetId="0">'отчет инд 2022'!$A$1:$F$62</definedName>
    <definedName name="_xlnm.Print_Area" localSheetId="1">'отчет фин 2022'!$A$1:$E$77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11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Было неправильно 36793,68 (27.03.23)
Заменить пояснительную записку</t>
        </r>
      </text>
    </comment>
    <comment ref="E21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Было неправильно 1571 (Карина заполняла данные) 27.03.2023</t>
        </r>
      </text>
    </comment>
  </commentList>
</comments>
</file>

<file path=xl/sharedStrings.xml><?xml version="1.0" encoding="utf-8"?>
<sst xmlns="http://schemas.openxmlformats.org/spreadsheetml/2006/main" count="943" uniqueCount="292">
  <si>
    <t>Источник финансирования</t>
  </si>
  <si>
    <t>Подпрограмма</t>
  </si>
  <si>
    <t>Всего</t>
  </si>
  <si>
    <t>иные не запрещенные законодательством источники:</t>
  </si>
  <si>
    <t>федеральный бюджет</t>
  </si>
  <si>
    <t>областной бюджет</t>
  </si>
  <si>
    <t>Численность жителей города, занимающихся в клубах по месту жительства</t>
  </si>
  <si>
    <t>план</t>
  </si>
  <si>
    <t>Наименование целевого показателя (индикатора)</t>
  </si>
  <si>
    <t>Количество муниципальных клубов по месту жительства</t>
  </si>
  <si>
    <t>Количество физкультурно-оздоровительных и спортивных мероприятий</t>
  </si>
  <si>
    <t>Количество участников физкультурно-оздоровительных и спортивных мероприятий</t>
  </si>
  <si>
    <t>Единица измерения</t>
  </si>
  <si>
    <t>Количество спортивных сооружений (стадионов, залов, площадок, помещений спортивного назначения)</t>
  </si>
  <si>
    <t>3. Мероприятие «Подготовка спортивных объектов для проведения активного досуга и спортивных соревнований»</t>
  </si>
  <si>
    <t>2. Мероприятие «Обеспечение деятельности спортивных организаций  по месту жительства граждан»</t>
  </si>
  <si>
    <t xml:space="preserve">Начальник управления культуры, спорта </t>
  </si>
  <si>
    <t>и молодежной политики администрации города Кемерово</t>
  </si>
  <si>
    <t>отчетный год</t>
  </si>
  <si>
    <t>Приложение № 1</t>
  </si>
  <si>
    <t>Доля граждан, выполнивших нормативы комплекса ГТО, в общей численности населения, принявшего участие в выполнении нормативов комплекса ГТО</t>
  </si>
  <si>
    <t>бюджет города Кемерово</t>
  </si>
  <si>
    <t>кассовое исполнение (на отчетную дату)</t>
  </si>
  <si>
    <t>фактическое исполнение за год, предшествующий отчетному  (при наличии)</t>
  </si>
  <si>
    <t xml:space="preserve">факт </t>
  </si>
  <si>
    <t>из них подведомственных управлению культуры, спорта молодежной политики</t>
  </si>
  <si>
    <t>Значение целевого показателя (индикатора)</t>
  </si>
  <si>
    <t xml:space="preserve">Степень достижения целей (решения задач)  
Сд = Зф / Зп </t>
  </si>
  <si>
    <t>Среднемесячная номинальная начисленная заработная плата работников муниципальных учреждений физической культуры и спорта</t>
  </si>
  <si>
    <t>РУБ</t>
  </si>
  <si>
    <t>Доля населения, систематически занимающегося физической культурой и спортом в муниципальном образовании</t>
  </si>
  <si>
    <t>ПРОЦ</t>
  </si>
  <si>
    <t>Доля обучающихся, систематически занимающихся физической культурой и спортом, в общей численности обучающихся</t>
  </si>
  <si>
    <t>ЕД</t>
  </si>
  <si>
    <t>ЧЕЛ</t>
  </si>
  <si>
    <t>ТЫС ЧЕЛ</t>
  </si>
  <si>
    <t xml:space="preserve">№ </t>
  </si>
  <si>
    <t>Объем финансовых ресурсов за отчетный год, тыс. рублей</t>
  </si>
  <si>
    <t xml:space="preserve">Наименование </t>
  </si>
  <si>
    <t>Разработчик муниципальной программы:</t>
  </si>
  <si>
    <t>И.Н. Сагайдак</t>
  </si>
  <si>
    <t>Начальник финансового управления</t>
  </si>
  <si>
    <t xml:space="preserve">города Кемерово                                                 </t>
  </si>
  <si>
    <t>И.Ю. Викулова</t>
  </si>
  <si>
    <t>тел. 365-465. 23-13</t>
  </si>
  <si>
    <t>Приложение № 2</t>
  </si>
  <si>
    <t>Отчет  о достижении значений целевых показателей (индикаторов) муниципальной программы</t>
  </si>
  <si>
    <t xml:space="preserve">Отчет об объеме финансовых ресурсов муниципальной программы </t>
  </si>
  <si>
    <t>%</t>
  </si>
  <si>
    <t>1. Мероприятие  «Обеспечение деятельности муниципальных  учреждений спортивной направленности и физкультурно-спортивных организаций, осуществляющих спортивную подготовку»</t>
  </si>
  <si>
    <t>Количество социально ориентированных некоммерческих организаций, получивших бюджетные средства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</si>
  <si>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субъекта Российской Федерации</t>
  </si>
  <si>
    <t>9.  Мероприятие  «Реализация мероприятий государственной программы Российской Федерации  «Доступная среда» 2011-2020»</t>
  </si>
  <si>
    <t>7.  Мероприятие «Обеспечение мероприятий федеральной целевой программы «Развитие физической культуры и спорта в Росссийской Федерации на 2016-2020 годы»</t>
  </si>
  <si>
    <t>10. Мероприятие "Государственная (адресная) поддержка спортивных организаций, осуществляющих подготовку спортивного резерва для сборных команд Российской Федерации"</t>
  </si>
  <si>
    <t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</t>
  </si>
  <si>
    <t>Количество выпускников образовательных организаций, охваченных мерами приобретения ими опыта работы в рамках мероприятий по содействию занятости населения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</si>
  <si>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</t>
  </si>
  <si>
    <t>х</t>
  </si>
  <si>
    <t>КЦ</t>
  </si>
  <si>
    <t>2</t>
  </si>
  <si>
    <t>3</t>
  </si>
  <si>
    <t>4</t>
  </si>
  <si>
    <t>1</t>
  </si>
  <si>
    <t>00500011</t>
  </si>
  <si>
    <t>00500012</t>
  </si>
  <si>
    <t>00500010</t>
  </si>
  <si>
    <t>00500017</t>
  </si>
  <si>
    <t>11.1.</t>
  </si>
  <si>
    <t>финансовое управление города Кемерово</t>
  </si>
  <si>
    <t>ППП:</t>
  </si>
  <si>
    <t>913</t>
  </si>
  <si>
    <t/>
  </si>
  <si>
    <t>Финансовый год:</t>
  </si>
  <si>
    <t>Корреспондент</t>
  </si>
  <si>
    <t>00500018</t>
  </si>
  <si>
    <t>00500039</t>
  </si>
  <si>
    <t>ИТОГО:</t>
  </si>
  <si>
    <t>Коли-чество индика-торов</t>
  </si>
  <si>
    <t xml:space="preserve">Прирав-ниваем больше 1 к 1 </t>
  </si>
  <si>
    <t>Коли-чест-во мероп-риятий</t>
  </si>
  <si>
    <t>Наименование мероприятия</t>
  </si>
  <si>
    <t>% выполнения мероприятий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</si>
  <si>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</si>
  <si>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</si>
  <si>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</si>
  <si>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</si>
  <si>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</si>
  <si>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</si>
  <si>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</si>
  <si>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</si>
  <si>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</si>
  <si>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</si>
  <si>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</si>
  <si>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</si>
  <si>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</si>
  <si>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</si>
  <si>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</si>
  <si>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Итого</t>
  </si>
  <si>
    <t>выполнено  индикаторов</t>
  </si>
  <si>
    <t>недовыполнили индикаторов</t>
  </si>
  <si>
    <t>степень реализации мероприятий</t>
  </si>
  <si>
    <t xml:space="preserve">выполнено </t>
  </si>
  <si>
    <t>всего</t>
  </si>
  <si>
    <t>СРм (степень реализации мероприятий)</t>
  </si>
  <si>
    <t>Ссуз</t>
  </si>
  <si>
    <t>Фп</t>
  </si>
  <si>
    <t>Фф</t>
  </si>
  <si>
    <t>Эис</t>
  </si>
  <si>
    <t>Эрмп</t>
  </si>
  <si>
    <t>СР</t>
  </si>
  <si>
    <t>Мероприятие «Поддержка социально ориентированных некоммерческих организаций, осуществляющих деятельность в сфере физической культуры и спорта»</t>
  </si>
  <si>
    <t xml:space="preserve"> Мероприятие «Поэтапное внедрение Всероссийского физкультурно-спортивного комплекса «Готов к труду и обороне» (ГТО)»</t>
  </si>
  <si>
    <t xml:space="preserve"> Мероприятие «Проведение спортивно-массовых мероприятий»</t>
  </si>
  <si>
    <t>Мероприятие «Подготовка спортивных объектов для проведения активного досуга и спортивных соревнований»</t>
  </si>
  <si>
    <t xml:space="preserve"> Мероприятие «Обеспечение деятельности спортивных организаций  по месту жительства граждан»</t>
  </si>
  <si>
    <t xml:space="preserve"> Мероприятие  «Обеспечение деятельности муниципальных  учреждений спортивной направленности и физкультурно-спортивных организаций, осуществляющих спортивную подготовку»</t>
  </si>
  <si>
    <t>Муниципальная программа "Спорт города Кемерово"</t>
  </si>
  <si>
    <t>22</t>
  </si>
  <si>
    <t>Численность занимающихся физкультурно спортивных организаций, реализующих программы спортивной подготовки.</t>
  </si>
  <si>
    <t xml:space="preserve">Количество физкультурно-спортивных организаций, реализующих программы спортивной подготовки
</t>
  </si>
  <si>
    <t xml:space="preserve"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спортивного совершенствования в организациях, осуществляющих спортивную подготовку
</t>
  </si>
  <si>
    <t xml:space="preserve">Доля занимающихся на этапах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
</t>
  </si>
  <si>
    <t>за 2022 год</t>
  </si>
  <si>
    <t>Карточка выбытий средств бюджета по классификации</t>
  </si>
  <si>
    <t>(наименование органа, исполняющего бюджет)</t>
  </si>
  <si>
    <t>КОДЫ</t>
  </si>
  <si>
    <t>Получатель БС:</t>
  </si>
  <si>
    <t>на:</t>
  </si>
  <si>
    <t>31.12.2022</t>
  </si>
  <si>
    <t>№ лицевого счета:</t>
  </si>
  <si>
    <t>По бюджетным счетам:</t>
  </si>
  <si>
    <t>Виды деятелльности:</t>
  </si>
  <si>
    <t>КЦ:</t>
  </si>
  <si>
    <t>Единица измерения : руб.</t>
  </si>
  <si>
    <t>ППП</t>
  </si>
  <si>
    <t>БК</t>
  </si>
  <si>
    <t>Бюджетные ассигнования на год</t>
  </si>
  <si>
    <t>ЛБО</t>
  </si>
  <si>
    <t>Объемы фин-ия</t>
  </si>
  <si>
    <t>Кассовые расходы</t>
  </si>
  <si>
    <t>Остаток ассигн.</t>
  </si>
  <si>
    <t>Остаток БО</t>
  </si>
  <si>
    <t>Остаток средств на л/с</t>
  </si>
  <si>
    <t>0703 05100 29260 621</t>
  </si>
  <si>
    <t>управление культуры, спорта и молодежной политики администрации города Кемерово</t>
  </si>
  <si>
    <t>0703 05100 29260 622</t>
  </si>
  <si>
    <t>00500026</t>
  </si>
  <si>
    <t>0703 05100 S0450 621</t>
  </si>
  <si>
    <t>0390002266</t>
  </si>
  <si>
    <t>0703 051A1 55191 622</t>
  </si>
  <si>
    <t>22-55190-00000-00001</t>
  </si>
  <si>
    <t>0703 051К0 29260 621</t>
  </si>
  <si>
    <t>0703 09300 71940 622</t>
  </si>
  <si>
    <t>0390002190</t>
  </si>
  <si>
    <t>0703 20300 29260 621</t>
  </si>
  <si>
    <t>0703 20300 29260 622</t>
  </si>
  <si>
    <t>00500040</t>
  </si>
  <si>
    <t>00500041</t>
  </si>
  <si>
    <t>0703 21000 29260 621</t>
  </si>
  <si>
    <t>0703 23000 29260 621</t>
  </si>
  <si>
    <t>0707 07000 12010 621</t>
  </si>
  <si>
    <t>0707 07000 29270 621</t>
  </si>
  <si>
    <t>0707 07000 29370 633</t>
  </si>
  <si>
    <t>0707 07000 85010 330</t>
  </si>
  <si>
    <t>0707 07000 S0490 622</t>
  </si>
  <si>
    <t>00500034</t>
  </si>
  <si>
    <t>0390002088</t>
  </si>
  <si>
    <t>0707 070К0 29270 621</t>
  </si>
  <si>
    <t>0707 24000 12010 621</t>
  </si>
  <si>
    <t>0707 24000 29370 633</t>
  </si>
  <si>
    <t>0801 05100 13010 621</t>
  </si>
  <si>
    <t>0801 05100 29320 621</t>
  </si>
  <si>
    <t>0801 05100 29320 622</t>
  </si>
  <si>
    <t>00500038</t>
  </si>
  <si>
    <t>0801 05100 29330 621</t>
  </si>
  <si>
    <t>0801 05100 29330 622</t>
  </si>
  <si>
    <t>0801 05100 29340 621</t>
  </si>
  <si>
    <t>0801 05100 29340 622</t>
  </si>
  <si>
    <t>0801 05100 29350 621</t>
  </si>
  <si>
    <t>0801 05100 29350 622</t>
  </si>
  <si>
    <t>0801 05100 29370 633</t>
  </si>
  <si>
    <t>0801 05100 79020 621</t>
  </si>
  <si>
    <t>0390002020</t>
  </si>
  <si>
    <t>0801 05100 L5170 622</t>
  </si>
  <si>
    <t>21-55170-00000-00000</t>
  </si>
  <si>
    <t>22-55170-00000-00000</t>
  </si>
  <si>
    <t>0801 05100 S0480 622</t>
  </si>
  <si>
    <t>00500035</t>
  </si>
  <si>
    <t>0390002095</t>
  </si>
  <si>
    <t>0801 051К0 29320 621</t>
  </si>
  <si>
    <t>0801 051К0 29330 621</t>
  </si>
  <si>
    <t>0801 051К0 29340 621</t>
  </si>
  <si>
    <t>0801 051К0 29350 621</t>
  </si>
  <si>
    <t>0801 05200 S0420 621</t>
  </si>
  <si>
    <t>0390002089</t>
  </si>
  <si>
    <t>0801 05300 13010 621</t>
  </si>
  <si>
    <t>0801 09300 71940 622</t>
  </si>
  <si>
    <t>0801 20300 29320 465</t>
  </si>
  <si>
    <t>00500030</t>
  </si>
  <si>
    <t>0801 20300 29320 621</t>
  </si>
  <si>
    <t>0801 20300 29320 622</t>
  </si>
  <si>
    <t>0801 20300 29330 621</t>
  </si>
  <si>
    <t>0801 20300 29340 621</t>
  </si>
  <si>
    <t>0801 20300 29350 621</t>
  </si>
  <si>
    <t>0801 21000 29320 621</t>
  </si>
  <si>
    <t>0801 21000 29340 621</t>
  </si>
  <si>
    <t>0801 23000 29320 621</t>
  </si>
  <si>
    <t>0801 23000 29320 622</t>
  </si>
  <si>
    <t>0801 23000 29330 621</t>
  </si>
  <si>
    <t>0801 23000 29330 622</t>
  </si>
  <si>
    <t>00500042</t>
  </si>
  <si>
    <t>0801 23000 29340 621</t>
  </si>
  <si>
    <t>0801 23000 29340 622</t>
  </si>
  <si>
    <t>0801 23000 29350 621</t>
  </si>
  <si>
    <t>0801 24000 13010 621</t>
  </si>
  <si>
    <t>0801 25000 13010 621</t>
  </si>
  <si>
    <t>0801 25000 29370 633</t>
  </si>
  <si>
    <t>0804 05100 29360 611</t>
  </si>
  <si>
    <t>0804 051К0 29360 611</t>
  </si>
  <si>
    <t>0804 20300 29360 611</t>
  </si>
  <si>
    <t>0804 23000 29360 611</t>
  </si>
  <si>
    <t>1003 05200 70430 313</t>
  </si>
  <si>
    <t>0390002090</t>
  </si>
  <si>
    <t>1003 05200 72010 313</t>
  </si>
  <si>
    <t>0390002017</t>
  </si>
  <si>
    <t>1101 08000 29250 611</t>
  </si>
  <si>
    <t>1101 08000 29250 621</t>
  </si>
  <si>
    <t>1101 08000 29250 622</t>
  </si>
  <si>
    <t>1101 08000 29300 621</t>
  </si>
  <si>
    <t>1101 08000 29300 622</t>
  </si>
  <si>
    <t>1101 08000 29370 633</t>
  </si>
  <si>
    <t>1101 08000 29410 621</t>
  </si>
  <si>
    <t>1101 08000 29410 622</t>
  </si>
  <si>
    <t>1101 08000 29440 621</t>
  </si>
  <si>
    <t>1101 08000 29450 611</t>
  </si>
  <si>
    <t>1101 08000 29450 612</t>
  </si>
  <si>
    <t>1101 08000 29450 621</t>
  </si>
  <si>
    <t>1101 08000 L7530 622</t>
  </si>
  <si>
    <t>22-57530-00000-00000</t>
  </si>
  <si>
    <t>1101 08000 S0570 611</t>
  </si>
  <si>
    <t>0390002258</t>
  </si>
  <si>
    <t>1101 08000 S0570 621</t>
  </si>
  <si>
    <t>1101 080К0 29250 621</t>
  </si>
  <si>
    <t>1101 080К0 29300 621</t>
  </si>
  <si>
    <t>1101 080К0 29410 621</t>
  </si>
  <si>
    <t>1101 080К0 29440 621</t>
  </si>
  <si>
    <t>1101 09300 71940 622</t>
  </si>
  <si>
    <t>1101 20300 29250 611</t>
  </si>
  <si>
    <t>1101 20300 29250 621</t>
  </si>
  <si>
    <t>1101 20300 29250 622</t>
  </si>
  <si>
    <t>1101 20300 29300 621</t>
  </si>
  <si>
    <t>1101 20300 29300 622</t>
  </si>
  <si>
    <t>1101 20300 29410 621</t>
  </si>
  <si>
    <t>1101 20300 29410 622</t>
  </si>
  <si>
    <t>1101 20300 29440 621</t>
  </si>
  <si>
    <t>1101 21000 29250 621</t>
  </si>
  <si>
    <t>1101 21000 29300 621</t>
  </si>
  <si>
    <t>1101 21000 29410 621</t>
  </si>
  <si>
    <t>1101 21000 29440 621</t>
  </si>
  <si>
    <t>1101 23000 29250 621</t>
  </si>
  <si>
    <t>1101 23000 29300 621</t>
  </si>
  <si>
    <t>1101 23000 29410 621</t>
  </si>
  <si>
    <t>1101 23000 29410 622</t>
  </si>
  <si>
    <t>1101 23000 29440 621</t>
  </si>
  <si>
    <t>1101 24000 29250 621</t>
  </si>
  <si>
    <t>1101 24000 29300 621</t>
  </si>
  <si>
    <t>1101 24000 29440 621</t>
  </si>
  <si>
    <t>1101 25000 29250 621</t>
  </si>
  <si>
    <t>1101 25000 29300 621</t>
  </si>
  <si>
    <t>1102 55000 70510 622</t>
  </si>
  <si>
    <t>0390002164</t>
  </si>
  <si>
    <t>1103 08000 29370 633</t>
  </si>
  <si>
    <t>1103 08000 S0570 611</t>
  </si>
  <si>
    <t>1103 08000 S0570 621</t>
  </si>
  <si>
    <t>Итого по:</t>
  </si>
  <si>
    <t xml:space="preserve">Главный бухгалтер: </t>
  </si>
  <si>
    <t>Агафонова Е. А.</t>
  </si>
  <si>
    <t>(подпись)</t>
  </si>
  <si>
    <t>(расшифровка подписи)</t>
  </si>
  <si>
    <t xml:space="preserve">Исполнитель: </t>
  </si>
  <si>
    <t>4. Мероприятие «Проведение спортивно-массовых мероприятий»</t>
  </si>
  <si>
    <t>5. Мероприятие «Поэтапное внедрение Всероссийского физкультурно-спортивного комплекса «Готов к труду и обороне» (ГТО)»</t>
  </si>
  <si>
    <t>6.  Мероприятие «Поддержка социально ориентированных некоммерческих организаций, осуществляющих деятельность в сфере физической культуры и спорта»</t>
  </si>
  <si>
    <t>Исп. Макарова А.И.</t>
  </si>
  <si>
    <t>12.1</t>
  </si>
  <si>
    <t>Муниципальная программа «Спорт города Кемерово» на 2015-2025 годы</t>
  </si>
  <si>
    <t>Исп. Макарова А.И. (36-54-65), Овчинникова К.А. (36-74-36)</t>
  </si>
  <si>
    <t>7.  Мероприятие «Закупка оборудования для создания «умных» спортивных площадок»</t>
  </si>
  <si>
    <t>«Спорт города Кемерово» на 2015-2025 годы</t>
  </si>
  <si>
    <t>показатель введен в 2022 году</t>
  </si>
  <si>
    <t>Количество созданных "умных" спортивных площадок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</si>
</sst>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[$-FC19]d\ mmmm\ yyyy\ &quot;г.&quot;"/>
    <numFmt numFmtId="183" formatCode="#,##0.0_ ;\-#,##0.0\ "/>
    <numFmt numFmtId="184" formatCode="#,##0.00_ ;[Red]\-#,##0.00\ "/>
    <numFmt numFmtId="185" formatCode="0.0%"/>
    <numFmt numFmtId="186" formatCode="dd/mm/yy"/>
    <numFmt numFmtId="187" formatCode="#,##0.000_ ;\-#,##0.000\ "/>
    <numFmt numFmtId="188" formatCode="#,##0.0000_ ;\-#,##0.0000\ "/>
    <numFmt numFmtId="189" formatCode="#,##0.00000_ ;\-#,##0.00000\ "/>
    <numFmt numFmtId="190" formatCode="#,##0.000000_ ;\-#,##0.000000\ "/>
    <numFmt numFmtId="191" formatCode="#,##0.0000000_ ;\-#,##0.0000000\ "/>
    <numFmt numFmtId="192" formatCode="_-* #,##0.0_р_._-;\-* #,##0.0_р_._-;_-* &quot;-&quot;??_р_._-;_-@_-"/>
    <numFmt numFmtId="193" formatCode="_-* #,##0.0\ _₽_-;\-* #,##0.0\ _₽_-;_-* &quot;-&quot;??\ _₽_-;_-@_-"/>
    <numFmt numFmtId="194" formatCode="0.000"/>
    <numFmt numFmtId="195" formatCode="0.0000"/>
    <numFmt numFmtId="196" formatCode="#,##0.00_р_."/>
    <numFmt numFmtId="197" formatCode="_-* #,##0.000_р_._-;\-* #,##0.000_р_._-;_-* &quot;-&quot;??_р_._-;_-@_-"/>
    <numFmt numFmtId="198" formatCode="_-* #,##0_р_._-;\-* #,##0_р_._-;_-* &quot;-&quot;??_р_._-;_-@_-"/>
    <numFmt numFmtId="199" formatCode="0.00000"/>
    <numFmt numFmtId="200" formatCode="0.000000"/>
    <numFmt numFmtId="201" formatCode="0.0000000"/>
    <numFmt numFmtId="202" formatCode="0.00000000"/>
  </numFmts>
  <fonts count="7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b/>
      <u val="single"/>
      <sz val="8"/>
      <name val="Arial Cyr"/>
      <family val="2"/>
    </font>
    <font>
      <u val="single"/>
      <sz val="8"/>
      <name val="Arial CYR"/>
      <family val="2"/>
    </font>
    <font>
      <sz val="13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u val="single"/>
      <sz val="10"/>
      <name val="Arial CYR"/>
      <family val="2"/>
    </font>
    <font>
      <i/>
      <sz val="7"/>
      <name val="Arial CYR"/>
      <family val="2"/>
    </font>
    <font>
      <b/>
      <sz val="8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1"/>
      <color indexed="9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sz val="10"/>
      <name val="Calibri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46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right" vertical="top" wrapText="1"/>
    </xf>
    <xf numFmtId="173" fontId="52" fillId="0" borderId="0" xfId="64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73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83" fontId="3" fillId="0" borderId="0" xfId="66" applyNumberFormat="1" applyFont="1" applyFill="1" applyBorder="1" applyAlignment="1">
      <alignment wrapText="1"/>
    </xf>
    <xf numFmtId="183" fontId="71" fillId="0" borderId="0" xfId="66" applyNumberFormat="1" applyFont="1" applyFill="1" applyBorder="1" applyAlignment="1">
      <alignment wrapText="1"/>
    </xf>
    <xf numFmtId="0" fontId="52" fillId="0" borderId="0" xfId="0" applyFont="1" applyAlignment="1">
      <alignment horizontal="right"/>
    </xf>
    <xf numFmtId="0" fontId="72" fillId="0" borderId="0" xfId="0" applyFont="1" applyAlignment="1">
      <alignment/>
    </xf>
    <xf numFmtId="0" fontId="1" fillId="0" borderId="0" xfId="0" applyFont="1" applyFill="1" applyAlignment="1">
      <alignment/>
    </xf>
    <xf numFmtId="0" fontId="71" fillId="0" borderId="0" xfId="0" applyFont="1" applyAlignment="1">
      <alignment/>
    </xf>
    <xf numFmtId="183" fontId="7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2" fillId="0" borderId="0" xfId="0" applyFont="1" applyAlignment="1">
      <alignment horizontal="left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183" fontId="6" fillId="0" borderId="0" xfId="0" applyNumberFormat="1" applyFont="1" applyAlignment="1">
      <alignment/>
    </xf>
    <xf numFmtId="193" fontId="1" fillId="0" borderId="0" xfId="0" applyNumberFormat="1" applyFont="1" applyAlignment="1">
      <alignment/>
    </xf>
    <xf numFmtId="183" fontId="3" fillId="0" borderId="15" xfId="66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183" fontId="7" fillId="0" borderId="0" xfId="0" applyNumberFormat="1" applyFont="1" applyAlignment="1">
      <alignment horizontal="center"/>
    </xf>
    <xf numFmtId="183" fontId="6" fillId="0" borderId="0" xfId="0" applyNumberFormat="1" applyFont="1" applyFill="1" applyAlignment="1">
      <alignment/>
    </xf>
    <xf numFmtId="173" fontId="10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vertical="top" wrapText="1"/>
    </xf>
    <xf numFmtId="0" fontId="10" fillId="0" borderId="11" xfId="0" applyFont="1" applyFill="1" applyBorder="1" applyAlignment="1">
      <alignment horizontal="right" vertical="top" wrapText="1"/>
    </xf>
    <xf numFmtId="0" fontId="52" fillId="32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vertical="top" wrapText="1"/>
    </xf>
    <xf numFmtId="0" fontId="52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vertical="top" wrapText="1"/>
    </xf>
    <xf numFmtId="0" fontId="52" fillId="33" borderId="16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173" fontId="52" fillId="0" borderId="11" xfId="64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vertical="top" wrapText="1"/>
    </xf>
    <xf numFmtId="0" fontId="52" fillId="0" borderId="16" xfId="0" applyFont="1" applyFill="1" applyBorder="1" applyAlignment="1">
      <alignment vertical="top" wrapText="1"/>
    </xf>
    <xf numFmtId="0" fontId="52" fillId="0" borderId="0" xfId="0" applyFont="1" applyFill="1" applyAlignment="1">
      <alignment/>
    </xf>
    <xf numFmtId="183" fontId="7" fillId="0" borderId="0" xfId="0" applyNumberFormat="1" applyFont="1" applyFill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183" fontId="73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0" fontId="11" fillId="32" borderId="18" xfId="0" applyFont="1" applyFill="1" applyBorder="1" applyAlignment="1">
      <alignment horizontal="center" vertical="top" wrapText="1"/>
    </xf>
    <xf numFmtId="0" fontId="11" fillId="32" borderId="19" xfId="0" applyFont="1" applyFill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center" wrapText="1"/>
    </xf>
    <xf numFmtId="1" fontId="48" fillId="0" borderId="20" xfId="0" applyNumberFormat="1" applyFont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/>
    </xf>
    <xf numFmtId="2" fontId="11" fillId="32" borderId="21" xfId="0" applyNumberFormat="1" applyFont="1" applyFill="1" applyBorder="1" applyAlignment="1">
      <alignment horizontal="center" vertical="center" wrapText="1"/>
    </xf>
    <xf numFmtId="173" fontId="71" fillId="32" borderId="17" xfId="66" applyFont="1" applyFill="1" applyBorder="1" applyAlignment="1">
      <alignment vertical="center"/>
    </xf>
    <xf numFmtId="2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49" fontId="52" fillId="0" borderId="0" xfId="0" applyNumberFormat="1" applyFont="1" applyAlignment="1">
      <alignment/>
    </xf>
    <xf numFmtId="1" fontId="21" fillId="0" borderId="0" xfId="0" applyNumberFormat="1" applyFont="1" applyFill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2" fontId="23" fillId="33" borderId="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61" fillId="0" borderId="0" xfId="0" applyNumberFormat="1" applyFont="1" applyAlignment="1">
      <alignment/>
    </xf>
    <xf numFmtId="0" fontId="23" fillId="3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1" fontId="23" fillId="34" borderId="0" xfId="0" applyNumberFormat="1" applyFont="1" applyFill="1" applyAlignment="1">
      <alignment/>
    </xf>
    <xf numFmtId="0" fontId="23" fillId="34" borderId="0" xfId="0" applyFont="1" applyFill="1" applyAlignment="1">
      <alignment/>
    </xf>
    <xf numFmtId="2" fontId="24" fillId="34" borderId="0" xfId="0" applyNumberFormat="1" applyFont="1" applyFill="1" applyAlignment="1">
      <alignment horizontal="center" vertical="center" wrapText="1"/>
    </xf>
    <xf numFmtId="173" fontId="52" fillId="34" borderId="0" xfId="0" applyNumberFormat="1" applyFont="1" applyFill="1" applyAlignment="1">
      <alignment/>
    </xf>
    <xf numFmtId="2" fontId="52" fillId="34" borderId="0" xfId="0" applyNumberFormat="1" applyFont="1" applyFill="1" applyAlignment="1">
      <alignment/>
    </xf>
    <xf numFmtId="173" fontId="52" fillId="0" borderId="0" xfId="0" applyNumberFormat="1" applyFont="1" applyFill="1" applyAlignment="1">
      <alignment/>
    </xf>
    <xf numFmtId="173" fontId="61" fillId="34" borderId="0" xfId="0" applyNumberFormat="1" applyFont="1" applyFill="1" applyAlignment="1">
      <alignment/>
    </xf>
    <xf numFmtId="2" fontId="61" fillId="34" borderId="0" xfId="0" applyNumberFormat="1" applyFont="1" applyFill="1" applyAlignment="1">
      <alignment horizontal="center" vertical="center"/>
    </xf>
    <xf numFmtId="43" fontId="52" fillId="34" borderId="0" xfId="0" applyNumberFormat="1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4" fillId="0" borderId="22" xfId="0" applyFont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horizontal="center" vertical="center" wrapText="1"/>
    </xf>
    <xf numFmtId="198" fontId="52" fillId="32" borderId="16" xfId="64" applyNumberFormat="1" applyFont="1" applyFill="1" applyBorder="1" applyAlignment="1">
      <alignment horizontal="center" vertical="top" wrapText="1"/>
    </xf>
    <xf numFmtId="49" fontId="75" fillId="32" borderId="0" xfId="0" applyNumberFormat="1" applyFont="1" applyFill="1" applyAlignment="1">
      <alignment/>
    </xf>
    <xf numFmtId="173" fontId="52" fillId="32" borderId="16" xfId="64" applyFont="1" applyFill="1" applyBorder="1" applyAlignment="1">
      <alignment horizontal="center" vertical="top" wrapText="1"/>
    </xf>
    <xf numFmtId="49" fontId="75" fillId="32" borderId="22" xfId="0" applyNumberFormat="1" applyFont="1" applyFill="1" applyBorder="1" applyAlignment="1">
      <alignment horizontal="center" vertical="center"/>
    </xf>
    <xf numFmtId="49" fontId="75" fillId="32" borderId="10" xfId="0" applyNumberFormat="1" applyFont="1" applyFill="1" applyBorder="1" applyAlignment="1">
      <alignment horizontal="center" vertical="center"/>
    </xf>
    <xf numFmtId="183" fontId="76" fillId="0" borderId="10" xfId="66" applyNumberFormat="1" applyFont="1" applyFill="1" applyBorder="1" applyAlignment="1">
      <alignment horizontal="center" vertical="top" wrapText="1"/>
    </xf>
    <xf numFmtId="183" fontId="76" fillId="0" borderId="11" xfId="66" applyNumberFormat="1" applyFont="1" applyFill="1" applyBorder="1" applyAlignment="1">
      <alignment horizontal="center" vertical="top" wrapText="1"/>
    </xf>
    <xf numFmtId="183" fontId="76" fillId="0" borderId="14" xfId="66" applyNumberFormat="1" applyFont="1" applyFill="1" applyBorder="1" applyAlignment="1">
      <alignment horizontal="center" vertical="top" wrapText="1"/>
    </xf>
    <xf numFmtId="183" fontId="76" fillId="0" borderId="23" xfId="66" applyNumberFormat="1" applyFont="1" applyFill="1" applyBorder="1" applyAlignment="1">
      <alignment horizontal="center" vertical="top" wrapText="1"/>
    </xf>
    <xf numFmtId="0" fontId="12" fillId="0" borderId="0" xfId="55" applyFont="1">
      <alignment/>
      <protection/>
    </xf>
    <xf numFmtId="0" fontId="12" fillId="0" borderId="0" xfId="55" applyFont="1" applyAlignment="1">
      <alignment/>
      <protection/>
    </xf>
    <xf numFmtId="0" fontId="12" fillId="0" borderId="0" xfId="55" applyFont="1" applyAlignment="1">
      <alignment horizontal="right"/>
      <protection/>
    </xf>
    <xf numFmtId="0" fontId="4" fillId="0" borderId="0" xfId="55">
      <alignment/>
      <protection/>
    </xf>
    <xf numFmtId="0" fontId="4" fillId="0" borderId="0" xfId="55" applyFont="1">
      <alignment/>
      <protection/>
    </xf>
    <xf numFmtId="0" fontId="25" fillId="0" borderId="0" xfId="55" applyFont="1" applyAlignment="1">
      <alignment horizontal="center"/>
      <protection/>
    </xf>
    <xf numFmtId="0" fontId="4" fillId="0" borderId="0" xfId="55" applyFont="1" applyAlignment="1">
      <alignment/>
      <protection/>
    </xf>
    <xf numFmtId="0" fontId="26" fillId="0" borderId="0" xfId="55" applyFont="1" applyBorder="1" applyAlignment="1">
      <alignment horizontal="center"/>
      <protection/>
    </xf>
    <xf numFmtId="0" fontId="25" fillId="0" borderId="0" xfId="55" applyFont="1" applyBorder="1" applyAlignment="1">
      <alignment horizontal="center"/>
      <protection/>
    </xf>
    <xf numFmtId="0" fontId="13" fillId="0" borderId="0" xfId="55" applyFont="1">
      <alignment/>
      <protection/>
    </xf>
    <xf numFmtId="0" fontId="13" fillId="0" borderId="0" xfId="55" applyFont="1" applyBorder="1" applyAlignment="1">
      <alignment horizontal="center" vertical="top"/>
      <protection/>
    </xf>
    <xf numFmtId="0" fontId="13" fillId="0" borderId="0" xfId="55" applyFont="1" applyBorder="1" applyAlignment="1">
      <alignment horizontal="center"/>
      <protection/>
    </xf>
    <xf numFmtId="0" fontId="13" fillId="0" borderId="0" xfId="55" applyFont="1" applyAlignment="1">
      <alignment/>
      <protection/>
    </xf>
    <xf numFmtId="0" fontId="16" fillId="0" borderId="0" xfId="55" applyFont="1" applyAlignment="1">
      <alignment horizontal="center"/>
      <protection/>
    </xf>
    <xf numFmtId="0" fontId="12" fillId="0" borderId="14" xfId="55" applyFont="1" applyBorder="1" applyAlignment="1">
      <alignment horizontal="center"/>
      <protection/>
    </xf>
    <xf numFmtId="49" fontId="12" fillId="0" borderId="0" xfId="55" applyNumberFormat="1" applyFont="1" applyAlignment="1">
      <alignment horizontal="right"/>
      <protection/>
    </xf>
    <xf numFmtId="49" fontId="17" fillId="0" borderId="0" xfId="55" applyNumberFormat="1" applyFont="1" applyAlignment="1">
      <alignment horizontal="left"/>
      <protection/>
    </xf>
    <xf numFmtId="49" fontId="12" fillId="0" borderId="0" xfId="55" applyNumberFormat="1" applyFont="1">
      <alignment/>
      <protection/>
    </xf>
    <xf numFmtId="49" fontId="12" fillId="0" borderId="0" xfId="55" applyNumberFormat="1" applyFont="1" applyAlignment="1">
      <alignment/>
      <protection/>
    </xf>
    <xf numFmtId="0" fontId="12" fillId="0" borderId="24" xfId="55" applyFont="1" applyBorder="1">
      <alignment/>
      <protection/>
    </xf>
    <xf numFmtId="0" fontId="17" fillId="0" borderId="0" xfId="55" applyNumberFormat="1" applyFont="1" applyAlignment="1">
      <alignment horizontal="left"/>
      <protection/>
    </xf>
    <xf numFmtId="49" fontId="12" fillId="0" borderId="0" xfId="55" applyNumberFormat="1" applyFont="1" applyAlignment="1">
      <alignment horizontal="center"/>
      <protection/>
    </xf>
    <xf numFmtId="49" fontId="12" fillId="0" borderId="0" xfId="55" applyNumberFormat="1" applyFont="1" applyAlignment="1">
      <alignment horizontal="left"/>
      <protection/>
    </xf>
    <xf numFmtId="0" fontId="12" fillId="0" borderId="25" xfId="55" applyFont="1" applyBorder="1">
      <alignment/>
      <protection/>
    </xf>
    <xf numFmtId="49" fontId="12" fillId="0" borderId="0" xfId="55" applyNumberFormat="1" applyFont="1" applyAlignment="1">
      <alignment horizontal="center" wrapText="1"/>
      <protection/>
    </xf>
    <xf numFmtId="49" fontId="12" fillId="0" borderId="0" xfId="55" applyNumberFormat="1" applyFont="1" applyAlignment="1">
      <alignment horizontal="right" vertical="top"/>
      <protection/>
    </xf>
    <xf numFmtId="49" fontId="17" fillId="0" borderId="0" xfId="55" applyNumberFormat="1" applyFont="1" applyBorder="1" applyAlignment="1">
      <alignment horizontal="left"/>
      <protection/>
    </xf>
    <xf numFmtId="49" fontId="17" fillId="0" borderId="0" xfId="55" applyNumberFormat="1" applyFont="1" applyBorder="1" applyAlignment="1">
      <alignment horizontal="justify" wrapText="1"/>
      <protection/>
    </xf>
    <xf numFmtId="0" fontId="12" fillId="0" borderId="26" xfId="55" applyFont="1" applyBorder="1" applyAlignment="1">
      <alignment horizontal="center"/>
      <protection/>
    </xf>
    <xf numFmtId="0" fontId="27" fillId="0" borderId="10" xfId="55" applyFont="1" applyBorder="1" applyAlignment="1">
      <alignment horizontal="center" vertical="center" wrapText="1"/>
      <protection/>
    </xf>
    <xf numFmtId="49" fontId="15" fillId="0" borderId="10" xfId="55" applyNumberFormat="1" applyFont="1" applyBorder="1" applyAlignment="1">
      <alignment horizontal="center" vertical="top" wrapText="1"/>
      <protection/>
    </xf>
    <xf numFmtId="49" fontId="12" fillId="0" borderId="27" xfId="55" applyNumberFormat="1" applyFont="1" applyBorder="1" applyAlignment="1">
      <alignment horizontal="center" vertical="top" wrapText="1"/>
      <protection/>
    </xf>
    <xf numFmtId="4" fontId="12" fillId="0" borderId="10" xfId="55" applyNumberFormat="1" applyFont="1" applyBorder="1" applyAlignment="1">
      <alignment vertical="center" wrapText="1"/>
      <protection/>
    </xf>
    <xf numFmtId="4" fontId="12" fillId="0" borderId="28" xfId="55" applyNumberFormat="1" applyFont="1" applyBorder="1" applyAlignment="1">
      <alignment vertical="center" wrapText="1"/>
      <protection/>
    </xf>
    <xf numFmtId="49" fontId="28" fillId="0" borderId="10" xfId="55" applyNumberFormat="1" applyFont="1" applyBorder="1" applyAlignment="1">
      <alignment horizontal="center" vertical="top" wrapText="1"/>
      <protection/>
    </xf>
    <xf numFmtId="49" fontId="28" fillId="0" borderId="27" xfId="55" applyNumberFormat="1" applyFont="1" applyBorder="1" applyAlignment="1">
      <alignment horizontal="center" vertical="top" wrapText="1"/>
      <protection/>
    </xf>
    <xf numFmtId="4" fontId="28" fillId="0" borderId="10" xfId="55" applyNumberFormat="1" applyFont="1" applyBorder="1" applyAlignment="1">
      <alignment vertical="center" wrapText="1"/>
      <protection/>
    </xf>
    <xf numFmtId="4" fontId="28" fillId="0" borderId="28" xfId="55" applyNumberFormat="1" applyFont="1" applyBorder="1" applyAlignment="1">
      <alignment vertical="center" wrapText="1"/>
      <protection/>
    </xf>
    <xf numFmtId="0" fontId="12" fillId="0" borderId="10" xfId="55" applyFont="1" applyBorder="1">
      <alignment/>
      <protection/>
    </xf>
    <xf numFmtId="4" fontId="14" fillId="0" borderId="10" xfId="55" applyNumberFormat="1" applyFont="1" applyBorder="1" applyAlignment="1">
      <alignment vertical="center"/>
      <protection/>
    </xf>
    <xf numFmtId="0" fontId="12" fillId="0" borderId="29" xfId="55" applyFont="1" applyBorder="1">
      <alignment/>
      <protection/>
    </xf>
    <xf numFmtId="0" fontId="12" fillId="0" borderId="29" xfId="55" applyFont="1" applyBorder="1" applyAlignment="1">
      <alignment horizontal="center"/>
      <protection/>
    </xf>
    <xf numFmtId="0" fontId="12" fillId="0" borderId="0" xfId="55" applyFont="1" applyBorder="1">
      <alignment/>
      <protection/>
    </xf>
    <xf numFmtId="0" fontId="13" fillId="0" borderId="0" xfId="55" applyFont="1" applyAlignment="1">
      <alignment horizontal="center"/>
      <protection/>
    </xf>
    <xf numFmtId="0" fontId="13" fillId="0" borderId="0" xfId="55" applyFont="1" applyAlignment="1">
      <alignment horizontal="left"/>
      <protection/>
    </xf>
    <xf numFmtId="0" fontId="12" fillId="0" borderId="0" xfId="55" applyFont="1" applyAlignment="1">
      <alignment shrinkToFit="1"/>
      <protection/>
    </xf>
    <xf numFmtId="183" fontId="1" fillId="0" borderId="0" xfId="0" applyNumberFormat="1" applyFont="1" applyAlignment="1">
      <alignment/>
    </xf>
    <xf numFmtId="0" fontId="12" fillId="32" borderId="0" xfId="55" applyFont="1" applyFill="1" applyAlignment="1">
      <alignment/>
      <protection/>
    </xf>
    <xf numFmtId="0" fontId="4" fillId="32" borderId="0" xfId="55" applyFont="1" applyFill="1">
      <alignment/>
      <protection/>
    </xf>
    <xf numFmtId="0" fontId="26" fillId="32" borderId="0" xfId="55" applyFont="1" applyFill="1" applyBorder="1" applyAlignment="1">
      <alignment horizontal="center"/>
      <protection/>
    </xf>
    <xf numFmtId="0" fontId="13" fillId="32" borderId="0" xfId="55" applyFont="1" applyFill="1" applyBorder="1" applyAlignment="1">
      <alignment horizontal="center" vertical="top"/>
      <protection/>
    </xf>
    <xf numFmtId="0" fontId="16" fillId="32" borderId="0" xfId="55" applyFont="1" applyFill="1" applyAlignment="1">
      <alignment horizontal="center"/>
      <protection/>
    </xf>
    <xf numFmtId="49" fontId="12" fillId="32" borderId="0" xfId="55" applyNumberFormat="1" applyFont="1" applyFill="1">
      <alignment/>
      <protection/>
    </xf>
    <xf numFmtId="49" fontId="12" fillId="32" borderId="0" xfId="55" applyNumberFormat="1" applyFont="1" applyFill="1" applyAlignment="1">
      <alignment horizontal="center"/>
      <protection/>
    </xf>
    <xf numFmtId="49" fontId="12" fillId="32" borderId="0" xfId="55" applyNumberFormat="1" applyFont="1" applyFill="1" applyAlignment="1">
      <alignment horizontal="center" wrapText="1"/>
      <protection/>
    </xf>
    <xf numFmtId="49" fontId="17" fillId="32" borderId="0" xfId="55" applyNumberFormat="1" applyFont="1" applyFill="1" applyBorder="1" applyAlignment="1">
      <alignment horizontal="justify" wrapText="1"/>
      <protection/>
    </xf>
    <xf numFmtId="49" fontId="17" fillId="32" borderId="0" xfId="55" applyNumberFormat="1" applyFont="1" applyFill="1" applyBorder="1" applyAlignment="1">
      <alignment horizontal="left"/>
      <protection/>
    </xf>
    <xf numFmtId="0" fontId="27" fillId="32" borderId="10" xfId="55" applyFont="1" applyFill="1" applyBorder="1" applyAlignment="1">
      <alignment horizontal="center" vertical="center" wrapText="1"/>
      <protection/>
    </xf>
    <xf numFmtId="4" fontId="12" fillId="32" borderId="10" xfId="55" applyNumberFormat="1" applyFont="1" applyFill="1" applyBorder="1" applyAlignment="1">
      <alignment vertical="center" wrapText="1"/>
      <protection/>
    </xf>
    <xf numFmtId="4" fontId="28" fillId="32" borderId="10" xfId="55" applyNumberFormat="1" applyFont="1" applyFill="1" applyBorder="1" applyAlignment="1">
      <alignment vertical="center" wrapText="1"/>
      <protection/>
    </xf>
    <xf numFmtId="4" fontId="14" fillId="32" borderId="10" xfId="55" applyNumberFormat="1" applyFont="1" applyFill="1" applyBorder="1" applyAlignment="1">
      <alignment vertical="center"/>
      <protection/>
    </xf>
    <xf numFmtId="0" fontId="12" fillId="32" borderId="0" xfId="55" applyFont="1" applyFill="1">
      <alignment/>
      <protection/>
    </xf>
    <xf numFmtId="0" fontId="12" fillId="32" borderId="29" xfId="55" applyFont="1" applyFill="1" applyBorder="1">
      <alignment/>
      <protection/>
    </xf>
    <xf numFmtId="0" fontId="13" fillId="32" borderId="0" xfId="55" applyFont="1" applyFill="1" applyAlignment="1">
      <alignment horizontal="center"/>
      <protection/>
    </xf>
    <xf numFmtId="186" fontId="17" fillId="32" borderId="0" xfId="55" applyNumberFormat="1" applyFont="1" applyFill="1" applyAlignment="1">
      <alignment horizontal="right"/>
      <protection/>
    </xf>
    <xf numFmtId="0" fontId="4" fillId="32" borderId="0" xfId="55" applyFill="1">
      <alignment/>
      <protection/>
    </xf>
    <xf numFmtId="0" fontId="69" fillId="0" borderId="10" xfId="0" applyFont="1" applyFill="1" applyBorder="1" applyAlignment="1">
      <alignment horizontal="right" vertical="top" wrapText="1"/>
    </xf>
    <xf numFmtId="0" fontId="69" fillId="0" borderId="11" xfId="0" applyFont="1" applyFill="1" applyBorder="1" applyAlignment="1">
      <alignment horizontal="right" vertical="top" wrapText="1"/>
    </xf>
    <xf numFmtId="0" fontId="10" fillId="32" borderId="10" xfId="0" applyFont="1" applyFill="1" applyBorder="1" applyAlignment="1">
      <alignment horizontal="right" vertical="top" wrapText="1"/>
    </xf>
    <xf numFmtId="183" fontId="11" fillId="0" borderId="10" xfId="66" applyNumberFormat="1" applyFont="1" applyFill="1" applyBorder="1" applyAlignment="1">
      <alignment horizontal="center" vertical="top" wrapText="1"/>
    </xf>
    <xf numFmtId="183" fontId="11" fillId="33" borderId="11" xfId="66" applyNumberFormat="1" applyFont="1" applyFill="1" applyBorder="1" applyAlignment="1">
      <alignment horizontal="center" vertical="top" wrapText="1"/>
    </xf>
    <xf numFmtId="183" fontId="11" fillId="0" borderId="11" xfId="66" applyNumberFormat="1" applyFont="1" applyFill="1" applyBorder="1" applyAlignment="1">
      <alignment horizontal="center" vertical="top" wrapText="1"/>
    </xf>
    <xf numFmtId="183" fontId="11" fillId="0" borderId="14" xfId="66" applyNumberFormat="1" applyFont="1" applyFill="1" applyBorder="1" applyAlignment="1">
      <alignment horizontal="center" vertical="top" wrapText="1"/>
    </xf>
    <xf numFmtId="183" fontId="11" fillId="0" borderId="23" xfId="66" applyNumberFormat="1" applyFont="1" applyFill="1" applyBorder="1" applyAlignment="1">
      <alignment horizontal="center" vertical="top" wrapText="1"/>
    </xf>
    <xf numFmtId="0" fontId="12" fillId="35" borderId="0" xfId="55" applyFont="1" applyFill="1" applyAlignment="1">
      <alignment/>
      <protection/>
    </xf>
    <xf numFmtId="4" fontId="12" fillId="35" borderId="10" xfId="55" applyNumberFormat="1" applyFont="1" applyFill="1" applyBorder="1" applyAlignment="1">
      <alignment vertical="center" wrapText="1"/>
      <protection/>
    </xf>
    <xf numFmtId="0" fontId="4" fillId="35" borderId="0" xfId="55" applyFill="1">
      <alignment/>
      <protection/>
    </xf>
    <xf numFmtId="0" fontId="12" fillId="8" borderId="0" xfId="55" applyFont="1" applyFill="1" applyAlignment="1">
      <alignment/>
      <protection/>
    </xf>
    <xf numFmtId="4" fontId="12" fillId="8" borderId="10" xfId="55" applyNumberFormat="1" applyFont="1" applyFill="1" applyBorder="1" applyAlignment="1">
      <alignment vertical="center" wrapText="1"/>
      <protection/>
    </xf>
    <xf numFmtId="0" fontId="4" fillId="8" borderId="0" xfId="55" applyFill="1">
      <alignment/>
      <protection/>
    </xf>
    <xf numFmtId="0" fontId="4" fillId="8" borderId="0" xfId="55" applyFont="1" applyFill="1">
      <alignment/>
      <protection/>
    </xf>
    <xf numFmtId="0" fontId="26" fillId="8" borderId="0" xfId="55" applyFont="1" applyFill="1" applyBorder="1" applyAlignment="1">
      <alignment horizontal="center"/>
      <protection/>
    </xf>
    <xf numFmtId="0" fontId="13" fillId="8" borderId="0" xfId="55" applyFont="1" applyFill="1" applyBorder="1" applyAlignment="1">
      <alignment horizontal="center" vertical="top"/>
      <protection/>
    </xf>
    <xf numFmtId="0" fontId="16" fillId="8" borderId="0" xfId="55" applyFont="1" applyFill="1" applyAlignment="1">
      <alignment horizontal="center"/>
      <protection/>
    </xf>
    <xf numFmtId="49" fontId="12" fillId="8" borderId="0" xfId="55" applyNumberFormat="1" applyFont="1" applyFill="1">
      <alignment/>
      <protection/>
    </xf>
    <xf numFmtId="49" fontId="17" fillId="8" borderId="0" xfId="55" applyNumberFormat="1" applyFont="1" applyFill="1" applyAlignment="1">
      <alignment horizontal="left"/>
      <protection/>
    </xf>
    <xf numFmtId="49" fontId="12" fillId="8" borderId="0" xfId="55" applyNumberFormat="1" applyFont="1" applyFill="1" applyAlignment="1">
      <alignment horizontal="center"/>
      <protection/>
    </xf>
    <xf numFmtId="49" fontId="17" fillId="8" borderId="0" xfId="55" applyNumberFormat="1" applyFont="1" applyFill="1" applyBorder="1" applyAlignment="1">
      <alignment horizontal="justify" wrapText="1"/>
      <protection/>
    </xf>
    <xf numFmtId="49" fontId="17" fillId="8" borderId="0" xfId="55" applyNumberFormat="1" applyFont="1" applyFill="1" applyBorder="1" applyAlignment="1">
      <alignment horizontal="left"/>
      <protection/>
    </xf>
    <xf numFmtId="0" fontId="27" fillId="8" borderId="10" xfId="55" applyFont="1" applyFill="1" applyBorder="1" applyAlignment="1">
      <alignment horizontal="center" vertical="center" wrapText="1"/>
      <protection/>
    </xf>
    <xf numFmtId="4" fontId="28" fillId="8" borderId="10" xfId="55" applyNumberFormat="1" applyFont="1" applyFill="1" applyBorder="1" applyAlignment="1">
      <alignment vertical="center" wrapText="1"/>
      <protection/>
    </xf>
    <xf numFmtId="4" fontId="14" fillId="8" borderId="10" xfId="55" applyNumberFormat="1" applyFont="1" applyFill="1" applyBorder="1" applyAlignment="1">
      <alignment vertical="center"/>
      <protection/>
    </xf>
    <xf numFmtId="0" fontId="12" fillId="8" borderId="0" xfId="55" applyFont="1" applyFill="1">
      <alignment/>
      <protection/>
    </xf>
    <xf numFmtId="0" fontId="12" fillId="8" borderId="29" xfId="55" applyFont="1" applyFill="1" applyBorder="1">
      <alignment/>
      <protection/>
    </xf>
    <xf numFmtId="0" fontId="13" fillId="8" borderId="0" xfId="55" applyFont="1" applyFill="1" applyAlignment="1">
      <alignment horizontal="center"/>
      <protection/>
    </xf>
    <xf numFmtId="0" fontId="12" fillId="33" borderId="0" xfId="55" applyFont="1" applyFill="1" applyAlignment="1">
      <alignment/>
      <protection/>
    </xf>
    <xf numFmtId="4" fontId="12" fillId="33" borderId="10" xfId="55" applyNumberFormat="1" applyFont="1" applyFill="1" applyBorder="1" applyAlignment="1">
      <alignment vertical="center" wrapText="1"/>
      <protection/>
    </xf>
    <xf numFmtId="0" fontId="4" fillId="33" borderId="0" xfId="55" applyFill="1">
      <alignment/>
      <protection/>
    </xf>
    <xf numFmtId="0" fontId="25" fillId="35" borderId="0" xfId="55" applyFont="1" applyFill="1" applyAlignment="1">
      <alignment horizontal="center"/>
      <protection/>
    </xf>
    <xf numFmtId="0" fontId="26" fillId="35" borderId="0" xfId="55" applyFont="1" applyFill="1" applyBorder="1" applyAlignment="1">
      <alignment horizontal="center"/>
      <protection/>
    </xf>
    <xf numFmtId="0" fontId="13" fillId="35" borderId="0" xfId="55" applyFont="1" applyFill="1" applyBorder="1" applyAlignment="1">
      <alignment horizontal="center" vertical="top"/>
      <protection/>
    </xf>
    <xf numFmtId="0" fontId="16" fillId="35" borderId="0" xfId="55" applyFont="1" applyFill="1" applyAlignment="1">
      <alignment horizontal="center"/>
      <protection/>
    </xf>
    <xf numFmtId="49" fontId="17" fillId="35" borderId="0" xfId="55" applyNumberFormat="1" applyFont="1" applyFill="1" applyAlignment="1">
      <alignment horizontal="left"/>
      <protection/>
    </xf>
    <xf numFmtId="0" fontId="17" fillId="35" borderId="0" xfId="55" applyNumberFormat="1" applyFont="1" applyFill="1" applyAlignment="1">
      <alignment horizontal="left"/>
      <protection/>
    </xf>
    <xf numFmtId="49" fontId="17" fillId="35" borderId="0" xfId="55" applyNumberFormat="1" applyFont="1" applyFill="1" applyBorder="1" applyAlignment="1">
      <alignment horizontal="left"/>
      <protection/>
    </xf>
    <xf numFmtId="0" fontId="27" fillId="35" borderId="10" xfId="55" applyFont="1" applyFill="1" applyBorder="1" applyAlignment="1">
      <alignment horizontal="center" vertical="center" wrapText="1"/>
      <protection/>
    </xf>
    <xf numFmtId="4" fontId="28" fillId="35" borderId="10" xfId="55" applyNumberFormat="1" applyFont="1" applyFill="1" applyBorder="1" applyAlignment="1">
      <alignment vertical="center" wrapText="1"/>
      <protection/>
    </xf>
    <xf numFmtId="4" fontId="14" fillId="35" borderId="10" xfId="55" applyNumberFormat="1" applyFont="1" applyFill="1" applyBorder="1" applyAlignment="1">
      <alignment vertical="center"/>
      <protection/>
    </xf>
    <xf numFmtId="0" fontId="12" fillId="35" borderId="0" xfId="55" applyFont="1" applyFill="1">
      <alignment/>
      <protection/>
    </xf>
    <xf numFmtId="0" fontId="12" fillId="35" borderId="29" xfId="55" applyFont="1" applyFill="1" applyBorder="1">
      <alignment/>
      <protection/>
    </xf>
    <xf numFmtId="0" fontId="13" fillId="35" borderId="0" xfId="55" applyFont="1" applyFill="1" applyAlignment="1">
      <alignment horizontal="center"/>
      <protection/>
    </xf>
    <xf numFmtId="0" fontId="4" fillId="33" borderId="0" xfId="55" applyFont="1" applyFill="1">
      <alignment/>
      <protection/>
    </xf>
    <xf numFmtId="0" fontId="26" fillId="33" borderId="0" xfId="55" applyFont="1" applyFill="1" applyBorder="1" applyAlignment="1">
      <alignment horizontal="center"/>
      <protection/>
    </xf>
    <xf numFmtId="0" fontId="13" fillId="33" borderId="0" xfId="55" applyFont="1" applyFill="1" applyBorder="1" applyAlignment="1">
      <alignment horizontal="center" vertical="top"/>
      <protection/>
    </xf>
    <xf numFmtId="0" fontId="16" fillId="33" borderId="0" xfId="55" applyFont="1" applyFill="1" applyAlignment="1">
      <alignment horizontal="center"/>
      <protection/>
    </xf>
    <xf numFmtId="49" fontId="12" fillId="33" borderId="0" xfId="55" applyNumberFormat="1" applyFont="1" applyFill="1">
      <alignment/>
      <protection/>
    </xf>
    <xf numFmtId="49" fontId="17" fillId="33" borderId="0" xfId="55" applyNumberFormat="1" applyFont="1" applyFill="1" applyAlignment="1">
      <alignment horizontal="left"/>
      <protection/>
    </xf>
    <xf numFmtId="49" fontId="12" fillId="33" borderId="0" xfId="55" applyNumberFormat="1" applyFont="1" applyFill="1" applyAlignment="1">
      <alignment horizontal="center"/>
      <protection/>
    </xf>
    <xf numFmtId="49" fontId="17" fillId="33" borderId="0" xfId="55" applyNumberFormat="1" applyFont="1" applyFill="1" applyBorder="1" applyAlignment="1">
      <alignment horizontal="justify" wrapText="1"/>
      <protection/>
    </xf>
    <xf numFmtId="49" fontId="17" fillId="33" borderId="0" xfId="55" applyNumberFormat="1" applyFont="1" applyFill="1" applyBorder="1" applyAlignment="1">
      <alignment horizontal="left"/>
      <protection/>
    </xf>
    <xf numFmtId="0" fontId="27" fillId="33" borderId="10" xfId="55" applyFont="1" applyFill="1" applyBorder="1" applyAlignment="1">
      <alignment horizontal="center" vertical="center" wrapText="1"/>
      <protection/>
    </xf>
    <xf numFmtId="4" fontId="28" fillId="33" borderId="10" xfId="55" applyNumberFormat="1" applyFont="1" applyFill="1" applyBorder="1" applyAlignment="1">
      <alignment vertical="center" wrapText="1"/>
      <protection/>
    </xf>
    <xf numFmtId="4" fontId="14" fillId="33" borderId="10" xfId="55" applyNumberFormat="1" applyFont="1" applyFill="1" applyBorder="1" applyAlignment="1">
      <alignment vertical="center"/>
      <protection/>
    </xf>
    <xf numFmtId="0" fontId="12" fillId="33" borderId="0" xfId="55" applyFont="1" applyFill="1">
      <alignment/>
      <protection/>
    </xf>
    <xf numFmtId="0" fontId="12" fillId="33" borderId="29" xfId="55" applyFont="1" applyFill="1" applyBorder="1">
      <alignment/>
      <protection/>
    </xf>
    <xf numFmtId="0" fontId="13" fillId="33" borderId="0" xfId="55" applyFont="1" applyFill="1" applyAlignment="1">
      <alignment horizontal="center"/>
      <protection/>
    </xf>
    <xf numFmtId="183" fontId="11" fillId="33" borderId="10" xfId="66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vertical="top" wrapText="1"/>
    </xf>
    <xf numFmtId="3" fontId="10" fillId="0" borderId="11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3" fontId="10" fillId="0" borderId="10" xfId="0" applyNumberFormat="1" applyFont="1" applyFill="1" applyBorder="1" applyAlignment="1">
      <alignment horizontal="right" vertical="top" wrapText="1"/>
    </xf>
    <xf numFmtId="3" fontId="10" fillId="0" borderId="11" xfId="0" applyNumberFormat="1" applyFont="1" applyFill="1" applyBorder="1" applyAlignment="1">
      <alignment horizontal="right" vertical="top" wrapText="1"/>
    </xf>
    <xf numFmtId="49" fontId="52" fillId="0" borderId="10" xfId="0" applyNumberFormat="1" applyFont="1" applyBorder="1" applyAlignment="1">
      <alignment horizontal="right" vertical="top" wrapText="1"/>
    </xf>
    <xf numFmtId="0" fontId="52" fillId="0" borderId="10" xfId="0" applyFont="1" applyBorder="1" applyAlignment="1">
      <alignment horizontal="left" vertical="top" wrapText="1"/>
    </xf>
    <xf numFmtId="0" fontId="61" fillId="0" borderId="0" xfId="0" applyFont="1" applyAlignment="1">
      <alignment horizontal="left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/>
    </xf>
    <xf numFmtId="2" fontId="24" fillId="0" borderId="0" xfId="0" applyNumberFormat="1" applyFont="1" applyAlignment="1">
      <alignment horizontal="left" vertical="center" wrapText="1"/>
    </xf>
    <xf numFmtId="2" fontId="48" fillId="0" borderId="3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52" fillId="32" borderId="22" xfId="0" applyFont="1" applyFill="1" applyBorder="1" applyAlignment="1">
      <alignment horizontal="center" vertical="center"/>
    </xf>
    <xf numFmtId="0" fontId="52" fillId="32" borderId="17" xfId="0" applyFont="1" applyFill="1" applyBorder="1" applyAlignment="1">
      <alignment horizontal="center" vertical="center"/>
    </xf>
    <xf numFmtId="1" fontId="11" fillId="32" borderId="22" xfId="0" applyNumberFormat="1" applyFont="1" applyFill="1" applyBorder="1" applyAlignment="1">
      <alignment horizontal="center" vertical="center" wrapText="1"/>
    </xf>
    <xf numFmtId="1" fontId="11" fillId="32" borderId="31" xfId="0" applyNumberFormat="1" applyFont="1" applyFill="1" applyBorder="1" applyAlignment="1">
      <alignment horizontal="center" vertical="center" wrapText="1"/>
    </xf>
    <xf numFmtId="1" fontId="11" fillId="32" borderId="17" xfId="0" applyNumberFormat="1" applyFont="1" applyFill="1" applyBorder="1" applyAlignment="1">
      <alignment horizontal="center" vertical="center" wrapText="1"/>
    </xf>
    <xf numFmtId="49" fontId="18" fillId="32" borderId="34" xfId="0" applyNumberFormat="1" applyFont="1" applyFill="1" applyBorder="1" applyAlignment="1">
      <alignment horizontal="center" vertical="center" wrapText="1"/>
    </xf>
    <xf numFmtId="49" fontId="18" fillId="32" borderId="27" xfId="0" applyNumberFormat="1" applyFont="1" applyFill="1" applyBorder="1" applyAlignment="1">
      <alignment horizontal="center" vertical="center" wrapText="1"/>
    </xf>
    <xf numFmtId="49" fontId="18" fillId="32" borderId="35" xfId="0" applyNumberFormat="1" applyFont="1" applyFill="1" applyBorder="1" applyAlignment="1">
      <alignment horizontal="center" vertical="center" wrapText="1"/>
    </xf>
    <xf numFmtId="1" fontId="11" fillId="32" borderId="10" xfId="0" applyNumberFormat="1" applyFont="1" applyFill="1" applyBorder="1" applyAlignment="1">
      <alignment horizontal="center" vertical="top" wrapText="1"/>
    </xf>
    <xf numFmtId="0" fontId="18" fillId="32" borderId="34" xfId="0" applyFont="1" applyFill="1" applyBorder="1" applyAlignment="1">
      <alignment horizontal="center" vertical="center" wrapText="1"/>
    </xf>
    <xf numFmtId="0" fontId="18" fillId="32" borderId="27" xfId="0" applyFont="1" applyFill="1" applyBorder="1" applyAlignment="1">
      <alignment horizontal="center" vertical="center" wrapText="1"/>
    </xf>
    <xf numFmtId="0" fontId="18" fillId="32" borderId="35" xfId="0" applyFont="1" applyFill="1" applyBorder="1" applyAlignment="1">
      <alignment horizontal="center" vertical="center" wrapText="1"/>
    </xf>
    <xf numFmtId="0" fontId="18" fillId="32" borderId="30" xfId="0" applyFont="1" applyFill="1" applyBorder="1" applyAlignment="1">
      <alignment horizontal="center" vertical="center" wrapText="1"/>
    </xf>
    <xf numFmtId="0" fontId="18" fillId="32" borderId="31" xfId="0" applyFont="1" applyFill="1" applyBorder="1" applyAlignment="1">
      <alignment horizontal="center" vertical="center" wrapText="1"/>
    </xf>
    <xf numFmtId="0" fontId="18" fillId="32" borderId="33" xfId="0" applyFont="1" applyFill="1" applyBorder="1" applyAlignment="1">
      <alignment horizontal="center" vertical="center" wrapText="1"/>
    </xf>
    <xf numFmtId="1" fontId="11" fillId="32" borderId="30" xfId="0" applyNumberFormat="1" applyFont="1" applyFill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2" fontId="20" fillId="0" borderId="37" xfId="0" applyNumberFormat="1" applyFont="1" applyBorder="1" applyAlignment="1">
      <alignment horizontal="center" vertical="center" wrapText="1"/>
    </xf>
    <xf numFmtId="2" fontId="20" fillId="0" borderId="38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173" fontId="1" fillId="32" borderId="39" xfId="64" applyFont="1" applyFill="1" applyBorder="1" applyAlignment="1">
      <alignment horizontal="center" vertical="top" wrapText="1"/>
    </xf>
    <xf numFmtId="173" fontId="1" fillId="32" borderId="40" xfId="64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15" fillId="0" borderId="22" xfId="55" applyFont="1" applyBorder="1" applyAlignment="1">
      <alignment horizontal="center" vertical="center" wrapText="1"/>
      <protection/>
    </xf>
    <xf numFmtId="0" fontId="15" fillId="0" borderId="17" xfId="55" applyFont="1" applyBorder="1" applyAlignment="1">
      <alignment horizontal="center" vertical="center" wrapText="1"/>
      <protection/>
    </xf>
    <xf numFmtId="49" fontId="14" fillId="0" borderId="27" xfId="55" applyNumberFormat="1" applyFont="1" applyBorder="1" applyAlignment="1">
      <alignment horizontal="right" vertical="top"/>
      <protection/>
    </xf>
    <xf numFmtId="49" fontId="14" fillId="0" borderId="49" xfId="55" applyNumberFormat="1" applyFont="1" applyBorder="1" applyAlignment="1">
      <alignment horizontal="right" vertical="top"/>
      <protection/>
    </xf>
    <xf numFmtId="49" fontId="14" fillId="0" borderId="16" xfId="55" applyNumberFormat="1" applyFont="1" applyBorder="1" applyAlignment="1">
      <alignment horizontal="right" vertical="top"/>
      <protection/>
    </xf>
    <xf numFmtId="0" fontId="15" fillId="0" borderId="50" xfId="55" applyFont="1" applyBorder="1" applyAlignment="1">
      <alignment horizontal="center" vertical="center" wrapText="1"/>
      <protection/>
    </xf>
    <xf numFmtId="0" fontId="15" fillId="0" borderId="21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39" xfId="55" applyFont="1" applyBorder="1" applyAlignment="1">
      <alignment horizontal="center" vertical="center" wrapText="1"/>
      <protection/>
    </xf>
    <xf numFmtId="0" fontId="15" fillId="0" borderId="28" xfId="55" applyFont="1" applyBorder="1" applyAlignment="1">
      <alignment horizontal="center" vertical="center" wrapText="1"/>
      <protection/>
    </xf>
    <xf numFmtId="0" fontId="15" fillId="8" borderId="22" xfId="55" applyFont="1" applyFill="1" applyBorder="1" applyAlignment="1">
      <alignment horizontal="center" vertical="center" wrapText="1"/>
      <protection/>
    </xf>
    <xf numFmtId="0" fontId="15" fillId="8" borderId="17" xfId="55" applyFont="1" applyFill="1" applyBorder="1" applyAlignment="1">
      <alignment horizontal="center" vertical="center" wrapText="1"/>
      <protection/>
    </xf>
    <xf numFmtId="0" fontId="12" fillId="0" borderId="0" xfId="55" applyFont="1" applyAlignment="1">
      <alignment shrinkToFit="1"/>
      <protection/>
    </xf>
    <xf numFmtId="0" fontId="4" fillId="0" borderId="0" xfId="55" applyAlignment="1">
      <alignment/>
      <protection/>
    </xf>
    <xf numFmtId="0" fontId="15" fillId="32" borderId="22" xfId="55" applyFont="1" applyFill="1" applyBorder="1" applyAlignment="1">
      <alignment horizontal="center" vertical="center" wrapText="1"/>
      <protection/>
    </xf>
    <xf numFmtId="0" fontId="15" fillId="32" borderId="17" xfId="55" applyFont="1" applyFill="1" applyBorder="1" applyAlignment="1">
      <alignment horizontal="center" vertical="center" wrapText="1"/>
      <protection/>
    </xf>
    <xf numFmtId="0" fontId="15" fillId="35" borderId="39" xfId="55" applyFont="1" applyFill="1" applyBorder="1" applyAlignment="1">
      <alignment horizontal="center" vertical="center" wrapText="1"/>
      <protection/>
    </xf>
    <xf numFmtId="0" fontId="15" fillId="35" borderId="28" xfId="55" applyFont="1" applyFill="1" applyBorder="1" applyAlignment="1">
      <alignment horizontal="center" vertical="center" wrapText="1"/>
      <protection/>
    </xf>
    <xf numFmtId="0" fontId="15" fillId="33" borderId="22" xfId="55" applyFont="1" applyFill="1" applyBorder="1" applyAlignment="1">
      <alignment horizontal="center" vertical="center" wrapText="1"/>
      <protection/>
    </xf>
    <xf numFmtId="0" fontId="15" fillId="33" borderId="17" xfId="55" applyFont="1" applyFill="1" applyBorder="1" applyAlignment="1">
      <alignment horizontal="center" vertical="center" wrapText="1"/>
      <protection/>
    </xf>
    <xf numFmtId="0" fontId="52" fillId="32" borderId="10" xfId="0" applyFont="1" applyFill="1" applyBorder="1" applyAlignment="1">
      <alignment vertical="top" wrapText="1"/>
    </xf>
    <xf numFmtId="0" fontId="69" fillId="32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174" fontId="7" fillId="0" borderId="10" xfId="66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72" fillId="0" borderId="10" xfId="0" applyFont="1" applyFill="1" applyBorder="1" applyAlignment="1">
      <alignment horizontal="right"/>
    </xf>
    <xf numFmtId="0" fontId="72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74" fontId="7" fillId="0" borderId="10" xfId="66" applyNumberFormat="1" applyFont="1" applyBorder="1" applyAlignment="1">
      <alignment wrapText="1"/>
    </xf>
    <xf numFmtId="0" fontId="6" fillId="0" borderId="10" xfId="0" applyFont="1" applyBorder="1" applyAlignment="1">
      <alignment/>
    </xf>
    <xf numFmtId="173" fontId="7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7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3" fontId="10" fillId="33" borderId="10" xfId="0" applyNumberFormat="1" applyFont="1" applyFill="1" applyBorder="1" applyAlignment="1">
      <alignment horizontal="right" vertical="top" wrapText="1"/>
    </xf>
    <xf numFmtId="3" fontId="10" fillId="33" borderId="11" xfId="0" applyNumberFormat="1" applyFont="1" applyFill="1" applyBorder="1" applyAlignment="1">
      <alignment horizontal="right" vertical="top" wrapText="1"/>
    </xf>
    <xf numFmtId="173" fontId="52" fillId="33" borderId="10" xfId="64" applyFont="1" applyFill="1" applyBorder="1" applyAlignment="1">
      <alignment vertical="top" wrapText="1"/>
    </xf>
    <xf numFmtId="0" fontId="52" fillId="0" borderId="10" xfId="0" applyFont="1" applyBorder="1" applyAlignment="1">
      <alignment vertical="top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0\&#1042;&#1062;&#1055;%20&#1086;&#1090;&#1095;&#1077;&#1090;&#1099;\&#1057;&#1055;&#1054;&#1056;&#1058;%20&#1042;&#1062;&#105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0c\kultura10$\kultura10\&#1060;&#1080;&#1085;&#1072;&#1085;&#1089;&#1080;&#1088;&#1086;&#1074;&#1072;&#1085;&#1080;&#1077;,%20&#1086;&#1089;&#1090;&#1072;&#1090;&#1082;&#1080;\2010\6%20&#1084;&#1077;&#1089;-&#1074;%202010%20&#1092;&#1080;&#1085;-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1\&#1042;&#1062;&#1055;%202011\&#1057;&#1055;&#1054;&#1056;&#1058;%20&#1042;&#1062;&#1055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4c\share$\&#1041;%202016\&#1052;&#1062;&#1055;%20&#1050;&#1091;&#1083;&#1100;&#1090;&#1091;&#1088;&#1072;%20&#1057;&#1087;&#1086;&#1088;&#1090;%20&#1052;&#1086;&#1083;&#1086;&#1076;&#1077;&#1078;&#1100;%202016\&#1057;&#1055;&#1054;&#1056;&#1058;\&#1060;&#1080;&#1085;&#1072;&#1085;&#1089;&#1080;&#1088;&#1086;&#1074;&#1072;&#1085;&#1080;&#1077;%20&#1052;&#1062;&#1055;%20-%202015-19%20&#1057;&#1087;&#1086;&#1088;&#1090;%20&#1082;%20&#1091;&#1090;&#1086;&#1095;&#1085;&#1077;&#1085;&#1080;&#1102;%20&#1076;&#1077;&#1082;&#1072;&#1073;&#1088;&#110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0"/>
      <sheetName val="фин.2010"/>
      <sheetName val="ВЦП спорт 9 мес "/>
      <sheetName val="Фин. 9мес."/>
      <sheetName val="ВЦП спорт 6 мес (испр)"/>
      <sheetName val="ВЦП спорт 6 мес"/>
      <sheetName val="фин 6 мес (спорт)"/>
      <sheetName val="ВЦП спорт 1 кв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 (ОЕ)"/>
      <sheetName val="фин (ЛА)"/>
      <sheetName val="фин (спорт ВЦП)"/>
      <sheetName val="фин"/>
      <sheetName val="Б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1"/>
      <sheetName val="фин. 2011г"/>
      <sheetName val="ВЦП спорт 2011 9 мес."/>
      <sheetName val="ВЦП спорт 2011 6 мес."/>
      <sheetName val="фин.6 мес"/>
      <sheetName val="ВЦП спорт 2011 1кв."/>
      <sheetName val="фин-е 1 кв."/>
      <sheetName val="ВЦП спорт 20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классификациям (2)"/>
      <sheetName val="по классификациям"/>
      <sheetName val="4. ресурсы дек"/>
      <sheetName val="4. ресурсы июнь"/>
      <sheetName val="4. ресурсы март"/>
      <sheetName val="4. ресурсы на нач.года"/>
      <sheetName val="Лист2"/>
    </sheetNames>
    <sheetDataSet>
      <sheetData sheetId="1">
        <row r="6">
          <cell r="K6">
            <v>480229.1000000001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58"/>
  <sheetViews>
    <sheetView tabSelected="1" view="pageBreakPreview" zoomScaleSheetLayoutView="100" zoomScalePageLayoutView="60" workbookViewId="0" topLeftCell="A7">
      <pane xSplit="3" ySplit="3" topLeftCell="D26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A46" sqref="A46"/>
    </sheetView>
  </sheetViews>
  <sheetFormatPr defaultColWidth="9.140625" defaultRowHeight="15"/>
  <cols>
    <col min="1" max="1" width="6.8515625" style="8" customWidth="1"/>
    <col min="2" max="2" width="99.28125" style="8" customWidth="1"/>
    <col min="3" max="3" width="13.28125" style="27" customWidth="1"/>
    <col min="4" max="5" width="18.7109375" style="8" customWidth="1"/>
    <col min="6" max="6" width="14.8515625" style="8" customWidth="1"/>
    <col min="7" max="7" width="18.28125" style="10" customWidth="1"/>
    <col min="8" max="8" width="13.57421875" style="75" customWidth="1"/>
    <col min="9" max="9" width="16.7109375" style="8" customWidth="1"/>
    <col min="10" max="10" width="16.421875" style="8" customWidth="1"/>
    <col min="11" max="11" width="15.57421875" style="8" customWidth="1"/>
    <col min="12" max="12" width="36.421875" style="8" customWidth="1"/>
    <col min="13" max="14" width="9.140625" style="8" customWidth="1"/>
    <col min="15" max="16384" width="9.140625" style="8" customWidth="1"/>
  </cols>
  <sheetData>
    <row r="1" spans="1:7" ht="15.75">
      <c r="A1"/>
      <c r="B1"/>
      <c r="C1" s="26"/>
      <c r="D1"/>
      <c r="E1"/>
      <c r="F1" s="21" t="s">
        <v>19</v>
      </c>
      <c r="G1" s="4"/>
    </row>
    <row r="2" spans="1:7" ht="15.75">
      <c r="A2"/>
      <c r="B2"/>
      <c r="C2" s="26"/>
      <c r="D2"/>
      <c r="E2"/>
      <c r="F2"/>
      <c r="G2"/>
    </row>
    <row r="3" spans="1:7" ht="18.75">
      <c r="A3" s="279" t="s">
        <v>46</v>
      </c>
      <c r="B3" s="279"/>
      <c r="C3" s="279"/>
      <c r="D3" s="279"/>
      <c r="E3" s="279"/>
      <c r="F3" s="279"/>
      <c r="G3" s="22"/>
    </row>
    <row r="4" spans="1:7" ht="18.75">
      <c r="A4" s="279" t="s">
        <v>289</v>
      </c>
      <c r="B4" s="279"/>
      <c r="C4" s="279"/>
      <c r="D4" s="279"/>
      <c r="E4" s="279"/>
      <c r="F4" s="279"/>
      <c r="G4" s="22"/>
    </row>
    <row r="5" spans="1:7" ht="18.75">
      <c r="A5" s="279" t="s">
        <v>123</v>
      </c>
      <c r="B5" s="279"/>
      <c r="C5" s="279"/>
      <c r="D5" s="279"/>
      <c r="E5" s="279"/>
      <c r="F5" s="279"/>
      <c r="G5" s="22"/>
    </row>
    <row r="6" ht="16.5" thickBot="1"/>
    <row r="7" spans="1:13" ht="15.75">
      <c r="A7" s="280" t="s">
        <v>36</v>
      </c>
      <c r="B7" s="280" t="s">
        <v>8</v>
      </c>
      <c r="C7" s="281" t="s">
        <v>12</v>
      </c>
      <c r="D7" s="256" t="s">
        <v>26</v>
      </c>
      <c r="E7" s="256"/>
      <c r="F7" s="256"/>
      <c r="G7" s="282" t="s">
        <v>27</v>
      </c>
      <c r="H7" s="265" t="s">
        <v>78</v>
      </c>
      <c r="I7" s="269" t="s">
        <v>78</v>
      </c>
      <c r="J7" s="272" t="s">
        <v>79</v>
      </c>
      <c r="K7" s="269" t="s">
        <v>80</v>
      </c>
      <c r="L7" s="257" t="s">
        <v>81</v>
      </c>
      <c r="M7" s="276" t="s">
        <v>82</v>
      </c>
    </row>
    <row r="8" spans="1:13" ht="15.75">
      <c r="A8" s="280"/>
      <c r="B8" s="280"/>
      <c r="C8" s="281"/>
      <c r="D8" s="284" t="s">
        <v>23</v>
      </c>
      <c r="E8" s="256" t="s">
        <v>18</v>
      </c>
      <c r="F8" s="256"/>
      <c r="G8" s="283"/>
      <c r="H8" s="266"/>
      <c r="I8" s="270"/>
      <c r="J8" s="273"/>
      <c r="K8" s="270"/>
      <c r="L8" s="258"/>
      <c r="M8" s="277"/>
    </row>
    <row r="9" spans="1:13" ht="75" customHeight="1" thickBot="1">
      <c r="A9" s="280"/>
      <c r="B9" s="280"/>
      <c r="C9" s="281"/>
      <c r="D9" s="284"/>
      <c r="E9" s="7" t="s">
        <v>7</v>
      </c>
      <c r="F9" s="7" t="s">
        <v>24</v>
      </c>
      <c r="G9" s="283"/>
      <c r="H9" s="267"/>
      <c r="I9" s="271"/>
      <c r="J9" s="274"/>
      <c r="K9" s="271"/>
      <c r="L9" s="259"/>
      <c r="M9" s="278"/>
    </row>
    <row r="10" spans="1:13" ht="15.75" customHeight="1" thickBot="1">
      <c r="A10" s="30">
        <v>1</v>
      </c>
      <c r="B10" s="51">
        <v>2</v>
      </c>
      <c r="C10" s="29">
        <v>3</v>
      </c>
      <c r="D10" s="30">
        <v>4</v>
      </c>
      <c r="E10" s="30">
        <v>5</v>
      </c>
      <c r="F10" s="31">
        <v>6</v>
      </c>
      <c r="G10" s="103">
        <v>7</v>
      </c>
      <c r="H10" s="104">
        <v>8</v>
      </c>
      <c r="I10" s="66">
        <v>8</v>
      </c>
      <c r="J10" s="67">
        <v>9</v>
      </c>
      <c r="K10" s="66">
        <v>10</v>
      </c>
      <c r="L10" s="68">
        <v>11</v>
      </c>
      <c r="M10" s="69">
        <v>12</v>
      </c>
    </row>
    <row r="11" spans="1:13" ht="31.5">
      <c r="A11" s="6">
        <v>1</v>
      </c>
      <c r="B11" s="52" t="s">
        <v>28</v>
      </c>
      <c r="C11" s="28" t="s">
        <v>29</v>
      </c>
      <c r="D11" s="43">
        <v>43754.33</v>
      </c>
      <c r="E11" s="344">
        <v>38456.28</v>
      </c>
      <c r="F11" s="55">
        <v>39930.2</v>
      </c>
      <c r="G11" s="105">
        <f>F11/E11</f>
        <v>1.0383271600893274</v>
      </c>
      <c r="H11" s="106" t="s">
        <v>63</v>
      </c>
      <c r="I11" s="71">
        <v>1</v>
      </c>
      <c r="J11" s="72">
        <f>IF(G11&gt;=1,1,G11)</f>
        <v>1</v>
      </c>
      <c r="K11" s="275"/>
      <c r="L11" s="247" t="s">
        <v>117</v>
      </c>
      <c r="M11" s="255"/>
    </row>
    <row r="12" spans="1:13" ht="31.5">
      <c r="A12" s="6">
        <v>2</v>
      </c>
      <c r="B12" s="52" t="s">
        <v>30</v>
      </c>
      <c r="C12" s="28" t="s">
        <v>31</v>
      </c>
      <c r="D12" s="44">
        <v>59.2</v>
      </c>
      <c r="E12" s="58">
        <v>59.4</v>
      </c>
      <c r="F12" s="241">
        <v>61.41</v>
      </c>
      <c r="G12" s="105">
        <f>F12/E12</f>
        <v>1.0338383838383838</v>
      </c>
      <c r="H12" s="106" t="s">
        <v>60</v>
      </c>
      <c r="I12" s="71">
        <v>1</v>
      </c>
      <c r="J12" s="72">
        <f aca="true" t="shared" si="0" ref="J12:J32">IF(G12&gt;=1,1,G12)</f>
        <v>1</v>
      </c>
      <c r="K12" s="263"/>
      <c r="L12" s="248"/>
      <c r="M12" s="255"/>
    </row>
    <row r="13" spans="1:13" ht="31.5" customHeight="1">
      <c r="A13" s="6">
        <v>3</v>
      </c>
      <c r="B13" s="56" t="s">
        <v>32</v>
      </c>
      <c r="C13" s="57" t="s">
        <v>31</v>
      </c>
      <c r="D13" s="58">
        <v>92.9</v>
      </c>
      <c r="E13" s="58">
        <v>94</v>
      </c>
      <c r="F13" s="58">
        <v>99.72</v>
      </c>
      <c r="G13" s="105">
        <f aca="true" t="shared" si="1" ref="G13:G46">F13/E13</f>
        <v>1.0608510638297872</v>
      </c>
      <c r="H13" s="106" t="s">
        <v>61</v>
      </c>
      <c r="I13" s="71">
        <v>1</v>
      </c>
      <c r="J13" s="72">
        <f t="shared" si="0"/>
        <v>1</v>
      </c>
      <c r="K13" s="264"/>
      <c r="L13" s="249"/>
      <c r="M13" s="255"/>
    </row>
    <row r="14" spans="1:13" ht="32.25" customHeight="1">
      <c r="A14" s="6">
        <v>4</v>
      </c>
      <c r="B14" s="56" t="s">
        <v>120</v>
      </c>
      <c r="C14" s="57" t="s">
        <v>33</v>
      </c>
      <c r="D14" s="59">
        <v>8</v>
      </c>
      <c r="E14" s="59">
        <v>8</v>
      </c>
      <c r="F14" s="48">
        <v>8</v>
      </c>
      <c r="G14" s="105">
        <f t="shared" si="1"/>
        <v>1</v>
      </c>
      <c r="H14" s="106" t="s">
        <v>62</v>
      </c>
      <c r="I14" s="71">
        <v>1</v>
      </c>
      <c r="J14" s="72">
        <f t="shared" si="0"/>
        <v>1</v>
      </c>
      <c r="K14" s="262">
        <v>1</v>
      </c>
      <c r="L14" s="250" t="s">
        <v>116</v>
      </c>
      <c r="M14" s="255"/>
    </row>
    <row r="15" spans="1:13" ht="55.5" customHeight="1">
      <c r="A15" s="9">
        <v>5</v>
      </c>
      <c r="B15" s="60" t="s">
        <v>57</v>
      </c>
      <c r="C15" s="57" t="s">
        <v>31</v>
      </c>
      <c r="D15" s="59">
        <v>100</v>
      </c>
      <c r="E15" s="59">
        <v>100</v>
      </c>
      <c r="F15" s="48">
        <v>100</v>
      </c>
      <c r="G15" s="105">
        <f t="shared" si="1"/>
        <v>1</v>
      </c>
      <c r="H15" s="106" t="s">
        <v>83</v>
      </c>
      <c r="I15" s="71">
        <v>1</v>
      </c>
      <c r="J15" s="72">
        <f t="shared" si="0"/>
        <v>1</v>
      </c>
      <c r="K15" s="263"/>
      <c r="L15" s="248"/>
      <c r="M15" s="255"/>
    </row>
    <row r="16" spans="1:13" ht="48.75" customHeight="1">
      <c r="A16" s="9">
        <v>6</v>
      </c>
      <c r="B16" s="60" t="s">
        <v>121</v>
      </c>
      <c r="C16" s="57" t="s">
        <v>31</v>
      </c>
      <c r="D16" s="59">
        <v>24</v>
      </c>
      <c r="E16" s="59">
        <v>24</v>
      </c>
      <c r="F16" s="48">
        <v>24</v>
      </c>
      <c r="G16" s="105">
        <f t="shared" si="1"/>
        <v>1</v>
      </c>
      <c r="H16" s="106" t="s">
        <v>84</v>
      </c>
      <c r="I16" s="71">
        <v>1</v>
      </c>
      <c r="J16" s="72">
        <f t="shared" si="0"/>
        <v>1</v>
      </c>
      <c r="K16" s="263"/>
      <c r="L16" s="248"/>
      <c r="M16" s="255"/>
    </row>
    <row r="17" spans="1:13" ht="53.25" customHeight="1">
      <c r="A17" s="9">
        <v>7</v>
      </c>
      <c r="B17" s="54" t="s">
        <v>122</v>
      </c>
      <c r="C17" s="57" t="s">
        <v>31</v>
      </c>
      <c r="D17" s="59">
        <v>90</v>
      </c>
      <c r="E17" s="59">
        <v>95</v>
      </c>
      <c r="F17" s="48">
        <v>95</v>
      </c>
      <c r="G17" s="105">
        <f t="shared" si="1"/>
        <v>1</v>
      </c>
      <c r="H17" s="106" t="s">
        <v>85</v>
      </c>
      <c r="I17" s="71">
        <v>1</v>
      </c>
      <c r="J17" s="72">
        <f t="shared" si="0"/>
        <v>1</v>
      </c>
      <c r="K17" s="263"/>
      <c r="L17" s="248"/>
      <c r="M17" s="255"/>
    </row>
    <row r="18" spans="1:15" ht="36" customHeight="1">
      <c r="A18" s="9">
        <v>8</v>
      </c>
      <c r="B18" s="54" t="s">
        <v>119</v>
      </c>
      <c r="C18" s="28" t="s">
        <v>34</v>
      </c>
      <c r="D18" s="46">
        <v>4936</v>
      </c>
      <c r="E18" s="242">
        <v>5100</v>
      </c>
      <c r="F18" s="243">
        <v>4880</v>
      </c>
      <c r="G18" s="105">
        <f t="shared" si="1"/>
        <v>0.9568627450980393</v>
      </c>
      <c r="H18" s="106" t="s">
        <v>86</v>
      </c>
      <c r="I18" s="71">
        <v>1</v>
      </c>
      <c r="J18" s="72">
        <f t="shared" si="0"/>
        <v>0.9568627450980393</v>
      </c>
      <c r="K18" s="264"/>
      <c r="L18" s="249"/>
      <c r="M18" s="255"/>
      <c r="O18" s="61"/>
    </row>
    <row r="19" spans="1:15" ht="18.75">
      <c r="A19" s="9">
        <v>9</v>
      </c>
      <c r="B19" s="53" t="s">
        <v>9</v>
      </c>
      <c r="C19" s="28" t="s">
        <v>33</v>
      </c>
      <c r="D19" s="45">
        <v>28</v>
      </c>
      <c r="E19" s="59">
        <v>23</v>
      </c>
      <c r="F19" s="48">
        <v>23</v>
      </c>
      <c r="G19" s="105">
        <f t="shared" si="1"/>
        <v>1</v>
      </c>
      <c r="H19" s="106" t="s">
        <v>87</v>
      </c>
      <c r="I19" s="71">
        <v>1</v>
      </c>
      <c r="J19" s="72">
        <f t="shared" si="0"/>
        <v>1</v>
      </c>
      <c r="K19" s="268">
        <v>2</v>
      </c>
      <c r="L19" s="251" t="s">
        <v>115</v>
      </c>
      <c r="M19" s="255"/>
      <c r="O19" s="61"/>
    </row>
    <row r="20" spans="1:15" ht="18.75">
      <c r="A20" s="9">
        <v>10</v>
      </c>
      <c r="B20" s="52" t="s">
        <v>6</v>
      </c>
      <c r="C20" s="28" t="s">
        <v>34</v>
      </c>
      <c r="D20" s="46">
        <v>6600</v>
      </c>
      <c r="E20" s="242">
        <v>6600</v>
      </c>
      <c r="F20" s="243">
        <v>6200</v>
      </c>
      <c r="G20" s="105">
        <f t="shared" si="1"/>
        <v>0.9393939393939394</v>
      </c>
      <c r="H20" s="106" t="s">
        <v>88</v>
      </c>
      <c r="I20" s="71">
        <v>1</v>
      </c>
      <c r="J20" s="72">
        <f>IF(G20&gt;=1,1,G20)</f>
        <v>0.9393939393939394</v>
      </c>
      <c r="K20" s="268"/>
      <c r="L20" s="252"/>
      <c r="O20" s="61"/>
    </row>
    <row r="21" spans="1:15" ht="31.5">
      <c r="A21" s="9">
        <v>11</v>
      </c>
      <c r="B21" s="52" t="s">
        <v>13</v>
      </c>
      <c r="C21" s="28" t="s">
        <v>33</v>
      </c>
      <c r="D21" s="46">
        <v>1525</v>
      </c>
      <c r="E21" s="342">
        <v>1515</v>
      </c>
      <c r="F21" s="343">
        <v>1571</v>
      </c>
      <c r="G21" s="105">
        <f t="shared" si="1"/>
        <v>1.036963696369637</v>
      </c>
      <c r="H21" s="106" t="s">
        <v>89</v>
      </c>
      <c r="I21" s="71">
        <v>1</v>
      </c>
      <c r="J21" s="72">
        <f>IF(G21&gt;=1,1,G21)</f>
        <v>1</v>
      </c>
      <c r="K21" s="253">
        <v>3</v>
      </c>
      <c r="L21" s="251" t="s">
        <v>114</v>
      </c>
      <c r="O21" s="61"/>
    </row>
    <row r="22" spans="1:15" ht="18.75">
      <c r="A22" s="9" t="s">
        <v>68</v>
      </c>
      <c r="B22" s="52" t="s">
        <v>25</v>
      </c>
      <c r="C22" s="28" t="s">
        <v>33</v>
      </c>
      <c r="D22" s="45">
        <v>50</v>
      </c>
      <c r="E22" s="59">
        <v>50</v>
      </c>
      <c r="F22" s="48">
        <v>50</v>
      </c>
      <c r="G22" s="105">
        <f t="shared" si="1"/>
        <v>1</v>
      </c>
      <c r="H22" s="106" t="s">
        <v>90</v>
      </c>
      <c r="I22" s="71">
        <v>1</v>
      </c>
      <c r="J22" s="72">
        <f t="shared" si="0"/>
        <v>1</v>
      </c>
      <c r="K22" s="253"/>
      <c r="L22" s="252"/>
      <c r="O22" s="61"/>
    </row>
    <row r="23" spans="1:15" ht="19.5" customHeight="1" hidden="1">
      <c r="A23" s="9"/>
      <c r="B23" s="52"/>
      <c r="C23" s="28"/>
      <c r="D23" s="45"/>
      <c r="E23" s="178"/>
      <c r="F23" s="179"/>
      <c r="G23" s="105"/>
      <c r="H23" s="106"/>
      <c r="I23" s="71"/>
      <c r="J23" s="72"/>
      <c r="K23" s="253"/>
      <c r="L23" s="251"/>
      <c r="O23" s="61"/>
    </row>
    <row r="24" spans="1:15" ht="18.75" hidden="1">
      <c r="A24" s="9"/>
      <c r="B24" s="54"/>
      <c r="C24" s="28"/>
      <c r="D24" s="45"/>
      <c r="E24" s="178"/>
      <c r="F24" s="179"/>
      <c r="G24" s="105"/>
      <c r="H24" s="106"/>
      <c r="I24" s="71"/>
      <c r="J24" s="72"/>
      <c r="K24" s="253"/>
      <c r="L24" s="252"/>
      <c r="O24" s="61"/>
    </row>
    <row r="25" spans="1:15" ht="18.75">
      <c r="A25" s="9">
        <v>12</v>
      </c>
      <c r="B25" s="52" t="s">
        <v>10</v>
      </c>
      <c r="C25" s="28" t="s">
        <v>33</v>
      </c>
      <c r="D25" s="47">
        <v>1320</v>
      </c>
      <c r="E25" s="239">
        <v>1320</v>
      </c>
      <c r="F25" s="240">
        <v>1565</v>
      </c>
      <c r="G25" s="105">
        <f t="shared" si="1"/>
        <v>1.1856060606060606</v>
      </c>
      <c r="H25" s="106" t="s">
        <v>91</v>
      </c>
      <c r="I25" s="71">
        <v>1</v>
      </c>
      <c r="J25" s="72">
        <f t="shared" si="0"/>
        <v>1</v>
      </c>
      <c r="K25" s="260">
        <v>5</v>
      </c>
      <c r="L25" s="251" t="s">
        <v>113</v>
      </c>
      <c r="O25" s="61"/>
    </row>
    <row r="26" spans="1:12" ht="18.75">
      <c r="A26" s="244" t="s">
        <v>285</v>
      </c>
      <c r="B26" s="52" t="s">
        <v>11</v>
      </c>
      <c r="C26" s="28" t="s">
        <v>35</v>
      </c>
      <c r="D26" s="45">
        <v>127</v>
      </c>
      <c r="E26" s="59">
        <v>127</v>
      </c>
      <c r="F26" s="48">
        <v>127</v>
      </c>
      <c r="G26" s="105">
        <f t="shared" si="1"/>
        <v>1</v>
      </c>
      <c r="H26" s="106" t="s">
        <v>92</v>
      </c>
      <c r="I26" s="71">
        <v>1</v>
      </c>
      <c r="J26" s="72">
        <f t="shared" si="0"/>
        <v>1</v>
      </c>
      <c r="K26" s="261"/>
      <c r="L26" s="252"/>
    </row>
    <row r="27" spans="1:12" ht="36">
      <c r="A27" s="9">
        <v>13</v>
      </c>
      <c r="B27" s="52" t="s">
        <v>20</v>
      </c>
      <c r="C27" s="28" t="s">
        <v>31</v>
      </c>
      <c r="D27" s="45">
        <v>67</v>
      </c>
      <c r="E27" s="59">
        <v>67</v>
      </c>
      <c r="F27" s="48">
        <v>67</v>
      </c>
      <c r="G27" s="105">
        <f t="shared" si="1"/>
        <v>1</v>
      </c>
      <c r="H27" s="106" t="s">
        <v>93</v>
      </c>
      <c r="I27" s="71">
        <v>1</v>
      </c>
      <c r="J27" s="72">
        <f t="shared" si="0"/>
        <v>1</v>
      </c>
      <c r="K27" s="70">
        <v>6</v>
      </c>
      <c r="L27" s="100" t="s">
        <v>112</v>
      </c>
    </row>
    <row r="28" spans="1:12" ht="37.5" customHeight="1">
      <c r="A28" s="9">
        <v>14</v>
      </c>
      <c r="B28" s="6" t="s">
        <v>50</v>
      </c>
      <c r="C28" s="245" t="s">
        <v>33</v>
      </c>
      <c r="D28" s="45">
        <v>11</v>
      </c>
      <c r="E28" s="59">
        <v>11</v>
      </c>
      <c r="F28" s="59">
        <v>10</v>
      </c>
      <c r="G28" s="105">
        <f t="shared" si="1"/>
        <v>0.9090909090909091</v>
      </c>
      <c r="H28" s="106" t="s">
        <v>94</v>
      </c>
      <c r="I28" s="71">
        <v>1</v>
      </c>
      <c r="J28" s="72">
        <f>IF(G28&gt;=1,1,G28)</f>
        <v>0.9090909090909091</v>
      </c>
      <c r="K28" s="70">
        <v>7</v>
      </c>
      <c r="L28" s="101" t="s">
        <v>111</v>
      </c>
    </row>
    <row r="29" spans="1:12" ht="47.25" customHeight="1" hidden="1">
      <c r="A29" s="6">
        <v>18</v>
      </c>
      <c r="B29" s="320" t="s">
        <v>51</v>
      </c>
      <c r="C29" s="49" t="s">
        <v>33</v>
      </c>
      <c r="D29" s="180">
        <v>100</v>
      </c>
      <c r="E29" s="178">
        <v>5</v>
      </c>
      <c r="F29" s="321"/>
      <c r="G29" s="105">
        <f t="shared" si="1"/>
        <v>0</v>
      </c>
      <c r="H29" s="106" t="s">
        <v>95</v>
      </c>
      <c r="I29" s="71"/>
      <c r="J29" s="72">
        <f t="shared" si="0"/>
        <v>0</v>
      </c>
      <c r="K29" s="70"/>
      <c r="L29" s="251"/>
    </row>
    <row r="30" spans="1:12" ht="64.5" customHeight="1" hidden="1">
      <c r="A30" s="6">
        <v>19</v>
      </c>
      <c r="B30" s="320" t="s">
        <v>55</v>
      </c>
      <c r="C30" s="49" t="s">
        <v>31</v>
      </c>
      <c r="D30" s="180">
        <v>1</v>
      </c>
      <c r="E30" s="178">
        <v>37.12</v>
      </c>
      <c r="F30" s="321"/>
      <c r="G30" s="105">
        <f t="shared" si="1"/>
        <v>0</v>
      </c>
      <c r="H30" s="106" t="s">
        <v>96</v>
      </c>
      <c r="I30" s="71"/>
      <c r="J30" s="72">
        <f t="shared" si="0"/>
        <v>0</v>
      </c>
      <c r="K30" s="70"/>
      <c r="L30" s="252"/>
    </row>
    <row r="31" spans="1:12" ht="63.75" customHeight="1" hidden="1">
      <c r="A31" s="6">
        <v>20</v>
      </c>
      <c r="B31" s="320" t="s">
        <v>57</v>
      </c>
      <c r="C31" s="49" t="s">
        <v>31</v>
      </c>
      <c r="D31" s="180">
        <v>1</v>
      </c>
      <c r="E31" s="178">
        <v>100</v>
      </c>
      <c r="F31" s="321"/>
      <c r="G31" s="105">
        <f t="shared" si="1"/>
        <v>0</v>
      </c>
      <c r="H31" s="106" t="s">
        <v>97</v>
      </c>
      <c r="I31" s="71"/>
      <c r="J31" s="72">
        <f t="shared" si="0"/>
        <v>0</v>
      </c>
      <c r="K31" s="70"/>
      <c r="L31" s="251"/>
    </row>
    <row r="32" spans="1:12" ht="35.25" customHeight="1" hidden="1">
      <c r="A32" s="50">
        <v>18</v>
      </c>
      <c r="B32" s="50" t="s">
        <v>56</v>
      </c>
      <c r="C32" s="57" t="s">
        <v>33</v>
      </c>
      <c r="D32" s="59">
        <v>2</v>
      </c>
      <c r="E32" s="178">
        <v>0</v>
      </c>
      <c r="F32" s="178">
        <v>0</v>
      </c>
      <c r="G32" s="105" t="e">
        <f t="shared" si="1"/>
        <v>#DIV/0!</v>
      </c>
      <c r="H32" s="106" t="s">
        <v>118</v>
      </c>
      <c r="I32" s="71"/>
      <c r="J32" s="72" t="e">
        <f t="shared" si="0"/>
        <v>#DIV/0!</v>
      </c>
      <c r="K32" s="70">
        <v>0</v>
      </c>
      <c r="L32" s="252"/>
    </row>
    <row r="33" spans="1:12" ht="31.5" customHeight="1" hidden="1">
      <c r="A33" s="6"/>
      <c r="B33" s="6"/>
      <c r="C33" s="245"/>
      <c r="D33" s="44"/>
      <c r="E33" s="58"/>
      <c r="F33" s="58"/>
      <c r="G33" s="105" t="e">
        <f t="shared" si="1"/>
        <v>#DIV/0!</v>
      </c>
      <c r="H33" s="106"/>
      <c r="I33" s="71"/>
      <c r="J33" s="72"/>
      <c r="K33" s="260"/>
      <c r="L33" s="251"/>
    </row>
    <row r="34" spans="1:12" ht="22.5" customHeight="1" hidden="1">
      <c r="A34" s="6"/>
      <c r="B34" s="50"/>
      <c r="C34" s="57"/>
      <c r="D34" s="59"/>
      <c r="E34" s="178"/>
      <c r="F34" s="178"/>
      <c r="G34" s="105" t="e">
        <f t="shared" si="1"/>
        <v>#DIV/0!</v>
      </c>
      <c r="H34" s="106"/>
      <c r="I34" s="71"/>
      <c r="J34" s="72"/>
      <c r="K34" s="261"/>
      <c r="L34" s="252"/>
    </row>
    <row r="35" spans="1:12" ht="39" customHeight="1" hidden="1">
      <c r="A35" s="6"/>
      <c r="B35" s="50"/>
      <c r="C35" s="57"/>
      <c r="D35" s="59"/>
      <c r="E35" s="178"/>
      <c r="F35" s="178"/>
      <c r="G35" s="105" t="e">
        <f t="shared" si="1"/>
        <v>#DIV/0!</v>
      </c>
      <c r="H35" s="107"/>
      <c r="I35" s="71"/>
      <c r="J35" s="72"/>
      <c r="K35" s="70"/>
      <c r="L35" s="102"/>
    </row>
    <row r="36" spans="1:10" ht="15.75" hidden="1">
      <c r="A36" s="6"/>
      <c r="B36" s="6"/>
      <c r="C36" s="245"/>
      <c r="D36" s="6"/>
      <c r="E36" s="6"/>
      <c r="F36" s="50"/>
      <c r="G36" s="105" t="e">
        <f t="shared" si="1"/>
        <v>#DIV/0!</v>
      </c>
      <c r="I36" s="73"/>
      <c r="J36" s="74"/>
    </row>
    <row r="37" spans="1:11" s="23" customFormat="1" ht="18.75" hidden="1">
      <c r="A37" s="322"/>
      <c r="B37" s="322"/>
      <c r="C37" s="323"/>
      <c r="D37" s="324"/>
      <c r="E37" s="325" t="s">
        <v>98</v>
      </c>
      <c r="F37" s="322"/>
      <c r="G37" s="105" t="e">
        <f t="shared" si="1"/>
        <v>#VALUE!</v>
      </c>
      <c r="H37" s="76">
        <f>H35</f>
        <v>0</v>
      </c>
      <c r="I37" s="77">
        <f>SUM(I11:I36)</f>
        <v>16</v>
      </c>
      <c r="J37" s="77"/>
      <c r="K37" s="78" t="e">
        <f>I37/H37</f>
        <v>#DIV/0!</v>
      </c>
    </row>
    <row r="38" spans="1:11" s="3" customFormat="1" ht="18.75" hidden="1">
      <c r="A38" s="326"/>
      <c r="B38" s="326"/>
      <c r="C38" s="327"/>
      <c r="D38" s="326"/>
      <c r="E38" s="328"/>
      <c r="F38" s="326"/>
      <c r="G38" s="105" t="e">
        <f t="shared" si="1"/>
        <v>#DIV/0!</v>
      </c>
      <c r="H38" s="82" t="e">
        <f>I37/H37</f>
        <v>#DIV/0!</v>
      </c>
      <c r="I38" s="83"/>
      <c r="J38" s="79"/>
      <c r="K38" s="79"/>
    </row>
    <row r="39" spans="1:11" s="2" customFormat="1" ht="18.75" hidden="1">
      <c r="A39" s="329"/>
      <c r="B39" s="329"/>
      <c r="C39" s="330"/>
      <c r="D39" s="331"/>
      <c r="E39" s="332"/>
      <c r="F39" s="329"/>
      <c r="G39" s="105" t="e">
        <f t="shared" si="1"/>
        <v>#DIV/0!</v>
      </c>
      <c r="H39" s="84"/>
      <c r="I39" s="81"/>
      <c r="J39" s="81"/>
      <c r="K39" s="81"/>
    </row>
    <row r="40" spans="1:11" s="2" customFormat="1" ht="18.75" hidden="1">
      <c r="A40" s="329"/>
      <c r="B40" s="329"/>
      <c r="C40" s="330"/>
      <c r="D40" s="331"/>
      <c r="E40" s="333" t="s">
        <v>99</v>
      </c>
      <c r="F40" s="329"/>
      <c r="G40" s="105" t="e">
        <f t="shared" si="1"/>
        <v>#VALUE!</v>
      </c>
      <c r="H40" s="84"/>
      <c r="I40" s="81"/>
      <c r="J40" s="81"/>
      <c r="K40" s="81"/>
    </row>
    <row r="41" spans="1:11" s="2" customFormat="1" ht="18.75" hidden="1">
      <c r="A41" s="329"/>
      <c r="B41" s="329"/>
      <c r="C41" s="330"/>
      <c r="D41" s="334"/>
      <c r="E41" s="335"/>
      <c r="F41" s="329"/>
      <c r="G41" s="105" t="e">
        <f t="shared" si="1"/>
        <v>#DIV/0!</v>
      </c>
      <c r="H41" s="84"/>
      <c r="I41" s="81"/>
      <c r="J41" s="81"/>
      <c r="K41" s="81"/>
    </row>
    <row r="42" spans="1:11" s="4" customFormat="1" ht="18.75" hidden="1">
      <c r="A42" s="336"/>
      <c r="B42" s="336"/>
      <c r="C42" s="330"/>
      <c r="D42" s="336"/>
      <c r="E42" s="337" t="s">
        <v>100</v>
      </c>
      <c r="F42" s="336"/>
      <c r="G42" s="105" t="e">
        <f t="shared" si="1"/>
        <v>#VALUE!</v>
      </c>
      <c r="H42" s="85"/>
      <c r="I42" s="80">
        <v>1</v>
      </c>
      <c r="J42" s="80"/>
      <c r="K42" s="80">
        <v>1</v>
      </c>
    </row>
    <row r="43" spans="1:14" ht="24" customHeight="1" hidden="1">
      <c r="A43" s="338"/>
      <c r="B43" s="338"/>
      <c r="C43" s="339"/>
      <c r="D43" s="338"/>
      <c r="E43" s="340"/>
      <c r="F43" s="338"/>
      <c r="G43" s="105" t="e">
        <f t="shared" si="1"/>
        <v>#DIV/0!</v>
      </c>
      <c r="H43" s="86"/>
      <c r="I43" s="87" t="s">
        <v>102</v>
      </c>
      <c r="J43" s="88" t="s">
        <v>103</v>
      </c>
      <c r="K43" s="254" t="s">
        <v>104</v>
      </c>
      <c r="L43" s="254"/>
      <c r="M43" s="254"/>
      <c r="N43" s="254"/>
    </row>
    <row r="44" spans="1:11" ht="18.75" hidden="1">
      <c r="A44" s="338"/>
      <c r="B44" s="338"/>
      <c r="C44" s="339"/>
      <c r="D44" s="338"/>
      <c r="E44" s="340" t="s">
        <v>101</v>
      </c>
      <c r="F44" s="338"/>
      <c r="G44" s="105" t="e">
        <f t="shared" si="1"/>
        <v>#VALUE!</v>
      </c>
      <c r="H44" s="86"/>
      <c r="I44" s="89">
        <v>9</v>
      </c>
      <c r="J44" s="90">
        <v>9</v>
      </c>
      <c r="K44" s="91">
        <f>I44/J44</f>
        <v>1</v>
      </c>
    </row>
    <row r="45" spans="1:13" ht="15.75" hidden="1">
      <c r="A45" s="338"/>
      <c r="B45" s="338"/>
      <c r="C45" s="339"/>
      <c r="D45" s="338"/>
      <c r="E45" s="338"/>
      <c r="F45" s="338"/>
      <c r="G45" s="105" t="e">
        <f t="shared" si="1"/>
        <v>#DIV/0!</v>
      </c>
      <c r="K45" s="246"/>
      <c r="L45" s="246"/>
      <c r="M45" s="246"/>
    </row>
    <row r="46" spans="1:13" ht="33" customHeight="1">
      <c r="A46" s="345">
        <v>15</v>
      </c>
      <c r="B46" s="6" t="s">
        <v>291</v>
      </c>
      <c r="C46" s="339" t="s">
        <v>33</v>
      </c>
      <c r="D46" s="341" t="s">
        <v>290</v>
      </c>
      <c r="E46" s="338">
        <v>1</v>
      </c>
      <c r="F46" s="338">
        <v>1</v>
      </c>
      <c r="G46" s="105">
        <f t="shared" si="1"/>
        <v>1</v>
      </c>
      <c r="I46" s="61" t="s">
        <v>106</v>
      </c>
      <c r="J46" s="94" t="s">
        <v>107</v>
      </c>
      <c r="K46" s="246" t="s">
        <v>105</v>
      </c>
      <c r="L46" s="246"/>
      <c r="M46" s="246"/>
    </row>
    <row r="47" spans="9:11" ht="15.75">
      <c r="I47" s="95">
        <f>'отчет фин 2022'!C9</f>
        <v>551838.7999999999</v>
      </c>
      <c r="J47" s="95">
        <f>'отчет фин 2022'!D9</f>
        <v>551023.4999999999</v>
      </c>
      <c r="K47" s="96">
        <f>J47/I47</f>
        <v>0.9985225757956852</v>
      </c>
    </row>
    <row r="48" spans="11:13" ht="15.75">
      <c r="K48" s="246" t="s">
        <v>108</v>
      </c>
      <c r="L48" s="246"/>
      <c r="M48" s="246"/>
    </row>
    <row r="49" spans="9:11" ht="15.75">
      <c r="I49" s="93">
        <f>K47</f>
        <v>0.9985225757956852</v>
      </c>
      <c r="J49" s="92">
        <f>K44</f>
        <v>1</v>
      </c>
      <c r="K49" s="92">
        <f>J49/I49</f>
        <v>1.0014796102162613</v>
      </c>
    </row>
    <row r="50" spans="9:11" ht="15.75">
      <c r="I50" s="8" t="s">
        <v>110</v>
      </c>
      <c r="J50" s="8" t="s">
        <v>108</v>
      </c>
      <c r="K50" s="8" t="s">
        <v>109</v>
      </c>
    </row>
    <row r="51" spans="9:11" ht="15.75">
      <c r="I51" s="93" t="e">
        <f>H38</f>
        <v>#DIV/0!</v>
      </c>
      <c r="J51" s="92">
        <f>K49</f>
        <v>1.0014796102162613</v>
      </c>
      <c r="K51" s="97" t="e">
        <f>I51*J51</f>
        <v>#DIV/0!</v>
      </c>
    </row>
    <row r="52" ht="19.5" customHeight="1">
      <c r="A52" s="13" t="s">
        <v>39</v>
      </c>
    </row>
    <row r="53" spans="1:2" ht="18.75">
      <c r="A53" s="13"/>
      <c r="B53" s="98"/>
    </row>
    <row r="54" spans="1:5" ht="18.75">
      <c r="A54" s="24" t="s">
        <v>16</v>
      </c>
      <c r="B54" s="99"/>
      <c r="E54" s="18" t="s">
        <v>40</v>
      </c>
    </row>
    <row r="55" spans="1:2" ht="18.75">
      <c r="A55" s="3" t="s">
        <v>17</v>
      </c>
      <c r="B55" s="99"/>
    </row>
    <row r="56" spans="1:2" ht="18.75">
      <c r="A56" s="3"/>
      <c r="B56"/>
    </row>
    <row r="57" spans="1:2" ht="15.75">
      <c r="A57" s="4"/>
      <c r="B57"/>
    </row>
    <row r="58" spans="1:2" ht="15.75">
      <c r="A58" s="4" t="s">
        <v>287</v>
      </c>
      <c r="B58"/>
    </row>
  </sheetData>
  <sheetProtection/>
  <mergeCells count="37">
    <mergeCell ref="M7:M9"/>
    <mergeCell ref="A3:F3"/>
    <mergeCell ref="A4:F4"/>
    <mergeCell ref="A5:F5"/>
    <mergeCell ref="A7:A9"/>
    <mergeCell ref="B7:B9"/>
    <mergeCell ref="C7:C9"/>
    <mergeCell ref="D7:F7"/>
    <mergeCell ref="G7:G9"/>
    <mergeCell ref="D8:D9"/>
    <mergeCell ref="H7:H9"/>
    <mergeCell ref="K19:K20"/>
    <mergeCell ref="K21:K22"/>
    <mergeCell ref="I7:I9"/>
    <mergeCell ref="J7:J9"/>
    <mergeCell ref="K7:K9"/>
    <mergeCell ref="K11:K13"/>
    <mergeCell ref="L29:L30"/>
    <mergeCell ref="L31:L32"/>
    <mergeCell ref="L33:L34"/>
    <mergeCell ref="M11:M19"/>
    <mergeCell ref="K45:M45"/>
    <mergeCell ref="E8:F8"/>
    <mergeCell ref="L7:L9"/>
    <mergeCell ref="K25:K26"/>
    <mergeCell ref="K33:K34"/>
    <mergeCell ref="K14:K18"/>
    <mergeCell ref="K48:M48"/>
    <mergeCell ref="K46:M46"/>
    <mergeCell ref="L11:L13"/>
    <mergeCell ref="L14:L18"/>
    <mergeCell ref="L19:L20"/>
    <mergeCell ref="L21:L22"/>
    <mergeCell ref="L23:L24"/>
    <mergeCell ref="L25:L26"/>
    <mergeCell ref="K23:K24"/>
    <mergeCell ref="K43:N43"/>
  </mergeCells>
  <printOptions horizontalCentered="1"/>
  <pageMargins left="0" right="0" top="0" bottom="0" header="0" footer="0"/>
  <pageSetup fitToHeight="0" fitToWidth="1" horizontalDpi="600" verticalDpi="600" orientation="portrait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85"/>
  <sheetViews>
    <sheetView view="pageBreakPreview" zoomScale="85" zoomScaleNormal="75" zoomScaleSheetLayoutView="85" workbookViewId="0" topLeftCell="A26">
      <selection activeCell="A63" sqref="A63:A67"/>
    </sheetView>
  </sheetViews>
  <sheetFormatPr defaultColWidth="9.140625" defaultRowHeight="15" outlineLevelRow="1"/>
  <cols>
    <col min="1" max="1" width="50.7109375" style="4" customWidth="1"/>
    <col min="2" max="2" width="51.28125" style="4" customWidth="1"/>
    <col min="3" max="3" width="16.421875" style="5" bestFit="1" customWidth="1"/>
    <col min="4" max="4" width="26.7109375" style="4" customWidth="1"/>
    <col min="5" max="5" width="13.140625" style="4" customWidth="1"/>
    <col min="6" max="6" width="13.7109375" style="4" customWidth="1"/>
    <col min="7" max="7" width="13.140625" style="4" customWidth="1"/>
    <col min="8" max="8" width="9.140625" style="4" customWidth="1"/>
    <col min="9" max="9" width="21.00390625" style="4" customWidth="1"/>
    <col min="10" max="16384" width="9.140625" style="4" customWidth="1"/>
  </cols>
  <sheetData>
    <row r="1" ht="15">
      <c r="D1" s="14" t="s">
        <v>45</v>
      </c>
    </row>
    <row r="2" ht="15">
      <c r="D2" s="14"/>
    </row>
    <row r="3" spans="1:4" ht="18.75">
      <c r="A3" s="290" t="s">
        <v>47</v>
      </c>
      <c r="B3" s="291"/>
      <c r="C3" s="291"/>
      <c r="D3" s="291"/>
    </row>
    <row r="4" spans="1:4" ht="18.75">
      <c r="A4" s="291" t="s">
        <v>123</v>
      </c>
      <c r="B4" s="291"/>
      <c r="C4" s="291"/>
      <c r="D4" s="291"/>
    </row>
    <row r="5" spans="1:4" s="2" customFormat="1" ht="19.5" thickBot="1">
      <c r="A5" s="16"/>
      <c r="B5" s="16"/>
      <c r="C5" s="62"/>
      <c r="D5" s="41"/>
    </row>
    <row r="6" spans="1:5" s="2" customFormat="1" ht="45" customHeight="1">
      <c r="A6" s="292" t="s">
        <v>38</v>
      </c>
      <c r="B6" s="294" t="s">
        <v>0</v>
      </c>
      <c r="C6" s="296" t="s">
        <v>37</v>
      </c>
      <c r="D6" s="297"/>
      <c r="E6" s="285" t="s">
        <v>27</v>
      </c>
    </row>
    <row r="7" spans="1:9" s="2" customFormat="1" ht="63" customHeight="1">
      <c r="A7" s="293"/>
      <c r="B7" s="295"/>
      <c r="C7" s="11" t="s">
        <v>7</v>
      </c>
      <c r="D7" s="32" t="s">
        <v>22</v>
      </c>
      <c r="E7" s="286"/>
      <c r="I7" s="158"/>
    </row>
    <row r="8" spans="1:6" s="2" customFormat="1" ht="18.75">
      <c r="A8" s="33">
        <v>1</v>
      </c>
      <c r="B8" s="15">
        <v>2</v>
      </c>
      <c r="C8" s="63">
        <v>4</v>
      </c>
      <c r="D8" s="34">
        <v>5</v>
      </c>
      <c r="E8" s="39">
        <v>5</v>
      </c>
      <c r="F8" s="2" t="s">
        <v>48</v>
      </c>
    </row>
    <row r="9" spans="1:6" s="2" customFormat="1" ht="18.75">
      <c r="A9" s="287" t="s">
        <v>286</v>
      </c>
      <c r="B9" s="12" t="s">
        <v>2</v>
      </c>
      <c r="C9" s="181">
        <f>C10+C12+C13</f>
        <v>551838.7999999999</v>
      </c>
      <c r="D9" s="183">
        <f>D10+D12+D13</f>
        <v>551023.4999999999</v>
      </c>
      <c r="E9" s="39">
        <f>D9/C9</f>
        <v>0.9985225757956852</v>
      </c>
      <c r="F9" s="38">
        <f>E9*100</f>
        <v>99.85225757956852</v>
      </c>
    </row>
    <row r="10" spans="1:9" s="2" customFormat="1" ht="18.75">
      <c r="A10" s="288"/>
      <c r="B10" s="12" t="s">
        <v>21</v>
      </c>
      <c r="C10" s="181">
        <f>C23+C28+C32+C37+C39+C49+C64</f>
        <v>508054.2</v>
      </c>
      <c r="D10" s="181">
        <f>D23+D28+D32+D37+D39+D49+D64</f>
        <v>507238.89999999997</v>
      </c>
      <c r="E10" s="39">
        <f aca="true" t="shared" si="0" ref="E10:E67">D10/C10</f>
        <v>0.9983952499556149</v>
      </c>
      <c r="F10" s="38">
        <f aca="true" t="shared" si="1" ref="F10:F41">E10*100</f>
        <v>99.83952499556149</v>
      </c>
      <c r="G10" s="40">
        <f>C10/C9*100</f>
        <v>92.06569019793463</v>
      </c>
      <c r="H10" s="2">
        <f>99.65+0.3+0.05</f>
        <v>100</v>
      </c>
      <c r="I10" s="2">
        <v>616254.5</v>
      </c>
    </row>
    <row r="11" spans="1:6" s="2" customFormat="1" ht="37.5">
      <c r="A11" s="288"/>
      <c r="B11" s="12" t="s">
        <v>3</v>
      </c>
      <c r="C11" s="181" t="s">
        <v>58</v>
      </c>
      <c r="D11" s="183" t="s">
        <v>58</v>
      </c>
      <c r="E11" s="39">
        <f>(D12+D13)/(C12+C13)</f>
        <v>1</v>
      </c>
      <c r="F11" s="38">
        <f t="shared" si="1"/>
        <v>100</v>
      </c>
    </row>
    <row r="12" spans="1:7" s="2" customFormat="1" ht="18.75">
      <c r="A12" s="288"/>
      <c r="B12" s="12" t="s">
        <v>4</v>
      </c>
      <c r="C12" s="183">
        <f>C25+C34+C66</f>
        <v>26000</v>
      </c>
      <c r="D12" s="183">
        <f>D25+D34+D66</f>
        <v>26000</v>
      </c>
      <c r="E12" s="39">
        <f t="shared" si="0"/>
        <v>1</v>
      </c>
      <c r="F12" s="38">
        <f t="shared" si="1"/>
        <v>100</v>
      </c>
      <c r="G12" s="40">
        <f>C12/C9*100</f>
        <v>4.711520828183883</v>
      </c>
    </row>
    <row r="13" spans="1:9" s="2" customFormat="1" ht="18.75">
      <c r="A13" s="288"/>
      <c r="B13" s="12" t="s">
        <v>5</v>
      </c>
      <c r="C13" s="183">
        <f>C26+C30+C35+C52+C67</f>
        <v>17784.6</v>
      </c>
      <c r="D13" s="183">
        <f>D26+D30+D35+D52+D67</f>
        <v>17784.6</v>
      </c>
      <c r="E13" s="39">
        <f t="shared" si="0"/>
        <v>1</v>
      </c>
      <c r="F13" s="38">
        <f t="shared" si="1"/>
        <v>100</v>
      </c>
      <c r="G13" s="40">
        <f>0.05</f>
        <v>0.05</v>
      </c>
      <c r="I13" s="2">
        <v>22562.4</v>
      </c>
    </row>
    <row r="14" spans="1:6" s="1" customFormat="1" ht="18.75" hidden="1" outlineLevel="1">
      <c r="A14" s="288"/>
      <c r="B14" s="12" t="s">
        <v>4</v>
      </c>
      <c r="C14" s="181"/>
      <c r="D14" s="183"/>
      <c r="E14" s="39" t="e">
        <f t="shared" si="0"/>
        <v>#DIV/0!</v>
      </c>
      <c r="F14" s="38" t="e">
        <f t="shared" si="1"/>
        <v>#DIV/0!</v>
      </c>
    </row>
    <row r="15" spans="1:6" s="1" customFormat="1" ht="18.75" hidden="1" outlineLevel="1">
      <c r="A15" s="35" t="s">
        <v>1</v>
      </c>
      <c r="B15" s="12" t="s">
        <v>4</v>
      </c>
      <c r="C15" s="181"/>
      <c r="D15" s="183"/>
      <c r="E15" s="39" t="e">
        <f t="shared" si="0"/>
        <v>#DIV/0!</v>
      </c>
      <c r="F15" s="38" t="e">
        <f t="shared" si="1"/>
        <v>#DIV/0!</v>
      </c>
    </row>
    <row r="16" spans="1:6" s="1" customFormat="1" ht="18.75" hidden="1" outlineLevel="1">
      <c r="A16" s="35"/>
      <c r="B16" s="12" t="s">
        <v>4</v>
      </c>
      <c r="C16" s="181"/>
      <c r="D16" s="183"/>
      <c r="E16" s="39" t="e">
        <f t="shared" si="0"/>
        <v>#DIV/0!</v>
      </c>
      <c r="F16" s="38" t="e">
        <f t="shared" si="1"/>
        <v>#DIV/0!</v>
      </c>
    </row>
    <row r="17" spans="1:6" s="1" customFormat="1" ht="18.75" hidden="1" outlineLevel="1">
      <c r="A17" s="35"/>
      <c r="B17" s="12" t="s">
        <v>4</v>
      </c>
      <c r="C17" s="181"/>
      <c r="D17" s="183"/>
      <c r="E17" s="39" t="e">
        <f t="shared" si="0"/>
        <v>#DIV/0!</v>
      </c>
      <c r="F17" s="38" t="e">
        <f t="shared" si="1"/>
        <v>#DIV/0!</v>
      </c>
    </row>
    <row r="18" spans="1:6" s="1" customFormat="1" ht="18.75" hidden="1" outlineLevel="1">
      <c r="A18" s="35"/>
      <c r="B18" s="12" t="s">
        <v>4</v>
      </c>
      <c r="C18" s="181"/>
      <c r="D18" s="183"/>
      <c r="E18" s="39" t="e">
        <f t="shared" si="0"/>
        <v>#DIV/0!</v>
      </c>
      <c r="F18" s="38" t="e">
        <f t="shared" si="1"/>
        <v>#DIV/0!</v>
      </c>
    </row>
    <row r="19" spans="1:6" s="1" customFormat="1" ht="18.75" hidden="1" outlineLevel="1">
      <c r="A19" s="35"/>
      <c r="B19" s="12" t="s">
        <v>4</v>
      </c>
      <c r="C19" s="181"/>
      <c r="D19" s="183"/>
      <c r="E19" s="39" t="e">
        <f t="shared" si="0"/>
        <v>#DIV/0!</v>
      </c>
      <c r="F19" s="38" t="e">
        <f t="shared" si="1"/>
        <v>#DIV/0!</v>
      </c>
    </row>
    <row r="20" spans="1:6" s="1" customFormat="1" ht="18.75" hidden="1" outlineLevel="1">
      <c r="A20" s="35"/>
      <c r="B20" s="12" t="s">
        <v>4</v>
      </c>
      <c r="C20" s="181"/>
      <c r="D20" s="183"/>
      <c r="E20" s="39" t="e">
        <f t="shared" si="0"/>
        <v>#DIV/0!</v>
      </c>
      <c r="F20" s="38" t="e">
        <f t="shared" si="1"/>
        <v>#DIV/0!</v>
      </c>
    </row>
    <row r="21" spans="1:6" s="2" customFormat="1" ht="18" customHeight="1" hidden="1" collapsed="1">
      <c r="A21" s="35"/>
      <c r="B21" s="12" t="s">
        <v>4</v>
      </c>
      <c r="C21" s="181"/>
      <c r="D21" s="183"/>
      <c r="E21" s="39" t="e">
        <f t="shared" si="0"/>
        <v>#DIV/0!</v>
      </c>
      <c r="F21" s="38" t="e">
        <f t="shared" si="1"/>
        <v>#DIV/0!</v>
      </c>
    </row>
    <row r="22" spans="1:6" s="2" customFormat="1" ht="18.75">
      <c r="A22" s="287" t="s">
        <v>49</v>
      </c>
      <c r="B22" s="12" t="s">
        <v>2</v>
      </c>
      <c r="C22" s="181">
        <f>C23+C25+C26</f>
        <v>271425.3</v>
      </c>
      <c r="D22" s="183">
        <f>D23+D25+D26</f>
        <v>271230.7</v>
      </c>
      <c r="E22" s="39">
        <f t="shared" si="0"/>
        <v>0.9992830439903724</v>
      </c>
      <c r="F22" s="38">
        <f t="shared" si="1"/>
        <v>99.92830439903724</v>
      </c>
    </row>
    <row r="23" spans="1:8" s="2" customFormat="1" ht="24" customHeight="1">
      <c r="A23" s="288"/>
      <c r="B23" s="12" t="s">
        <v>21</v>
      </c>
      <c r="C23" s="181">
        <v>260552.1</v>
      </c>
      <c r="D23" s="182">
        <v>260357.5</v>
      </c>
      <c r="E23" s="39">
        <f t="shared" si="0"/>
        <v>0.9992531244231</v>
      </c>
      <c r="F23" s="38">
        <f t="shared" si="1"/>
        <v>99.92531244231</v>
      </c>
      <c r="G23" s="2">
        <f>C23/C22*100</f>
        <v>95.99403592811726</v>
      </c>
      <c r="H23" s="2">
        <f>G23+G25+G26</f>
        <v>100.16717442901593</v>
      </c>
    </row>
    <row r="24" spans="1:6" s="2" customFormat="1" ht="36" customHeight="1">
      <c r="A24" s="288"/>
      <c r="B24" s="12" t="s">
        <v>3</v>
      </c>
      <c r="C24" s="181" t="s">
        <v>58</v>
      </c>
      <c r="D24" s="183" t="s">
        <v>58</v>
      </c>
      <c r="E24" s="39"/>
      <c r="F24" s="38">
        <f t="shared" si="1"/>
        <v>0</v>
      </c>
    </row>
    <row r="25" spans="1:7" s="2" customFormat="1" ht="26.25" customHeight="1">
      <c r="A25" s="288"/>
      <c r="B25" s="12" t="s">
        <v>4</v>
      </c>
      <c r="C25" s="181">
        <v>0</v>
      </c>
      <c r="D25" s="183">
        <v>0</v>
      </c>
      <c r="E25" s="39"/>
      <c r="F25" s="38">
        <f t="shared" si="1"/>
        <v>0</v>
      </c>
      <c r="G25" s="2">
        <f>C25/C22*100</f>
        <v>0</v>
      </c>
    </row>
    <row r="26" spans="1:7" s="2" customFormat="1" ht="21.75" customHeight="1" collapsed="1">
      <c r="A26" s="299"/>
      <c r="B26" s="12" t="s">
        <v>5</v>
      </c>
      <c r="C26" s="181">
        <v>10873.2</v>
      </c>
      <c r="D26" s="182">
        <v>10873.2</v>
      </c>
      <c r="E26" s="39">
        <f t="shared" si="0"/>
        <v>1</v>
      </c>
      <c r="F26" s="38">
        <f t="shared" si="1"/>
        <v>100</v>
      </c>
      <c r="G26" s="2">
        <f>C26/C23*100</f>
        <v>4.173138500898669</v>
      </c>
    </row>
    <row r="27" spans="1:6" s="2" customFormat="1" ht="27" customHeight="1">
      <c r="A27" s="287" t="s">
        <v>15</v>
      </c>
      <c r="B27" s="12" t="s">
        <v>2</v>
      </c>
      <c r="C27" s="181">
        <f>C28+C30</f>
        <v>51453.6</v>
      </c>
      <c r="D27" s="183">
        <f>D28+D30</f>
        <v>51453.6</v>
      </c>
      <c r="E27" s="39">
        <f t="shared" si="0"/>
        <v>1</v>
      </c>
      <c r="F27" s="38">
        <f t="shared" si="1"/>
        <v>100</v>
      </c>
    </row>
    <row r="28" spans="1:6" s="2" customFormat="1" ht="24" customHeight="1" collapsed="1">
      <c r="A28" s="288"/>
      <c r="B28" s="12" t="s">
        <v>21</v>
      </c>
      <c r="C28" s="181">
        <v>51453.6</v>
      </c>
      <c r="D28" s="183">
        <v>51453.6</v>
      </c>
      <c r="E28" s="39">
        <f>D28/C28</f>
        <v>1</v>
      </c>
      <c r="F28" s="38">
        <f>E28*100</f>
        <v>100</v>
      </c>
    </row>
    <row r="29" spans="1:6" s="2" customFormat="1" ht="38.25" customHeight="1" collapsed="1">
      <c r="A29" s="288"/>
      <c r="B29" s="12" t="s">
        <v>3</v>
      </c>
      <c r="C29" s="181" t="s">
        <v>58</v>
      </c>
      <c r="D29" s="183" t="s">
        <v>58</v>
      </c>
      <c r="E29" s="39"/>
      <c r="F29" s="38">
        <f>E29*100</f>
        <v>0</v>
      </c>
    </row>
    <row r="30" spans="1:6" s="2" customFormat="1" ht="24" customHeight="1" collapsed="1">
      <c r="A30" s="288"/>
      <c r="B30" s="12" t="s">
        <v>5</v>
      </c>
      <c r="C30" s="181">
        <v>0</v>
      </c>
      <c r="D30" s="182">
        <v>0</v>
      </c>
      <c r="E30" s="39"/>
      <c r="F30" s="38">
        <f t="shared" si="1"/>
        <v>0</v>
      </c>
    </row>
    <row r="31" spans="1:6" s="2" customFormat="1" ht="28.5" customHeight="1">
      <c r="A31" s="287" t="s">
        <v>14</v>
      </c>
      <c r="B31" s="12" t="s">
        <v>2</v>
      </c>
      <c r="C31" s="181">
        <f>C32</f>
        <v>185219.8</v>
      </c>
      <c r="D31" s="182">
        <f>D32</f>
        <v>184649.2</v>
      </c>
      <c r="E31" s="39">
        <f t="shared" si="0"/>
        <v>0.9969193358377453</v>
      </c>
      <c r="F31" s="38">
        <f t="shared" si="1"/>
        <v>99.69193358377453</v>
      </c>
    </row>
    <row r="32" spans="1:6" s="2" customFormat="1" ht="18.75">
      <c r="A32" s="288"/>
      <c r="B32" s="12" t="s">
        <v>21</v>
      </c>
      <c r="C32" s="181">
        <v>185219.8</v>
      </c>
      <c r="D32" s="182">
        <v>184649.2</v>
      </c>
      <c r="E32" s="39">
        <f t="shared" si="0"/>
        <v>0.9969193358377453</v>
      </c>
      <c r="F32" s="38">
        <f t="shared" si="1"/>
        <v>99.69193358377453</v>
      </c>
    </row>
    <row r="33" spans="1:6" s="2" customFormat="1" ht="36" customHeight="1">
      <c r="A33" s="288"/>
      <c r="B33" s="12" t="s">
        <v>3</v>
      </c>
      <c r="C33" s="181" t="s">
        <v>58</v>
      </c>
      <c r="D33" s="238" t="s">
        <v>58</v>
      </c>
      <c r="E33" s="39"/>
      <c r="F33" s="38">
        <f t="shared" si="1"/>
        <v>0</v>
      </c>
    </row>
    <row r="34" spans="1:6" s="2" customFormat="1" ht="18.75">
      <c r="A34" s="288"/>
      <c r="B34" s="12" t="s">
        <v>4</v>
      </c>
      <c r="C34" s="181"/>
      <c r="D34" s="183"/>
      <c r="E34" s="39"/>
      <c r="F34" s="38">
        <f t="shared" si="1"/>
        <v>0</v>
      </c>
    </row>
    <row r="35" spans="1:6" s="2" customFormat="1" ht="20.25" customHeight="1" collapsed="1">
      <c r="A35" s="299"/>
      <c r="B35" s="12" t="s">
        <v>5</v>
      </c>
      <c r="C35" s="181"/>
      <c r="D35" s="183"/>
      <c r="E35" s="39"/>
      <c r="F35" s="38">
        <f t="shared" si="1"/>
        <v>0</v>
      </c>
    </row>
    <row r="36" spans="1:6" s="2" customFormat="1" ht="19.5" customHeight="1">
      <c r="A36" s="287" t="s">
        <v>281</v>
      </c>
      <c r="B36" s="12" t="s">
        <v>2</v>
      </c>
      <c r="C36" s="181">
        <f>C37</f>
        <v>1316.7</v>
      </c>
      <c r="D36" s="183">
        <f>D37</f>
        <v>1266.6</v>
      </c>
      <c r="E36" s="39">
        <f t="shared" si="0"/>
        <v>0.9619503303713829</v>
      </c>
      <c r="F36" s="38">
        <f t="shared" si="1"/>
        <v>96.19503303713829</v>
      </c>
    </row>
    <row r="37" spans="1:6" ht="18.75">
      <c r="A37" s="288"/>
      <c r="B37" s="12" t="s">
        <v>21</v>
      </c>
      <c r="C37" s="181">
        <v>1316.7</v>
      </c>
      <c r="D37" s="183">
        <v>1266.6</v>
      </c>
      <c r="E37" s="39">
        <f t="shared" si="0"/>
        <v>0.9619503303713829</v>
      </c>
      <c r="F37" s="38">
        <f t="shared" si="1"/>
        <v>96.19503303713829</v>
      </c>
    </row>
    <row r="38" spans="1:6" ht="18.75">
      <c r="A38" s="287" t="s">
        <v>282</v>
      </c>
      <c r="B38" s="12" t="s">
        <v>2</v>
      </c>
      <c r="C38" s="181">
        <f>C39</f>
        <v>4178.8</v>
      </c>
      <c r="D38" s="183">
        <f>D39</f>
        <v>4178.8</v>
      </c>
      <c r="E38" s="39">
        <f t="shared" si="0"/>
        <v>1</v>
      </c>
      <c r="F38" s="38">
        <f t="shared" si="1"/>
        <v>100</v>
      </c>
    </row>
    <row r="39" spans="1:6" ht="58.5" customHeight="1">
      <c r="A39" s="288"/>
      <c r="B39" s="12" t="s">
        <v>21</v>
      </c>
      <c r="C39" s="181">
        <v>4178.8</v>
      </c>
      <c r="D39" s="183">
        <v>4178.8</v>
      </c>
      <c r="E39" s="39">
        <f t="shared" si="0"/>
        <v>1</v>
      </c>
      <c r="F39" s="38">
        <f t="shared" si="1"/>
        <v>100</v>
      </c>
    </row>
    <row r="40" spans="1:6" ht="38.25" hidden="1" thickBot="1">
      <c r="A40" s="288"/>
      <c r="B40" s="12" t="s">
        <v>3</v>
      </c>
      <c r="C40" s="181"/>
      <c r="D40" s="183"/>
      <c r="E40" s="39"/>
      <c r="F40" s="38">
        <f t="shared" si="1"/>
        <v>0</v>
      </c>
    </row>
    <row r="41" spans="1:6" ht="18.75" hidden="1">
      <c r="A41" s="288"/>
      <c r="B41" s="12" t="s">
        <v>4</v>
      </c>
      <c r="C41" s="181"/>
      <c r="D41" s="183"/>
      <c r="E41" s="39"/>
      <c r="F41" s="38">
        <f t="shared" si="1"/>
        <v>0</v>
      </c>
    </row>
    <row r="42" spans="1:5" ht="19.5" hidden="1" thickBot="1">
      <c r="A42" s="289"/>
      <c r="B42" s="36" t="s">
        <v>5</v>
      </c>
      <c r="C42" s="184"/>
      <c r="D42" s="185"/>
      <c r="E42" s="39"/>
    </row>
    <row r="43" spans="1:5" ht="18.75" hidden="1">
      <c r="A43" s="298" t="s">
        <v>53</v>
      </c>
      <c r="B43" s="12" t="s">
        <v>2</v>
      </c>
      <c r="C43" s="181">
        <f>C44+C46+C47</f>
        <v>0</v>
      </c>
      <c r="D43" s="183">
        <v>0</v>
      </c>
      <c r="E43" s="39" t="e">
        <f t="shared" si="0"/>
        <v>#DIV/0!</v>
      </c>
    </row>
    <row r="44" spans="1:5" ht="18.75" hidden="1">
      <c r="A44" s="288"/>
      <c r="B44" s="12" t="s">
        <v>21</v>
      </c>
      <c r="C44" s="181"/>
      <c r="D44" s="183">
        <v>0</v>
      </c>
      <c r="E44" s="39" t="e">
        <f t="shared" si="0"/>
        <v>#DIV/0!</v>
      </c>
    </row>
    <row r="45" spans="1:5" ht="37.5" hidden="1">
      <c r="A45" s="288"/>
      <c r="B45" s="12" t="s">
        <v>3</v>
      </c>
      <c r="C45" s="181" t="s">
        <v>58</v>
      </c>
      <c r="D45" s="183">
        <v>0</v>
      </c>
      <c r="E45" s="39" t="e">
        <f t="shared" si="0"/>
        <v>#VALUE!</v>
      </c>
    </row>
    <row r="46" spans="1:5" ht="18" customHeight="1" hidden="1">
      <c r="A46" s="288"/>
      <c r="B46" s="12" t="s">
        <v>4</v>
      </c>
      <c r="C46" s="181">
        <v>0</v>
      </c>
      <c r="D46" s="183">
        <v>0</v>
      </c>
      <c r="E46" s="39" t="e">
        <f t="shared" si="0"/>
        <v>#DIV/0!</v>
      </c>
    </row>
    <row r="47" spans="1:5" ht="96.75" customHeight="1" hidden="1" thickBot="1">
      <c r="A47" s="299"/>
      <c r="B47" s="36" t="s">
        <v>5</v>
      </c>
      <c r="C47" s="184">
        <v>0</v>
      </c>
      <c r="D47" s="185">
        <v>0</v>
      </c>
      <c r="E47" s="39" t="e">
        <f t="shared" si="0"/>
        <v>#DIV/0!</v>
      </c>
    </row>
    <row r="48" spans="1:6" ht="18.75">
      <c r="A48" s="287" t="s">
        <v>283</v>
      </c>
      <c r="B48" s="12" t="s">
        <v>2</v>
      </c>
      <c r="C48" s="181">
        <f>C49+C52</f>
        <v>1676.3</v>
      </c>
      <c r="D48" s="183">
        <f>D49+D52</f>
        <v>1676.3</v>
      </c>
      <c r="E48" s="39">
        <f t="shared" si="0"/>
        <v>1</v>
      </c>
      <c r="F48" s="38">
        <f>E48*100</f>
        <v>100</v>
      </c>
    </row>
    <row r="49" spans="1:6" ht="48" customHeight="1">
      <c r="A49" s="288"/>
      <c r="B49" s="12" t="s">
        <v>21</v>
      </c>
      <c r="C49" s="181">
        <v>1676.3</v>
      </c>
      <c r="D49" s="183">
        <v>1676.3</v>
      </c>
      <c r="E49" s="39">
        <f t="shared" si="0"/>
        <v>1</v>
      </c>
      <c r="F49" s="38">
        <f>E49*100</f>
        <v>100</v>
      </c>
    </row>
    <row r="50" spans="1:6" ht="37.5" hidden="1">
      <c r="A50" s="288"/>
      <c r="B50" s="12" t="s">
        <v>3</v>
      </c>
      <c r="C50" s="181"/>
      <c r="D50" s="183"/>
      <c r="E50" s="39" t="e">
        <f t="shared" si="0"/>
        <v>#DIV/0!</v>
      </c>
      <c r="F50" s="38" t="e">
        <f>E50*100</f>
        <v>#DIV/0!</v>
      </c>
    </row>
    <row r="51" spans="1:6" ht="18.75" hidden="1">
      <c r="A51" s="288"/>
      <c r="B51" s="12" t="s">
        <v>4</v>
      </c>
      <c r="C51" s="181"/>
      <c r="D51" s="183"/>
      <c r="E51" s="39" t="e">
        <f t="shared" si="0"/>
        <v>#DIV/0!</v>
      </c>
      <c r="F51" s="38" t="e">
        <f>E51*100</f>
        <v>#DIV/0!</v>
      </c>
    </row>
    <row r="52" spans="1:5" ht="27.75" customHeight="1" thickBot="1">
      <c r="A52" s="289"/>
      <c r="B52" s="36" t="s">
        <v>5</v>
      </c>
      <c r="C52" s="184">
        <v>0</v>
      </c>
      <c r="D52" s="185">
        <v>0</v>
      </c>
      <c r="E52" s="39"/>
    </row>
    <row r="53" spans="1:6" ht="18" customHeight="1" hidden="1">
      <c r="A53" s="287" t="s">
        <v>52</v>
      </c>
      <c r="B53" s="12" t="s">
        <v>2</v>
      </c>
      <c r="C53" s="108">
        <f>C54+C56+C57</f>
        <v>0</v>
      </c>
      <c r="D53" s="109">
        <v>0</v>
      </c>
      <c r="E53" s="39" t="e">
        <f t="shared" si="0"/>
        <v>#DIV/0!</v>
      </c>
      <c r="F53" s="38" t="e">
        <f>E53*100</f>
        <v>#DIV/0!</v>
      </c>
    </row>
    <row r="54" spans="1:6" ht="12.75" customHeight="1" hidden="1">
      <c r="A54" s="288"/>
      <c r="B54" s="12" t="s">
        <v>21</v>
      </c>
      <c r="C54" s="108">
        <v>0</v>
      </c>
      <c r="D54" s="109">
        <v>0</v>
      </c>
      <c r="E54" s="39" t="e">
        <f t="shared" si="0"/>
        <v>#DIV/0!</v>
      </c>
      <c r="F54" s="38" t="e">
        <f>E54*100</f>
        <v>#DIV/0!</v>
      </c>
    </row>
    <row r="55" spans="1:6" ht="15.75" customHeight="1" hidden="1">
      <c r="A55" s="288"/>
      <c r="B55" s="12" t="s">
        <v>3</v>
      </c>
      <c r="C55" s="108" t="s">
        <v>58</v>
      </c>
      <c r="D55" s="109">
        <v>0</v>
      </c>
      <c r="E55" s="39" t="e">
        <f t="shared" si="0"/>
        <v>#VALUE!</v>
      </c>
      <c r="F55" s="38" t="e">
        <f>E55*100</f>
        <v>#VALUE!</v>
      </c>
    </row>
    <row r="56" spans="1:6" ht="21.75" customHeight="1" hidden="1">
      <c r="A56" s="288"/>
      <c r="B56" s="12" t="s">
        <v>4</v>
      </c>
      <c r="C56" s="108">
        <v>0</v>
      </c>
      <c r="D56" s="109">
        <v>0</v>
      </c>
      <c r="E56" s="39" t="e">
        <f t="shared" si="0"/>
        <v>#DIV/0!</v>
      </c>
      <c r="F56" s="38" t="e">
        <f>E56*100</f>
        <v>#DIV/0!</v>
      </c>
    </row>
    <row r="57" spans="1:5" ht="12" customHeight="1" hidden="1" thickBot="1">
      <c r="A57" s="289"/>
      <c r="B57" s="36" t="s">
        <v>5</v>
      </c>
      <c r="C57" s="110">
        <v>0</v>
      </c>
      <c r="D57" s="111">
        <v>0</v>
      </c>
      <c r="E57" s="39" t="e">
        <f t="shared" si="0"/>
        <v>#DIV/0!</v>
      </c>
    </row>
    <row r="58" spans="1:6" ht="18.75" hidden="1">
      <c r="A58" s="287" t="s">
        <v>54</v>
      </c>
      <c r="B58" s="12" t="s">
        <v>2</v>
      </c>
      <c r="C58" s="108">
        <f>C59+C61+C62</f>
        <v>0</v>
      </c>
      <c r="D58" s="109"/>
      <c r="E58" s="39" t="e">
        <f t="shared" si="0"/>
        <v>#DIV/0!</v>
      </c>
      <c r="F58" s="38" t="e">
        <f>E58*100</f>
        <v>#DIV/0!</v>
      </c>
    </row>
    <row r="59" spans="1:6" ht="18.75" hidden="1">
      <c r="A59" s="288"/>
      <c r="B59" s="12" t="s">
        <v>21</v>
      </c>
      <c r="C59" s="108"/>
      <c r="D59" s="109"/>
      <c r="E59" s="39" t="e">
        <f t="shared" si="0"/>
        <v>#DIV/0!</v>
      </c>
      <c r="F59" s="38" t="e">
        <f>E59*100</f>
        <v>#DIV/0!</v>
      </c>
    </row>
    <row r="60" spans="1:6" ht="37.5" hidden="1">
      <c r="A60" s="288"/>
      <c r="B60" s="12" t="s">
        <v>3</v>
      </c>
      <c r="C60" s="108" t="s">
        <v>58</v>
      </c>
      <c r="D60" s="109"/>
      <c r="E60" s="39" t="e">
        <f t="shared" si="0"/>
        <v>#VALUE!</v>
      </c>
      <c r="F60" s="38" t="e">
        <f>E60*100</f>
        <v>#VALUE!</v>
      </c>
    </row>
    <row r="61" spans="1:6" ht="18.75" hidden="1">
      <c r="A61" s="288"/>
      <c r="B61" s="12" t="s">
        <v>4</v>
      </c>
      <c r="C61" s="108"/>
      <c r="D61" s="109"/>
      <c r="E61" s="39" t="e">
        <f t="shared" si="0"/>
        <v>#DIV/0!</v>
      </c>
      <c r="F61" s="38" t="e">
        <f>E61*100</f>
        <v>#DIV/0!</v>
      </c>
    </row>
    <row r="62" spans="1:5" ht="19.5" hidden="1" thickBot="1">
      <c r="A62" s="289"/>
      <c r="B62" s="36" t="s">
        <v>5</v>
      </c>
      <c r="C62" s="110"/>
      <c r="D62" s="111"/>
      <c r="E62" s="39" t="e">
        <f t="shared" si="0"/>
        <v>#DIV/0!</v>
      </c>
    </row>
    <row r="63" spans="1:6" ht="18.75">
      <c r="A63" s="287" t="s">
        <v>288</v>
      </c>
      <c r="B63" s="12" t="s">
        <v>2</v>
      </c>
      <c r="C63" s="181">
        <f>C64+C66+C67</f>
        <v>36568.3</v>
      </c>
      <c r="D63" s="182">
        <f>D64+D66+D67</f>
        <v>36568.3</v>
      </c>
      <c r="E63" s="39">
        <f t="shared" si="0"/>
        <v>1</v>
      </c>
      <c r="F63" s="38">
        <f>E63*100</f>
        <v>100</v>
      </c>
    </row>
    <row r="64" spans="1:6" ht="18" customHeight="1">
      <c r="A64" s="288"/>
      <c r="B64" s="12" t="s">
        <v>21</v>
      </c>
      <c r="C64" s="181">
        <v>3656.9</v>
      </c>
      <c r="D64" s="183">
        <v>3656.9</v>
      </c>
      <c r="E64" s="39">
        <f t="shared" si="0"/>
        <v>1</v>
      </c>
      <c r="F64" s="38">
        <f>E64*100</f>
        <v>100</v>
      </c>
    </row>
    <row r="65" spans="1:6" ht="35.25" customHeight="1">
      <c r="A65" s="288"/>
      <c r="B65" s="12" t="s">
        <v>3</v>
      </c>
      <c r="C65" s="181" t="s">
        <v>58</v>
      </c>
      <c r="D65" s="183" t="s">
        <v>58</v>
      </c>
      <c r="E65" s="39"/>
      <c r="F65" s="38">
        <f>E65*100</f>
        <v>0</v>
      </c>
    </row>
    <row r="66" spans="1:6" ht="22.5" customHeight="1">
      <c r="A66" s="288"/>
      <c r="B66" s="12" t="s">
        <v>4</v>
      </c>
      <c r="C66" s="181">
        <v>26000</v>
      </c>
      <c r="D66" s="183">
        <v>26000</v>
      </c>
      <c r="E66" s="39">
        <f t="shared" si="0"/>
        <v>1</v>
      </c>
      <c r="F66" s="38">
        <f>E66*100</f>
        <v>100</v>
      </c>
    </row>
    <row r="67" spans="1:5" ht="33.75" customHeight="1" thickBot="1">
      <c r="A67" s="289"/>
      <c r="B67" s="36" t="s">
        <v>5</v>
      </c>
      <c r="C67" s="184">
        <v>6911.4</v>
      </c>
      <c r="D67" s="185">
        <v>6911.4</v>
      </c>
      <c r="E67" s="39">
        <f t="shared" si="0"/>
        <v>1</v>
      </c>
    </row>
    <row r="68" spans="3:4" ht="15">
      <c r="C68" s="64">
        <f>C9-'[4]по классификациям'!K6</f>
        <v>71609.69999999984</v>
      </c>
      <c r="D68" s="25" t="e">
        <f>D9-#REF!</f>
        <v>#REF!</v>
      </c>
    </row>
    <row r="69" ht="15">
      <c r="E69" s="65">
        <f>(E9+E10+E11+E12+E13+E22+E23+E26+E27+E28+E31+E32+E36+E37+E38+E39+E48+E49+E63+E64+E66+E67)/AVERAGE(E9+E10+E11+E12+E13+E22+E23+E27+E28+E31+E32+E36+E37+E38+E39+E48+E49)</f>
        <v>1.2956272008161422</v>
      </c>
    </row>
    <row r="70" spans="1:5" ht="18.75">
      <c r="A70" s="13" t="s">
        <v>39</v>
      </c>
      <c r="D70" s="42"/>
      <c r="E70" s="18"/>
    </row>
    <row r="71" spans="1:5" ht="18.75">
      <c r="A71" s="3" t="s">
        <v>16</v>
      </c>
      <c r="C71" s="17"/>
      <c r="D71" s="18"/>
      <c r="E71" s="5"/>
    </row>
    <row r="72" spans="1:5" ht="18.75">
      <c r="A72" s="3" t="s">
        <v>17</v>
      </c>
      <c r="D72" s="18" t="s">
        <v>40</v>
      </c>
      <c r="E72" s="5"/>
    </row>
    <row r="73" spans="4:5" ht="18.75">
      <c r="D73" s="18"/>
      <c r="E73" s="18"/>
    </row>
    <row r="74" spans="1:5" ht="18.75">
      <c r="A74" s="3" t="s">
        <v>41</v>
      </c>
      <c r="C74" s="17"/>
      <c r="E74" s="18"/>
    </row>
    <row r="75" spans="1:5" ht="26.25" customHeight="1">
      <c r="A75" s="3" t="s">
        <v>42</v>
      </c>
      <c r="C75" s="17"/>
      <c r="D75" s="18" t="s">
        <v>43</v>
      </c>
      <c r="E75" s="19"/>
    </row>
    <row r="76" spans="1:5" ht="48.75" customHeight="1">
      <c r="A76" s="4" t="s">
        <v>284</v>
      </c>
      <c r="E76" s="5"/>
    </row>
    <row r="77" spans="1:5" ht="33" customHeight="1">
      <c r="A77" s="4" t="s">
        <v>44</v>
      </c>
      <c r="E77" s="5"/>
    </row>
    <row r="78" spans="4:5" ht="28.5" customHeight="1">
      <c r="D78" s="5"/>
      <c r="E78" s="5"/>
    </row>
    <row r="79" spans="4:5" ht="18.75">
      <c r="D79" s="5"/>
      <c r="E79" s="20"/>
    </row>
    <row r="82" spans="3:4" ht="15" hidden="1">
      <c r="C82" s="42" t="e">
        <f>C9-#REF!/1000</f>
        <v>#REF!</v>
      </c>
      <c r="D82" s="37" t="e">
        <f>D9-#REF!/1000</f>
        <v>#REF!</v>
      </c>
    </row>
    <row r="83" spans="3:4" ht="15" hidden="1">
      <c r="C83" s="42" t="e">
        <f>C23+C30+C32+#REF!+C37+C39-C10</f>
        <v>#REF!</v>
      </c>
      <c r="D83" s="37" t="e">
        <f>D23+D30+D32+#REF!+D37+D39-D10</f>
        <v>#REF!</v>
      </c>
    </row>
    <row r="84" spans="3:4" ht="15" hidden="1">
      <c r="C84" s="42">
        <f>C41+C34+C25-C12</f>
        <v>-26000</v>
      </c>
      <c r="D84" s="37">
        <f>D41+D34+D25-D12</f>
        <v>-26000</v>
      </c>
    </row>
    <row r="85" spans="3:4" ht="4.5" customHeight="1">
      <c r="C85" s="42">
        <f>C13-C26-C35-C42</f>
        <v>6911.399999999998</v>
      </c>
      <c r="D85" s="37">
        <f>D13-D26-D35-D42</f>
        <v>6911.399999999998</v>
      </c>
    </row>
  </sheetData>
  <sheetProtection/>
  <mergeCells count="17">
    <mergeCell ref="A43:A47"/>
    <mergeCell ref="A48:A52"/>
    <mergeCell ref="A53:A57"/>
    <mergeCell ref="A58:A62"/>
    <mergeCell ref="A63:A67"/>
    <mergeCell ref="A9:A14"/>
    <mergeCell ref="A22:A26"/>
    <mergeCell ref="A27:A30"/>
    <mergeCell ref="A31:A35"/>
    <mergeCell ref="A36:A37"/>
    <mergeCell ref="E6:E7"/>
    <mergeCell ref="A38:A42"/>
    <mergeCell ref="A3:D3"/>
    <mergeCell ref="A4:D4"/>
    <mergeCell ref="A6:A7"/>
    <mergeCell ref="B6:B7"/>
    <mergeCell ref="C6:D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  <rowBreaks count="1" manualBreakCount="1">
    <brk id="77" max="4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88"/>
  <sheetViews>
    <sheetView zoomScalePageLayoutView="0" workbookViewId="0" topLeftCell="A1">
      <selection activeCell="D28" sqref="D28"/>
    </sheetView>
  </sheetViews>
  <sheetFormatPr defaultColWidth="7.7109375" defaultRowHeight="15"/>
  <cols>
    <col min="1" max="1" width="7.7109375" style="115" customWidth="1"/>
    <col min="2" max="2" width="24.00390625" style="115" customWidth="1"/>
    <col min="3" max="3" width="12.421875" style="115" customWidth="1"/>
    <col min="4" max="4" width="25.7109375" style="115" customWidth="1"/>
    <col min="5" max="5" width="17.421875" style="188" customWidth="1"/>
    <col min="6" max="6" width="11.7109375" style="209" customWidth="1"/>
    <col min="7" max="7" width="11.7109375" style="115" customWidth="1"/>
    <col min="8" max="8" width="11.7109375" style="177" customWidth="1"/>
    <col min="9" max="9" width="11.7109375" style="115" customWidth="1"/>
    <col min="10" max="10" width="13.7109375" style="115" customWidth="1"/>
    <col min="11" max="15" width="13.28125" style="115" customWidth="1"/>
    <col min="16" max="255" width="8.8515625" style="115" customWidth="1"/>
    <col min="256" max="16384" width="7.7109375" style="115" customWidth="1"/>
  </cols>
  <sheetData>
    <row r="1" spans="1:11" ht="12.75">
      <c r="A1" s="112"/>
      <c r="B1" s="113"/>
      <c r="C1" s="113"/>
      <c r="D1" s="113"/>
      <c r="E1" s="186"/>
      <c r="F1" s="207"/>
      <c r="G1" s="113"/>
      <c r="H1" s="159"/>
      <c r="I1" s="113"/>
      <c r="J1" s="112"/>
      <c r="K1" s="114"/>
    </row>
    <row r="2" spans="1:11" ht="12.75">
      <c r="A2" s="112"/>
      <c r="B2" s="113"/>
      <c r="C2" s="113"/>
      <c r="D2" s="113"/>
      <c r="E2" s="113"/>
      <c r="F2" s="189"/>
      <c r="G2" s="113"/>
      <c r="H2" s="159"/>
      <c r="I2" s="113"/>
      <c r="J2" s="113"/>
      <c r="K2" s="113"/>
    </row>
    <row r="3" spans="1:11" ht="12.75">
      <c r="A3" s="116"/>
      <c r="B3" s="116"/>
      <c r="C3" s="116"/>
      <c r="D3" s="116"/>
      <c r="E3" s="117" t="s">
        <v>124</v>
      </c>
      <c r="F3" s="192"/>
      <c r="G3" s="116"/>
      <c r="H3" s="160"/>
      <c r="I3" s="116"/>
      <c r="J3" s="117"/>
      <c r="K3" s="118"/>
    </row>
    <row r="4" spans="1:11" ht="12.75">
      <c r="A4" s="116"/>
      <c r="B4" s="116"/>
      <c r="C4" s="116"/>
      <c r="D4" s="116"/>
      <c r="E4" s="119" t="s">
        <v>69</v>
      </c>
      <c r="F4" s="193"/>
      <c r="G4" s="119"/>
      <c r="H4" s="161"/>
      <c r="I4" s="119"/>
      <c r="J4" s="120"/>
      <c r="K4" s="118"/>
    </row>
    <row r="5" spans="1:11" ht="12.75">
      <c r="A5" s="121"/>
      <c r="B5" s="121"/>
      <c r="C5" s="121"/>
      <c r="D5" s="121"/>
      <c r="E5" s="122" t="s">
        <v>125</v>
      </c>
      <c r="F5" s="194"/>
      <c r="G5" s="122"/>
      <c r="H5" s="162"/>
      <c r="I5" s="122"/>
      <c r="J5" s="123"/>
      <c r="K5" s="124"/>
    </row>
    <row r="6" spans="1:11" ht="13.5" thickBot="1">
      <c r="A6" s="112"/>
      <c r="B6" s="112"/>
      <c r="C6" s="112"/>
      <c r="D6" s="112"/>
      <c r="E6" s="125"/>
      <c r="F6" s="195"/>
      <c r="G6" s="125"/>
      <c r="H6" s="163"/>
      <c r="I6" s="125"/>
      <c r="J6" s="112"/>
      <c r="K6" s="126" t="s">
        <v>126</v>
      </c>
    </row>
    <row r="7" spans="1:11" ht="12.75">
      <c r="A7" s="112"/>
      <c r="B7" s="112"/>
      <c r="C7" s="127"/>
      <c r="D7" s="127" t="s">
        <v>127</v>
      </c>
      <c r="E7" s="128"/>
      <c r="F7" s="196"/>
      <c r="G7" s="129"/>
      <c r="H7" s="164"/>
      <c r="I7" s="129"/>
      <c r="J7" s="130"/>
      <c r="K7" s="131"/>
    </row>
    <row r="8" spans="1:11" ht="12.75">
      <c r="A8" s="112"/>
      <c r="B8" s="112"/>
      <c r="C8" s="127"/>
      <c r="D8" s="127" t="s">
        <v>128</v>
      </c>
      <c r="E8" s="132" t="s">
        <v>129</v>
      </c>
      <c r="F8" s="197"/>
      <c r="G8" s="133"/>
      <c r="H8" s="165"/>
      <c r="I8" s="133"/>
      <c r="J8" s="134"/>
      <c r="K8" s="131"/>
    </row>
    <row r="9" spans="1:11" ht="12.75">
      <c r="A9" s="112"/>
      <c r="B9" s="112"/>
      <c r="C9" s="127"/>
      <c r="D9" s="127" t="s">
        <v>73</v>
      </c>
      <c r="E9" s="128">
        <v>2022</v>
      </c>
      <c r="F9" s="197"/>
      <c r="G9" s="133"/>
      <c r="H9" s="165"/>
      <c r="I9" s="133"/>
      <c r="J9" s="134"/>
      <c r="K9" s="135"/>
    </row>
    <row r="10" spans="1:11" ht="12.75">
      <c r="A10" s="112"/>
      <c r="B10" s="112"/>
      <c r="C10" s="127"/>
      <c r="D10" s="127" t="s">
        <v>130</v>
      </c>
      <c r="E10" s="128"/>
      <c r="F10" s="198"/>
      <c r="G10" s="136"/>
      <c r="H10" s="166"/>
      <c r="I10" s="133"/>
      <c r="J10" s="134"/>
      <c r="K10" s="135"/>
    </row>
    <row r="11" spans="1:11" ht="13.5" thickBot="1">
      <c r="A11" s="112"/>
      <c r="B11" s="112"/>
      <c r="C11" s="137"/>
      <c r="D11" s="137" t="s">
        <v>131</v>
      </c>
      <c r="E11" s="138" t="s">
        <v>72</v>
      </c>
      <c r="F11" s="199"/>
      <c r="G11" s="139"/>
      <c r="H11" s="167"/>
      <c r="I11" s="139"/>
      <c r="J11" s="139"/>
      <c r="K11" s="140"/>
    </row>
    <row r="12" spans="1:11" ht="12.75">
      <c r="A12" s="112"/>
      <c r="B12" s="112"/>
      <c r="C12" s="137"/>
      <c r="D12" s="137" t="s">
        <v>132</v>
      </c>
      <c r="E12" s="138" t="s">
        <v>72</v>
      </c>
      <c r="F12" s="199"/>
      <c r="G12" s="139"/>
      <c r="H12" s="167"/>
      <c r="I12" s="139"/>
      <c r="J12" s="139"/>
      <c r="K12" s="139"/>
    </row>
    <row r="13" spans="1:11" ht="12.75">
      <c r="A13" s="112"/>
      <c r="B13" s="114"/>
      <c r="C13" s="137"/>
      <c r="D13" s="137" t="s">
        <v>70</v>
      </c>
      <c r="E13" s="138" t="s">
        <v>71</v>
      </c>
      <c r="F13" s="200"/>
      <c r="G13" s="138"/>
      <c r="H13" s="168"/>
      <c r="I13" s="138"/>
      <c r="J13" s="113"/>
      <c r="K13" s="112"/>
    </row>
    <row r="14" spans="1:11" ht="12.75">
      <c r="A14" s="112"/>
      <c r="B14" s="114"/>
      <c r="C14" s="137"/>
      <c r="D14" s="137" t="s">
        <v>133</v>
      </c>
      <c r="E14" s="138"/>
      <c r="F14" s="200"/>
      <c r="G14" s="138"/>
      <c r="H14" s="168"/>
      <c r="I14" s="138"/>
      <c r="J14" s="113"/>
      <c r="K14" s="112"/>
    </row>
    <row r="15" spans="1:11" ht="12.75">
      <c r="A15" s="112"/>
      <c r="B15" s="113"/>
      <c r="C15" s="113"/>
      <c r="D15" s="113"/>
      <c r="E15" s="113"/>
      <c r="F15" s="189"/>
      <c r="G15" s="113"/>
      <c r="H15" s="159"/>
      <c r="I15" s="113"/>
      <c r="J15" s="113"/>
      <c r="K15" s="114" t="s">
        <v>134</v>
      </c>
    </row>
    <row r="16" spans="1:11" ht="12.75">
      <c r="A16" s="300" t="s">
        <v>135</v>
      </c>
      <c r="B16" s="305" t="s">
        <v>136</v>
      </c>
      <c r="C16" s="307" t="s">
        <v>59</v>
      </c>
      <c r="D16" s="307" t="s">
        <v>74</v>
      </c>
      <c r="E16" s="308" t="s">
        <v>137</v>
      </c>
      <c r="F16" s="310" t="s">
        <v>138</v>
      </c>
      <c r="G16" s="300" t="s">
        <v>139</v>
      </c>
      <c r="H16" s="314" t="s">
        <v>140</v>
      </c>
      <c r="I16" s="300" t="s">
        <v>141</v>
      </c>
      <c r="J16" s="300" t="s">
        <v>142</v>
      </c>
      <c r="K16" s="300" t="s">
        <v>143</v>
      </c>
    </row>
    <row r="17" spans="1:11" ht="12.75">
      <c r="A17" s="301"/>
      <c r="B17" s="306"/>
      <c r="C17" s="307"/>
      <c r="D17" s="307"/>
      <c r="E17" s="309"/>
      <c r="F17" s="311"/>
      <c r="G17" s="301"/>
      <c r="H17" s="315"/>
      <c r="I17" s="301"/>
      <c r="J17" s="301"/>
      <c r="K17" s="301"/>
    </row>
    <row r="18" spans="1:11" ht="12.75">
      <c r="A18" s="141">
        <f>COLUMN(A18)</f>
        <v>1</v>
      </c>
      <c r="B18" s="141">
        <f>COLUMN(B18)</f>
        <v>2</v>
      </c>
      <c r="C18" s="141">
        <f>COLUMN(C18)</f>
        <v>3</v>
      </c>
      <c r="D18" s="141">
        <f aca="true" t="shared" si="0" ref="D18:K18">COLUMN(D18)</f>
        <v>4</v>
      </c>
      <c r="E18" s="141">
        <f t="shared" si="0"/>
        <v>5</v>
      </c>
      <c r="F18" s="201">
        <f t="shared" si="0"/>
        <v>6</v>
      </c>
      <c r="G18" s="141">
        <f t="shared" si="0"/>
        <v>7</v>
      </c>
      <c r="H18" s="169">
        <f t="shared" si="0"/>
        <v>8</v>
      </c>
      <c r="I18" s="141">
        <f t="shared" si="0"/>
        <v>9</v>
      </c>
      <c r="J18" s="141">
        <f t="shared" si="0"/>
        <v>10</v>
      </c>
      <c r="K18" s="141">
        <f t="shared" si="0"/>
        <v>11</v>
      </c>
    </row>
    <row r="19" spans="1:11" ht="45">
      <c r="A19" s="142" t="s">
        <v>71</v>
      </c>
      <c r="B19" s="143" t="s">
        <v>144</v>
      </c>
      <c r="C19" s="143"/>
      <c r="D19" s="143" t="s">
        <v>145</v>
      </c>
      <c r="E19" s="144">
        <v>406170600</v>
      </c>
      <c r="F19" s="190">
        <v>406170600</v>
      </c>
      <c r="G19" s="144">
        <v>406157452.21</v>
      </c>
      <c r="H19" s="170">
        <v>406157452.21</v>
      </c>
      <c r="I19" s="145">
        <v>13147.79</v>
      </c>
      <c r="J19" s="145">
        <v>13147.79</v>
      </c>
      <c r="K19" s="145"/>
    </row>
    <row r="20" spans="1:11" ht="45">
      <c r="A20" s="142" t="s">
        <v>71</v>
      </c>
      <c r="B20" s="143" t="s">
        <v>146</v>
      </c>
      <c r="C20" s="143"/>
      <c r="D20" s="143" t="s">
        <v>145</v>
      </c>
      <c r="E20" s="144">
        <v>0</v>
      </c>
      <c r="F20" s="190">
        <v>0</v>
      </c>
      <c r="G20" s="144">
        <v>0</v>
      </c>
      <c r="H20" s="170">
        <v>0</v>
      </c>
      <c r="I20" s="145"/>
      <c r="J20" s="145"/>
      <c r="K20" s="145"/>
    </row>
    <row r="21" spans="1:11" ht="45">
      <c r="A21" s="142" t="s">
        <v>71</v>
      </c>
      <c r="B21" s="143" t="s">
        <v>146</v>
      </c>
      <c r="C21" s="143" t="s">
        <v>67</v>
      </c>
      <c r="D21" s="143" t="s">
        <v>145</v>
      </c>
      <c r="E21" s="144">
        <v>1020000</v>
      </c>
      <c r="F21" s="190">
        <v>1020000</v>
      </c>
      <c r="G21" s="144">
        <v>1020000</v>
      </c>
      <c r="H21" s="170">
        <v>1020000</v>
      </c>
      <c r="I21" s="145"/>
      <c r="J21" s="145"/>
      <c r="K21" s="145"/>
    </row>
    <row r="22" spans="1:11" ht="45">
      <c r="A22" s="142" t="s">
        <v>71</v>
      </c>
      <c r="B22" s="143" t="s">
        <v>146</v>
      </c>
      <c r="C22" s="143" t="s">
        <v>147</v>
      </c>
      <c r="D22" s="143" t="s">
        <v>145</v>
      </c>
      <c r="E22" s="144">
        <v>270200</v>
      </c>
      <c r="F22" s="190">
        <v>270200</v>
      </c>
      <c r="G22" s="144">
        <v>270116</v>
      </c>
      <c r="H22" s="170">
        <v>270116</v>
      </c>
      <c r="I22" s="145">
        <v>84</v>
      </c>
      <c r="J22" s="145">
        <v>84</v>
      </c>
      <c r="K22" s="145"/>
    </row>
    <row r="23" spans="1:11" ht="45">
      <c r="A23" s="142" t="s">
        <v>71</v>
      </c>
      <c r="B23" s="143" t="s">
        <v>148</v>
      </c>
      <c r="C23" s="143"/>
      <c r="D23" s="143" t="s">
        <v>145</v>
      </c>
      <c r="E23" s="144">
        <v>11200</v>
      </c>
      <c r="F23" s="190">
        <v>11200</v>
      </c>
      <c r="G23" s="144">
        <v>11112</v>
      </c>
      <c r="H23" s="170">
        <v>11112</v>
      </c>
      <c r="I23" s="145">
        <v>88</v>
      </c>
      <c r="J23" s="145">
        <v>88</v>
      </c>
      <c r="K23" s="145"/>
    </row>
    <row r="24" spans="1:11" ht="45">
      <c r="A24" s="142" t="s">
        <v>71</v>
      </c>
      <c r="B24" s="143" t="s">
        <v>148</v>
      </c>
      <c r="C24" s="143" t="s">
        <v>149</v>
      </c>
      <c r="D24" s="143" t="s">
        <v>145</v>
      </c>
      <c r="E24" s="144">
        <v>100000</v>
      </c>
      <c r="F24" s="190">
        <v>100000</v>
      </c>
      <c r="G24" s="144">
        <v>100000</v>
      </c>
      <c r="H24" s="170">
        <v>100000</v>
      </c>
      <c r="I24" s="145"/>
      <c r="J24" s="145"/>
      <c r="K24" s="145"/>
    </row>
    <row r="25" spans="1:11" ht="45">
      <c r="A25" s="142" t="s">
        <v>71</v>
      </c>
      <c r="B25" s="143" t="s">
        <v>150</v>
      </c>
      <c r="C25" s="143"/>
      <c r="D25" s="143" t="s">
        <v>145</v>
      </c>
      <c r="E25" s="144">
        <v>0</v>
      </c>
      <c r="F25" s="190">
        <v>0</v>
      </c>
      <c r="G25" s="144">
        <v>0</v>
      </c>
      <c r="H25" s="170">
        <v>833400</v>
      </c>
      <c r="I25" s="145"/>
      <c r="J25" s="145"/>
      <c r="K25" s="145">
        <v>-833400</v>
      </c>
    </row>
    <row r="26" spans="1:11" ht="45">
      <c r="A26" s="142" t="s">
        <v>71</v>
      </c>
      <c r="B26" s="143" t="s">
        <v>150</v>
      </c>
      <c r="C26" s="143" t="s">
        <v>151</v>
      </c>
      <c r="D26" s="143" t="s">
        <v>145</v>
      </c>
      <c r="E26" s="144">
        <v>8333400</v>
      </c>
      <c r="F26" s="190">
        <v>8333400</v>
      </c>
      <c r="G26" s="144">
        <v>8333400</v>
      </c>
      <c r="H26" s="170">
        <v>7500000</v>
      </c>
      <c r="I26" s="145"/>
      <c r="J26" s="145"/>
      <c r="K26" s="145">
        <v>833400</v>
      </c>
    </row>
    <row r="27" spans="1:11" ht="45">
      <c r="A27" s="142" t="s">
        <v>71</v>
      </c>
      <c r="B27" s="143" t="s">
        <v>152</v>
      </c>
      <c r="C27" s="143"/>
      <c r="D27" s="143" t="s">
        <v>145</v>
      </c>
      <c r="E27" s="144">
        <v>0</v>
      </c>
      <c r="F27" s="190">
        <v>0</v>
      </c>
      <c r="G27" s="144">
        <v>0</v>
      </c>
      <c r="H27" s="170">
        <v>0</v>
      </c>
      <c r="I27" s="145"/>
      <c r="J27" s="145"/>
      <c r="K27" s="145"/>
    </row>
    <row r="28" spans="1:11" ht="45">
      <c r="A28" s="142" t="s">
        <v>71</v>
      </c>
      <c r="B28" s="143" t="s">
        <v>153</v>
      </c>
      <c r="C28" s="143" t="s">
        <v>154</v>
      </c>
      <c r="D28" s="143" t="s">
        <v>145</v>
      </c>
      <c r="E28" s="144">
        <v>173500</v>
      </c>
      <c r="F28" s="190">
        <v>173500</v>
      </c>
      <c r="G28" s="144">
        <v>173460</v>
      </c>
      <c r="H28" s="170">
        <v>173460</v>
      </c>
      <c r="I28" s="145">
        <v>40</v>
      </c>
      <c r="J28" s="145">
        <v>40</v>
      </c>
      <c r="K28" s="145"/>
    </row>
    <row r="29" spans="1:11" ht="45">
      <c r="A29" s="142" t="s">
        <v>71</v>
      </c>
      <c r="B29" s="143" t="s">
        <v>155</v>
      </c>
      <c r="C29" s="143"/>
      <c r="D29" s="143" t="s">
        <v>145</v>
      </c>
      <c r="E29" s="144">
        <v>577900</v>
      </c>
      <c r="F29" s="190">
        <v>577900</v>
      </c>
      <c r="G29" s="144">
        <v>577863.63</v>
      </c>
      <c r="H29" s="170">
        <v>577863.63</v>
      </c>
      <c r="I29" s="145">
        <v>36.37</v>
      </c>
      <c r="J29" s="145">
        <v>36.37</v>
      </c>
      <c r="K29" s="145"/>
    </row>
    <row r="30" spans="1:11" ht="45">
      <c r="A30" s="142" t="s">
        <v>71</v>
      </c>
      <c r="B30" s="143" t="s">
        <v>156</v>
      </c>
      <c r="C30" s="143"/>
      <c r="D30" s="143" t="s">
        <v>145</v>
      </c>
      <c r="E30" s="144">
        <v>0</v>
      </c>
      <c r="F30" s="190">
        <v>0</v>
      </c>
      <c r="G30" s="144">
        <v>0</v>
      </c>
      <c r="H30" s="170">
        <v>0</v>
      </c>
      <c r="I30" s="145"/>
      <c r="J30" s="145"/>
      <c r="K30" s="145"/>
    </row>
    <row r="31" spans="1:11" ht="45">
      <c r="A31" s="142" t="s">
        <v>71</v>
      </c>
      <c r="B31" s="143" t="s">
        <v>156</v>
      </c>
      <c r="C31" s="143" t="s">
        <v>157</v>
      </c>
      <c r="D31" s="143" t="s">
        <v>145</v>
      </c>
      <c r="E31" s="144">
        <v>6385800</v>
      </c>
      <c r="F31" s="190">
        <v>6385800</v>
      </c>
      <c r="G31" s="144">
        <v>6377444.1</v>
      </c>
      <c r="H31" s="170">
        <v>6377444.1</v>
      </c>
      <c r="I31" s="145">
        <v>8355.9</v>
      </c>
      <c r="J31" s="145">
        <v>8355.9</v>
      </c>
      <c r="K31" s="145"/>
    </row>
    <row r="32" spans="1:11" ht="45">
      <c r="A32" s="142" t="s">
        <v>71</v>
      </c>
      <c r="B32" s="143" t="s">
        <v>156</v>
      </c>
      <c r="C32" s="143" t="s">
        <v>158</v>
      </c>
      <c r="D32" s="143" t="s">
        <v>145</v>
      </c>
      <c r="E32" s="144">
        <v>4000000</v>
      </c>
      <c r="F32" s="190">
        <v>4000000</v>
      </c>
      <c r="G32" s="144">
        <v>4000000</v>
      </c>
      <c r="H32" s="170">
        <v>4000000</v>
      </c>
      <c r="I32" s="145"/>
      <c r="J32" s="145"/>
      <c r="K32" s="145"/>
    </row>
    <row r="33" spans="1:11" ht="45">
      <c r="A33" s="142" t="s">
        <v>71</v>
      </c>
      <c r="B33" s="143" t="s">
        <v>159</v>
      </c>
      <c r="C33" s="143"/>
      <c r="D33" s="143" t="s">
        <v>145</v>
      </c>
      <c r="E33" s="144">
        <v>66000</v>
      </c>
      <c r="F33" s="190">
        <v>66000</v>
      </c>
      <c r="G33" s="144">
        <v>66000</v>
      </c>
      <c r="H33" s="170">
        <v>66000</v>
      </c>
      <c r="I33" s="145"/>
      <c r="J33" s="145"/>
      <c r="K33" s="145"/>
    </row>
    <row r="34" spans="1:11" ht="45">
      <c r="A34" s="142" t="s">
        <v>71</v>
      </c>
      <c r="B34" s="143" t="s">
        <v>160</v>
      </c>
      <c r="C34" s="143"/>
      <c r="D34" s="143" t="s">
        <v>145</v>
      </c>
      <c r="E34" s="144">
        <v>4173600</v>
      </c>
      <c r="F34" s="190">
        <v>4173600</v>
      </c>
      <c r="G34" s="144">
        <v>4173600</v>
      </c>
      <c r="H34" s="170">
        <v>4173600</v>
      </c>
      <c r="I34" s="145"/>
      <c r="J34" s="145"/>
      <c r="K34" s="145"/>
    </row>
    <row r="35" spans="1:11" ht="45">
      <c r="A35" s="142" t="s">
        <v>71</v>
      </c>
      <c r="B35" s="143" t="s">
        <v>161</v>
      </c>
      <c r="C35" s="143"/>
      <c r="D35" s="143" t="s">
        <v>145</v>
      </c>
      <c r="E35" s="144">
        <v>1184500</v>
      </c>
      <c r="F35" s="190">
        <v>1184500</v>
      </c>
      <c r="G35" s="144">
        <v>1183880.58</v>
      </c>
      <c r="H35" s="170">
        <v>1183880.58</v>
      </c>
      <c r="I35" s="145">
        <v>619.42</v>
      </c>
      <c r="J35" s="145">
        <v>619.42</v>
      </c>
      <c r="K35" s="145"/>
    </row>
    <row r="36" spans="1:11" ht="45">
      <c r="A36" s="142" t="s">
        <v>71</v>
      </c>
      <c r="B36" s="143" t="s">
        <v>162</v>
      </c>
      <c r="C36" s="143"/>
      <c r="D36" s="143" t="s">
        <v>145</v>
      </c>
      <c r="E36" s="144">
        <v>2881200</v>
      </c>
      <c r="F36" s="190">
        <v>2881200</v>
      </c>
      <c r="G36" s="144">
        <v>2881200</v>
      </c>
      <c r="H36" s="170">
        <v>2881200</v>
      </c>
      <c r="I36" s="145"/>
      <c r="J36" s="145"/>
      <c r="K36" s="145"/>
    </row>
    <row r="37" spans="1:11" ht="45">
      <c r="A37" s="142" t="s">
        <v>71</v>
      </c>
      <c r="B37" s="143" t="s">
        <v>163</v>
      </c>
      <c r="C37" s="143"/>
      <c r="D37" s="143" t="s">
        <v>145</v>
      </c>
      <c r="E37" s="144">
        <v>1332000</v>
      </c>
      <c r="F37" s="190">
        <v>1332000</v>
      </c>
      <c r="G37" s="144">
        <v>1332000</v>
      </c>
      <c r="H37" s="170">
        <v>1332000</v>
      </c>
      <c r="I37" s="145"/>
      <c r="J37" s="145"/>
      <c r="K37" s="145"/>
    </row>
    <row r="38" spans="1:11" ht="45">
      <c r="A38" s="142" t="s">
        <v>71</v>
      </c>
      <c r="B38" s="143" t="s">
        <v>164</v>
      </c>
      <c r="C38" s="143"/>
      <c r="D38" s="143" t="s">
        <v>145</v>
      </c>
      <c r="E38" s="144">
        <v>489700</v>
      </c>
      <c r="F38" s="190">
        <v>0</v>
      </c>
      <c r="G38" s="144">
        <v>489648.8</v>
      </c>
      <c r="H38" s="170">
        <v>489648.8</v>
      </c>
      <c r="I38" s="145">
        <v>51.2</v>
      </c>
      <c r="J38" s="145">
        <v>-489648.8</v>
      </c>
      <c r="K38" s="145"/>
    </row>
    <row r="39" spans="1:11" ht="45">
      <c r="A39" s="142" t="s">
        <v>71</v>
      </c>
      <c r="B39" s="143" t="s">
        <v>165</v>
      </c>
      <c r="C39" s="143"/>
      <c r="D39" s="143" t="s">
        <v>145</v>
      </c>
      <c r="E39" s="144">
        <v>0</v>
      </c>
      <c r="F39" s="190">
        <v>0</v>
      </c>
      <c r="G39" s="144">
        <v>0</v>
      </c>
      <c r="H39" s="170">
        <v>0</v>
      </c>
      <c r="I39" s="145"/>
      <c r="J39" s="145"/>
      <c r="K39" s="145"/>
    </row>
    <row r="40" spans="1:11" ht="45">
      <c r="A40" s="142" t="s">
        <v>71</v>
      </c>
      <c r="B40" s="143" t="s">
        <v>165</v>
      </c>
      <c r="C40" s="143" t="s">
        <v>166</v>
      </c>
      <c r="D40" s="143" t="s">
        <v>145</v>
      </c>
      <c r="E40" s="144">
        <v>111200</v>
      </c>
      <c r="F40" s="190">
        <v>111200</v>
      </c>
      <c r="G40" s="144">
        <v>111200</v>
      </c>
      <c r="H40" s="170">
        <v>111200</v>
      </c>
      <c r="I40" s="145"/>
      <c r="J40" s="145"/>
      <c r="K40" s="145"/>
    </row>
    <row r="41" spans="1:11" ht="45">
      <c r="A41" s="142" t="s">
        <v>71</v>
      </c>
      <c r="B41" s="143" t="s">
        <v>165</v>
      </c>
      <c r="C41" s="143" t="s">
        <v>167</v>
      </c>
      <c r="D41" s="143" t="s">
        <v>145</v>
      </c>
      <c r="E41" s="144">
        <v>1000000</v>
      </c>
      <c r="F41" s="190">
        <v>1000000</v>
      </c>
      <c r="G41" s="144">
        <v>1000000</v>
      </c>
      <c r="H41" s="170">
        <v>1000000</v>
      </c>
      <c r="I41" s="145"/>
      <c r="J41" s="145"/>
      <c r="K41" s="145"/>
    </row>
    <row r="42" spans="1:11" ht="45">
      <c r="A42" s="142" t="s">
        <v>71</v>
      </c>
      <c r="B42" s="143" t="s">
        <v>168</v>
      </c>
      <c r="C42" s="143"/>
      <c r="D42" s="143" t="s">
        <v>145</v>
      </c>
      <c r="E42" s="144">
        <v>0</v>
      </c>
      <c r="F42" s="190">
        <v>0</v>
      </c>
      <c r="G42" s="144">
        <v>0</v>
      </c>
      <c r="H42" s="170">
        <v>0</v>
      </c>
      <c r="I42" s="145"/>
      <c r="J42" s="145"/>
      <c r="K42" s="145"/>
    </row>
    <row r="43" spans="1:11" ht="45">
      <c r="A43" s="142" t="s">
        <v>71</v>
      </c>
      <c r="B43" s="143" t="s">
        <v>169</v>
      </c>
      <c r="C43" s="143"/>
      <c r="D43" s="143" t="s">
        <v>145</v>
      </c>
      <c r="E43" s="144">
        <v>9000</v>
      </c>
      <c r="F43" s="190">
        <v>9000</v>
      </c>
      <c r="G43" s="144">
        <v>8979.2</v>
      </c>
      <c r="H43" s="170">
        <v>8979.2</v>
      </c>
      <c r="I43" s="145">
        <v>20.8</v>
      </c>
      <c r="J43" s="145">
        <v>20.8</v>
      </c>
      <c r="K43" s="145"/>
    </row>
    <row r="44" spans="1:11" ht="45">
      <c r="A44" s="142" t="s">
        <v>71</v>
      </c>
      <c r="B44" s="143" t="s">
        <v>170</v>
      </c>
      <c r="C44" s="143"/>
      <c r="D44" s="143" t="s">
        <v>145</v>
      </c>
      <c r="E44" s="144">
        <v>410000</v>
      </c>
      <c r="F44" s="190">
        <v>410000</v>
      </c>
      <c r="G44" s="144">
        <v>410000</v>
      </c>
      <c r="H44" s="170">
        <v>410000</v>
      </c>
      <c r="I44" s="145"/>
      <c r="J44" s="145"/>
      <c r="K44" s="145"/>
    </row>
    <row r="45" spans="1:11" ht="45">
      <c r="A45" s="142" t="s">
        <v>71</v>
      </c>
      <c r="B45" s="143" t="s">
        <v>171</v>
      </c>
      <c r="C45" s="143"/>
      <c r="D45" s="143" t="s">
        <v>145</v>
      </c>
      <c r="E45" s="144">
        <v>15662500</v>
      </c>
      <c r="F45" s="190">
        <v>15662500</v>
      </c>
      <c r="G45" s="144">
        <v>15334907.1</v>
      </c>
      <c r="H45" s="170">
        <v>15334907.1</v>
      </c>
      <c r="I45" s="145">
        <v>327592.9</v>
      </c>
      <c r="J45" s="145">
        <v>327592.9</v>
      </c>
      <c r="K45" s="145"/>
    </row>
    <row r="46" spans="1:11" ht="45">
      <c r="A46" s="142" t="s">
        <v>71</v>
      </c>
      <c r="B46" s="143" t="s">
        <v>172</v>
      </c>
      <c r="C46" s="143"/>
      <c r="D46" s="143" t="s">
        <v>145</v>
      </c>
      <c r="E46" s="144">
        <v>242296700</v>
      </c>
      <c r="F46" s="190">
        <v>242296700</v>
      </c>
      <c r="G46" s="144">
        <v>242074839.92</v>
      </c>
      <c r="H46" s="170">
        <v>242074839.92</v>
      </c>
      <c r="I46" s="145">
        <v>221860.08</v>
      </c>
      <c r="J46" s="145">
        <v>221860.08</v>
      </c>
      <c r="K46" s="145"/>
    </row>
    <row r="47" spans="1:11" ht="45">
      <c r="A47" s="142" t="s">
        <v>71</v>
      </c>
      <c r="B47" s="143" t="s">
        <v>173</v>
      </c>
      <c r="C47" s="143"/>
      <c r="D47" s="143" t="s">
        <v>145</v>
      </c>
      <c r="E47" s="144">
        <v>0</v>
      </c>
      <c r="F47" s="190">
        <v>0</v>
      </c>
      <c r="G47" s="144">
        <v>0</v>
      </c>
      <c r="H47" s="170">
        <v>0</v>
      </c>
      <c r="I47" s="145"/>
      <c r="J47" s="145"/>
      <c r="K47" s="145"/>
    </row>
    <row r="48" spans="1:11" ht="45">
      <c r="A48" s="142" t="s">
        <v>71</v>
      </c>
      <c r="B48" s="143" t="s">
        <v>173</v>
      </c>
      <c r="C48" s="143" t="s">
        <v>66</v>
      </c>
      <c r="D48" s="143" t="s">
        <v>145</v>
      </c>
      <c r="E48" s="144">
        <v>405400</v>
      </c>
      <c r="F48" s="190">
        <v>405400</v>
      </c>
      <c r="G48" s="144">
        <v>405329</v>
      </c>
      <c r="H48" s="170">
        <v>405329</v>
      </c>
      <c r="I48" s="145">
        <v>71</v>
      </c>
      <c r="J48" s="145">
        <v>71</v>
      </c>
      <c r="K48" s="145"/>
    </row>
    <row r="49" spans="1:11" ht="45">
      <c r="A49" s="142" t="s">
        <v>71</v>
      </c>
      <c r="B49" s="143" t="s">
        <v>173</v>
      </c>
      <c r="C49" s="143" t="s">
        <v>64</v>
      </c>
      <c r="D49" s="143" t="s">
        <v>145</v>
      </c>
      <c r="E49" s="144">
        <v>199000</v>
      </c>
      <c r="F49" s="190">
        <v>199000</v>
      </c>
      <c r="G49" s="144">
        <v>199000</v>
      </c>
      <c r="H49" s="170">
        <v>199000</v>
      </c>
      <c r="I49" s="145"/>
      <c r="J49" s="145"/>
      <c r="K49" s="145"/>
    </row>
    <row r="50" spans="1:11" ht="45">
      <c r="A50" s="142" t="s">
        <v>71</v>
      </c>
      <c r="B50" s="143" t="s">
        <v>173</v>
      </c>
      <c r="C50" s="143" t="s">
        <v>65</v>
      </c>
      <c r="D50" s="143" t="s">
        <v>145</v>
      </c>
      <c r="E50" s="144">
        <v>6684700</v>
      </c>
      <c r="F50" s="190">
        <v>6684700</v>
      </c>
      <c r="G50" s="144">
        <v>6675700</v>
      </c>
      <c r="H50" s="170">
        <v>6675700</v>
      </c>
      <c r="I50" s="145">
        <v>9000</v>
      </c>
      <c r="J50" s="145">
        <v>9000</v>
      </c>
      <c r="K50" s="145"/>
    </row>
    <row r="51" spans="1:11" ht="45">
      <c r="A51" s="142" t="s">
        <v>71</v>
      </c>
      <c r="B51" s="143" t="s">
        <v>173</v>
      </c>
      <c r="C51" s="143" t="s">
        <v>147</v>
      </c>
      <c r="D51" s="143" t="s">
        <v>145</v>
      </c>
      <c r="E51" s="144">
        <v>17300</v>
      </c>
      <c r="F51" s="190">
        <v>17300</v>
      </c>
      <c r="G51" s="144">
        <v>17241</v>
      </c>
      <c r="H51" s="170">
        <v>17241</v>
      </c>
      <c r="I51" s="145">
        <v>59</v>
      </c>
      <c r="J51" s="145">
        <v>59</v>
      </c>
      <c r="K51" s="145"/>
    </row>
    <row r="52" spans="1:11" ht="45">
      <c r="A52" s="142" t="s">
        <v>71</v>
      </c>
      <c r="B52" s="143" t="s">
        <v>173</v>
      </c>
      <c r="C52" s="143" t="s">
        <v>174</v>
      </c>
      <c r="D52" s="143" t="s">
        <v>145</v>
      </c>
      <c r="E52" s="144">
        <v>79000</v>
      </c>
      <c r="F52" s="190">
        <v>79000</v>
      </c>
      <c r="G52" s="144">
        <v>79000</v>
      </c>
      <c r="H52" s="170">
        <v>79000</v>
      </c>
      <c r="I52" s="145"/>
      <c r="J52" s="145"/>
      <c r="K52" s="145"/>
    </row>
    <row r="53" spans="1:11" ht="45">
      <c r="A53" s="142" t="s">
        <v>71</v>
      </c>
      <c r="B53" s="143" t="s">
        <v>173</v>
      </c>
      <c r="C53" s="143" t="s">
        <v>76</v>
      </c>
      <c r="D53" s="143" t="s">
        <v>145</v>
      </c>
      <c r="E53" s="144">
        <v>153300</v>
      </c>
      <c r="F53" s="190">
        <v>153300</v>
      </c>
      <c r="G53" s="144">
        <v>147013.25</v>
      </c>
      <c r="H53" s="170">
        <v>147013.25</v>
      </c>
      <c r="I53" s="145">
        <v>6286.75</v>
      </c>
      <c r="J53" s="145">
        <v>6286.75</v>
      </c>
      <c r="K53" s="145"/>
    </row>
    <row r="54" spans="1:11" ht="45">
      <c r="A54" s="142" t="s">
        <v>71</v>
      </c>
      <c r="B54" s="143" t="s">
        <v>175</v>
      </c>
      <c r="C54" s="143"/>
      <c r="D54" s="143" t="s">
        <v>145</v>
      </c>
      <c r="E54" s="144">
        <v>27488093</v>
      </c>
      <c r="F54" s="190">
        <v>27488093</v>
      </c>
      <c r="G54" s="144">
        <v>27463324.83</v>
      </c>
      <c r="H54" s="170">
        <v>27463324.83</v>
      </c>
      <c r="I54" s="145">
        <v>24768.17</v>
      </c>
      <c r="J54" s="145">
        <v>24768.17</v>
      </c>
      <c r="K54" s="145"/>
    </row>
    <row r="55" spans="1:11" ht="45">
      <c r="A55" s="142" t="s">
        <v>71</v>
      </c>
      <c r="B55" s="143" t="s">
        <v>176</v>
      </c>
      <c r="C55" s="143"/>
      <c r="D55" s="143" t="s">
        <v>145</v>
      </c>
      <c r="E55" s="144">
        <v>0</v>
      </c>
      <c r="F55" s="190">
        <v>0</v>
      </c>
      <c r="G55" s="144">
        <v>0</v>
      </c>
      <c r="H55" s="170">
        <v>0</v>
      </c>
      <c r="I55" s="145"/>
      <c r="J55" s="145"/>
      <c r="K55" s="145"/>
    </row>
    <row r="56" spans="1:11" ht="45">
      <c r="A56" s="142" t="s">
        <v>71</v>
      </c>
      <c r="B56" s="143" t="s">
        <v>176</v>
      </c>
      <c r="C56" s="143" t="s">
        <v>64</v>
      </c>
      <c r="D56" s="143" t="s">
        <v>145</v>
      </c>
      <c r="E56" s="144">
        <v>5295707</v>
      </c>
      <c r="F56" s="190">
        <v>5295707</v>
      </c>
      <c r="G56" s="144">
        <v>5269228.46</v>
      </c>
      <c r="H56" s="170">
        <v>5269228.46</v>
      </c>
      <c r="I56" s="145">
        <v>26478.54</v>
      </c>
      <c r="J56" s="145">
        <v>26478.54</v>
      </c>
      <c r="K56" s="145"/>
    </row>
    <row r="57" spans="1:11" ht="45">
      <c r="A57" s="142" t="s">
        <v>71</v>
      </c>
      <c r="B57" s="143" t="s">
        <v>176</v>
      </c>
      <c r="C57" s="143" t="s">
        <v>75</v>
      </c>
      <c r="D57" s="143" t="s">
        <v>145</v>
      </c>
      <c r="E57" s="144">
        <v>245176</v>
      </c>
      <c r="F57" s="190">
        <v>245176</v>
      </c>
      <c r="G57" s="144">
        <v>245169</v>
      </c>
      <c r="H57" s="170">
        <v>245169</v>
      </c>
      <c r="I57" s="145">
        <v>7</v>
      </c>
      <c r="J57" s="145">
        <v>7</v>
      </c>
      <c r="K57" s="145"/>
    </row>
    <row r="58" spans="1:11" ht="45">
      <c r="A58" s="142" t="s">
        <v>71</v>
      </c>
      <c r="B58" s="143" t="s">
        <v>176</v>
      </c>
      <c r="C58" s="143" t="s">
        <v>76</v>
      </c>
      <c r="D58" s="143" t="s">
        <v>145</v>
      </c>
      <c r="E58" s="144">
        <v>1412124</v>
      </c>
      <c r="F58" s="190">
        <v>1412124</v>
      </c>
      <c r="G58" s="144">
        <v>1412113.03</v>
      </c>
      <c r="H58" s="170">
        <v>1412113.03</v>
      </c>
      <c r="I58" s="145">
        <v>10.97</v>
      </c>
      <c r="J58" s="145">
        <v>10.97</v>
      </c>
      <c r="K58" s="145"/>
    </row>
    <row r="59" spans="1:11" ht="45">
      <c r="A59" s="142" t="s">
        <v>71</v>
      </c>
      <c r="B59" s="143" t="s">
        <v>177</v>
      </c>
      <c r="C59" s="143"/>
      <c r="D59" s="143" t="s">
        <v>145</v>
      </c>
      <c r="E59" s="144">
        <v>130852600</v>
      </c>
      <c r="F59" s="190">
        <v>130852600</v>
      </c>
      <c r="G59" s="144">
        <v>130831684.62</v>
      </c>
      <c r="H59" s="170">
        <v>130831684.62</v>
      </c>
      <c r="I59" s="145">
        <v>20915.38</v>
      </c>
      <c r="J59" s="145">
        <v>20915.38</v>
      </c>
      <c r="K59" s="145"/>
    </row>
    <row r="60" spans="1:11" ht="45">
      <c r="A60" s="142" t="s">
        <v>71</v>
      </c>
      <c r="B60" s="143" t="s">
        <v>178</v>
      </c>
      <c r="C60" s="143" t="s">
        <v>64</v>
      </c>
      <c r="D60" s="143" t="s">
        <v>145</v>
      </c>
      <c r="E60" s="144">
        <v>200000</v>
      </c>
      <c r="F60" s="190">
        <v>200000</v>
      </c>
      <c r="G60" s="144">
        <v>200000</v>
      </c>
      <c r="H60" s="170">
        <v>200000</v>
      </c>
      <c r="I60" s="145"/>
      <c r="J60" s="145"/>
      <c r="K60" s="145"/>
    </row>
    <row r="61" spans="1:11" ht="45">
      <c r="A61" s="142" t="s">
        <v>71</v>
      </c>
      <c r="B61" s="143" t="s">
        <v>178</v>
      </c>
      <c r="C61" s="143" t="s">
        <v>65</v>
      </c>
      <c r="D61" s="143" t="s">
        <v>145</v>
      </c>
      <c r="E61" s="144">
        <v>399200</v>
      </c>
      <c r="F61" s="190">
        <v>399200</v>
      </c>
      <c r="G61" s="144">
        <v>399102</v>
      </c>
      <c r="H61" s="170">
        <v>399102</v>
      </c>
      <c r="I61" s="145">
        <v>98</v>
      </c>
      <c r="J61" s="145">
        <v>98</v>
      </c>
      <c r="K61" s="145"/>
    </row>
    <row r="62" spans="1:11" ht="45">
      <c r="A62" s="142" t="s">
        <v>71</v>
      </c>
      <c r="B62" s="143" t="s">
        <v>178</v>
      </c>
      <c r="C62" s="143" t="s">
        <v>75</v>
      </c>
      <c r="D62" s="143" t="s">
        <v>145</v>
      </c>
      <c r="E62" s="144">
        <v>4900</v>
      </c>
      <c r="F62" s="190">
        <v>4900</v>
      </c>
      <c r="G62" s="144">
        <v>4866.8</v>
      </c>
      <c r="H62" s="170">
        <v>4866.8</v>
      </c>
      <c r="I62" s="145">
        <v>33.2</v>
      </c>
      <c r="J62" s="145">
        <v>33.2</v>
      </c>
      <c r="K62" s="145"/>
    </row>
    <row r="63" spans="1:11" ht="45">
      <c r="A63" s="142" t="s">
        <v>71</v>
      </c>
      <c r="B63" s="143" t="s">
        <v>178</v>
      </c>
      <c r="C63" s="143" t="s">
        <v>174</v>
      </c>
      <c r="D63" s="143" t="s">
        <v>145</v>
      </c>
      <c r="E63" s="144">
        <v>24900</v>
      </c>
      <c r="F63" s="190">
        <v>24900</v>
      </c>
      <c r="G63" s="144">
        <v>24893</v>
      </c>
      <c r="H63" s="170">
        <v>24893</v>
      </c>
      <c r="I63" s="145">
        <v>7</v>
      </c>
      <c r="J63" s="145">
        <v>7</v>
      </c>
      <c r="K63" s="145"/>
    </row>
    <row r="64" spans="1:11" ht="45">
      <c r="A64" s="142" t="s">
        <v>71</v>
      </c>
      <c r="B64" s="143" t="s">
        <v>178</v>
      </c>
      <c r="C64" s="143" t="s">
        <v>76</v>
      </c>
      <c r="D64" s="143" t="s">
        <v>145</v>
      </c>
      <c r="E64" s="144">
        <v>2832900</v>
      </c>
      <c r="F64" s="190">
        <v>2832900</v>
      </c>
      <c r="G64" s="144">
        <v>2832684.51</v>
      </c>
      <c r="H64" s="170">
        <v>2832684.51</v>
      </c>
      <c r="I64" s="145">
        <v>215.49</v>
      </c>
      <c r="J64" s="145">
        <v>215.49</v>
      </c>
      <c r="K64" s="145"/>
    </row>
    <row r="65" spans="1:11" ht="45">
      <c r="A65" s="142" t="s">
        <v>71</v>
      </c>
      <c r="B65" s="143" t="s">
        <v>179</v>
      </c>
      <c r="C65" s="143"/>
      <c r="D65" s="143" t="s">
        <v>145</v>
      </c>
      <c r="E65" s="144">
        <v>44955400</v>
      </c>
      <c r="F65" s="190">
        <v>44955400</v>
      </c>
      <c r="G65" s="144">
        <v>44546416.49</v>
      </c>
      <c r="H65" s="170">
        <v>44546416.49</v>
      </c>
      <c r="I65" s="145">
        <v>408983.51</v>
      </c>
      <c r="J65" s="145">
        <v>408983.51</v>
      </c>
      <c r="K65" s="145"/>
    </row>
    <row r="66" spans="1:11" ht="45">
      <c r="A66" s="142" t="s">
        <v>71</v>
      </c>
      <c r="B66" s="143" t="s">
        <v>180</v>
      </c>
      <c r="C66" s="143"/>
      <c r="D66" s="143" t="s">
        <v>145</v>
      </c>
      <c r="E66" s="144">
        <v>0</v>
      </c>
      <c r="F66" s="190">
        <v>0</v>
      </c>
      <c r="G66" s="144">
        <v>0</v>
      </c>
      <c r="H66" s="170">
        <v>0</v>
      </c>
      <c r="I66" s="145"/>
      <c r="J66" s="145"/>
      <c r="K66" s="145"/>
    </row>
    <row r="67" spans="1:11" ht="45">
      <c r="A67" s="142" t="s">
        <v>71</v>
      </c>
      <c r="B67" s="143" t="s">
        <v>180</v>
      </c>
      <c r="C67" s="143" t="s">
        <v>64</v>
      </c>
      <c r="D67" s="143" t="s">
        <v>145</v>
      </c>
      <c r="E67" s="144">
        <v>940000</v>
      </c>
      <c r="F67" s="190">
        <v>940000</v>
      </c>
      <c r="G67" s="144">
        <v>915000</v>
      </c>
      <c r="H67" s="170">
        <v>915000</v>
      </c>
      <c r="I67" s="145">
        <v>25000</v>
      </c>
      <c r="J67" s="145">
        <v>25000</v>
      </c>
      <c r="K67" s="145"/>
    </row>
    <row r="68" spans="1:11" ht="45">
      <c r="A68" s="142" t="s">
        <v>71</v>
      </c>
      <c r="B68" s="143" t="s">
        <v>180</v>
      </c>
      <c r="C68" s="143" t="s">
        <v>76</v>
      </c>
      <c r="D68" s="143" t="s">
        <v>145</v>
      </c>
      <c r="E68" s="144">
        <v>276600</v>
      </c>
      <c r="F68" s="190">
        <v>276600</v>
      </c>
      <c r="G68" s="144">
        <v>276512.3</v>
      </c>
      <c r="H68" s="170">
        <v>276512.3</v>
      </c>
      <c r="I68" s="145">
        <v>87.7</v>
      </c>
      <c r="J68" s="145">
        <v>87.7</v>
      </c>
      <c r="K68" s="145"/>
    </row>
    <row r="69" spans="1:11" ht="45">
      <c r="A69" s="142" t="s">
        <v>71</v>
      </c>
      <c r="B69" s="143" t="s">
        <v>181</v>
      </c>
      <c r="C69" s="143"/>
      <c r="D69" s="143" t="s">
        <v>145</v>
      </c>
      <c r="E69" s="144">
        <v>1200000</v>
      </c>
      <c r="F69" s="190">
        <v>1200000</v>
      </c>
      <c r="G69" s="144">
        <v>1200000</v>
      </c>
      <c r="H69" s="170">
        <v>1200000</v>
      </c>
      <c r="I69" s="145"/>
      <c r="J69" s="145"/>
      <c r="K69" s="145"/>
    </row>
    <row r="70" spans="1:11" ht="45">
      <c r="A70" s="142" t="s">
        <v>71</v>
      </c>
      <c r="B70" s="143" t="s">
        <v>182</v>
      </c>
      <c r="C70" s="143"/>
      <c r="D70" s="143" t="s">
        <v>145</v>
      </c>
      <c r="E70" s="144">
        <v>0</v>
      </c>
      <c r="F70" s="190">
        <v>0</v>
      </c>
      <c r="G70" s="144">
        <v>0</v>
      </c>
      <c r="H70" s="170">
        <v>0</v>
      </c>
      <c r="I70" s="145"/>
      <c r="J70" s="145"/>
      <c r="K70" s="145"/>
    </row>
    <row r="71" spans="1:11" ht="45">
      <c r="A71" s="142" t="s">
        <v>71</v>
      </c>
      <c r="B71" s="143" t="s">
        <v>182</v>
      </c>
      <c r="C71" s="143" t="s">
        <v>183</v>
      </c>
      <c r="D71" s="143" t="s">
        <v>145</v>
      </c>
      <c r="E71" s="144">
        <v>796000</v>
      </c>
      <c r="F71" s="190">
        <v>796000</v>
      </c>
      <c r="G71" s="144">
        <v>796000</v>
      </c>
      <c r="H71" s="170">
        <v>796000</v>
      </c>
      <c r="I71" s="145"/>
      <c r="J71" s="145"/>
      <c r="K71" s="145"/>
    </row>
    <row r="72" spans="1:11" ht="45">
      <c r="A72" s="142" t="s">
        <v>71</v>
      </c>
      <c r="B72" s="143" t="s">
        <v>184</v>
      </c>
      <c r="C72" s="143"/>
      <c r="D72" s="143" t="s">
        <v>145</v>
      </c>
      <c r="E72" s="144">
        <v>0</v>
      </c>
      <c r="F72" s="190">
        <v>0</v>
      </c>
      <c r="G72" s="144">
        <v>0</v>
      </c>
      <c r="H72" s="170">
        <v>222300</v>
      </c>
      <c r="I72" s="145"/>
      <c r="J72" s="145"/>
      <c r="K72" s="145">
        <v>-222300</v>
      </c>
    </row>
    <row r="73" spans="1:11" ht="45">
      <c r="A73" s="142" t="s">
        <v>71</v>
      </c>
      <c r="B73" s="143" t="s">
        <v>184</v>
      </c>
      <c r="C73" s="143" t="s">
        <v>185</v>
      </c>
      <c r="D73" s="143" t="s">
        <v>145</v>
      </c>
      <c r="E73" s="144">
        <v>0</v>
      </c>
      <c r="F73" s="190">
        <v>0</v>
      </c>
      <c r="G73" s="144">
        <v>0</v>
      </c>
      <c r="H73" s="170">
        <v>0</v>
      </c>
      <c r="I73" s="145"/>
      <c r="J73" s="145"/>
      <c r="K73" s="145"/>
    </row>
    <row r="74" spans="1:11" ht="45">
      <c r="A74" s="142" t="s">
        <v>71</v>
      </c>
      <c r="B74" s="143" t="s">
        <v>184</v>
      </c>
      <c r="C74" s="143" t="s">
        <v>186</v>
      </c>
      <c r="D74" s="143" t="s">
        <v>145</v>
      </c>
      <c r="E74" s="144">
        <v>2222300</v>
      </c>
      <c r="F74" s="190">
        <v>2222300</v>
      </c>
      <c r="G74" s="144">
        <v>2222300</v>
      </c>
      <c r="H74" s="170">
        <v>2000000</v>
      </c>
      <c r="I74" s="145"/>
      <c r="J74" s="145"/>
      <c r="K74" s="145">
        <v>222300</v>
      </c>
    </row>
    <row r="75" spans="1:11" ht="45">
      <c r="A75" s="142" t="s">
        <v>71</v>
      </c>
      <c r="B75" s="143" t="s">
        <v>187</v>
      </c>
      <c r="C75" s="143"/>
      <c r="D75" s="143" t="s">
        <v>145</v>
      </c>
      <c r="E75" s="144">
        <v>0</v>
      </c>
      <c r="F75" s="190">
        <v>0</v>
      </c>
      <c r="G75" s="144">
        <v>0</v>
      </c>
      <c r="H75" s="170">
        <v>0</v>
      </c>
      <c r="I75" s="145"/>
      <c r="J75" s="145"/>
      <c r="K75" s="145"/>
    </row>
    <row r="76" spans="1:11" ht="45">
      <c r="A76" s="142" t="s">
        <v>71</v>
      </c>
      <c r="B76" s="143" t="s">
        <v>187</v>
      </c>
      <c r="C76" s="143" t="s">
        <v>188</v>
      </c>
      <c r="D76" s="143" t="s">
        <v>145</v>
      </c>
      <c r="E76" s="144">
        <v>60000</v>
      </c>
      <c r="F76" s="190">
        <v>60000</v>
      </c>
      <c r="G76" s="144">
        <v>60000</v>
      </c>
      <c r="H76" s="170">
        <v>60000</v>
      </c>
      <c r="I76" s="145"/>
      <c r="J76" s="145"/>
      <c r="K76" s="145"/>
    </row>
    <row r="77" spans="1:11" ht="45">
      <c r="A77" s="142" t="s">
        <v>71</v>
      </c>
      <c r="B77" s="143" t="s">
        <v>187</v>
      </c>
      <c r="C77" s="143" t="s">
        <v>189</v>
      </c>
      <c r="D77" s="143" t="s">
        <v>145</v>
      </c>
      <c r="E77" s="144">
        <v>540000</v>
      </c>
      <c r="F77" s="190">
        <v>540000</v>
      </c>
      <c r="G77" s="144">
        <v>540000</v>
      </c>
      <c r="H77" s="170">
        <v>540000</v>
      </c>
      <c r="I77" s="145"/>
      <c r="J77" s="145"/>
      <c r="K77" s="145"/>
    </row>
    <row r="78" spans="1:11" ht="45">
      <c r="A78" s="142" t="s">
        <v>71</v>
      </c>
      <c r="B78" s="143" t="s">
        <v>190</v>
      </c>
      <c r="C78" s="143"/>
      <c r="D78" s="143" t="s">
        <v>145</v>
      </c>
      <c r="E78" s="144">
        <v>0</v>
      </c>
      <c r="F78" s="190">
        <v>0</v>
      </c>
      <c r="G78" s="144">
        <v>0</v>
      </c>
      <c r="H78" s="170">
        <v>0</v>
      </c>
      <c r="I78" s="145"/>
      <c r="J78" s="145"/>
      <c r="K78" s="145"/>
    </row>
    <row r="79" spans="1:11" ht="45">
      <c r="A79" s="142" t="s">
        <v>71</v>
      </c>
      <c r="B79" s="143" t="s">
        <v>191</v>
      </c>
      <c r="C79" s="143"/>
      <c r="D79" s="143" t="s">
        <v>145</v>
      </c>
      <c r="E79" s="144">
        <v>0</v>
      </c>
      <c r="F79" s="190">
        <v>0</v>
      </c>
      <c r="G79" s="144">
        <v>0</v>
      </c>
      <c r="H79" s="170">
        <v>0</v>
      </c>
      <c r="I79" s="145"/>
      <c r="J79" s="145"/>
      <c r="K79" s="145"/>
    </row>
    <row r="80" spans="1:11" ht="45">
      <c r="A80" s="142" t="s">
        <v>71</v>
      </c>
      <c r="B80" s="143" t="s">
        <v>192</v>
      </c>
      <c r="C80" s="143"/>
      <c r="D80" s="143" t="s">
        <v>145</v>
      </c>
      <c r="E80" s="144">
        <v>82100</v>
      </c>
      <c r="F80" s="190">
        <v>82100</v>
      </c>
      <c r="G80" s="144">
        <v>82095</v>
      </c>
      <c r="H80" s="170">
        <v>82095</v>
      </c>
      <c r="I80" s="145">
        <v>5</v>
      </c>
      <c r="J80" s="145">
        <v>5</v>
      </c>
      <c r="K80" s="145"/>
    </row>
    <row r="81" spans="1:11" ht="45">
      <c r="A81" s="142" t="s">
        <v>71</v>
      </c>
      <c r="B81" s="143" t="s">
        <v>193</v>
      </c>
      <c r="C81" s="143"/>
      <c r="D81" s="143" t="s">
        <v>145</v>
      </c>
      <c r="E81" s="144">
        <v>10200</v>
      </c>
      <c r="F81" s="190">
        <v>10200</v>
      </c>
      <c r="G81" s="144">
        <v>10200</v>
      </c>
      <c r="H81" s="170">
        <v>10200</v>
      </c>
      <c r="I81" s="145"/>
      <c r="J81" s="145"/>
      <c r="K81" s="145"/>
    </row>
    <row r="82" spans="1:11" ht="45">
      <c r="A82" s="142" t="s">
        <v>71</v>
      </c>
      <c r="B82" s="143" t="s">
        <v>194</v>
      </c>
      <c r="C82" s="143"/>
      <c r="D82" s="143" t="s">
        <v>145</v>
      </c>
      <c r="E82" s="144">
        <v>1255600</v>
      </c>
      <c r="F82" s="190">
        <v>1255600</v>
      </c>
      <c r="G82" s="144">
        <v>1225214.48</v>
      </c>
      <c r="H82" s="170">
        <v>1225214.48</v>
      </c>
      <c r="I82" s="145">
        <v>30385.52</v>
      </c>
      <c r="J82" s="145">
        <v>30385.52</v>
      </c>
      <c r="K82" s="145"/>
    </row>
    <row r="83" spans="1:11" ht="45">
      <c r="A83" s="142" t="s">
        <v>71</v>
      </c>
      <c r="B83" s="143" t="s">
        <v>194</v>
      </c>
      <c r="C83" s="143" t="s">
        <v>195</v>
      </c>
      <c r="D83" s="143" t="s">
        <v>145</v>
      </c>
      <c r="E83" s="144">
        <v>11252000</v>
      </c>
      <c r="F83" s="190">
        <v>11252000</v>
      </c>
      <c r="G83" s="144">
        <v>11026136.2</v>
      </c>
      <c r="H83" s="170">
        <v>11026136.2</v>
      </c>
      <c r="I83" s="145">
        <v>225863.8</v>
      </c>
      <c r="J83" s="145">
        <v>225863.8</v>
      </c>
      <c r="K83" s="145"/>
    </row>
    <row r="84" spans="1:11" ht="45">
      <c r="A84" s="142" t="s">
        <v>71</v>
      </c>
      <c r="B84" s="143" t="s">
        <v>196</v>
      </c>
      <c r="C84" s="143"/>
      <c r="D84" s="143" t="s">
        <v>145</v>
      </c>
      <c r="E84" s="144">
        <v>3745400</v>
      </c>
      <c r="F84" s="190">
        <v>3745400</v>
      </c>
      <c r="G84" s="144">
        <v>3745371.08</v>
      </c>
      <c r="H84" s="170">
        <v>3745371.08</v>
      </c>
      <c r="I84" s="145">
        <v>28.92</v>
      </c>
      <c r="J84" s="145">
        <v>28.92</v>
      </c>
      <c r="K84" s="145"/>
    </row>
    <row r="85" spans="1:11" ht="45">
      <c r="A85" s="142" t="s">
        <v>71</v>
      </c>
      <c r="B85" s="143" t="s">
        <v>197</v>
      </c>
      <c r="C85" s="143" t="s">
        <v>154</v>
      </c>
      <c r="D85" s="143" t="s">
        <v>145</v>
      </c>
      <c r="E85" s="144">
        <v>92300</v>
      </c>
      <c r="F85" s="190">
        <v>92300</v>
      </c>
      <c r="G85" s="144">
        <v>89250</v>
      </c>
      <c r="H85" s="170">
        <v>89250</v>
      </c>
      <c r="I85" s="145">
        <v>3050</v>
      </c>
      <c r="J85" s="145">
        <v>3050</v>
      </c>
      <c r="K85" s="145"/>
    </row>
    <row r="86" spans="1:11" ht="45">
      <c r="A86" s="142" t="s">
        <v>71</v>
      </c>
      <c r="B86" s="143" t="s">
        <v>198</v>
      </c>
      <c r="C86" s="143" t="s">
        <v>199</v>
      </c>
      <c r="D86" s="143" t="s">
        <v>145</v>
      </c>
      <c r="E86" s="144">
        <v>4782000</v>
      </c>
      <c r="F86" s="190">
        <v>4782000</v>
      </c>
      <c r="G86" s="144">
        <v>4781899.2</v>
      </c>
      <c r="H86" s="170">
        <v>4781899.2</v>
      </c>
      <c r="I86" s="145">
        <v>100.8</v>
      </c>
      <c r="J86" s="145">
        <v>100.8</v>
      </c>
      <c r="K86" s="145"/>
    </row>
    <row r="87" spans="1:11" ht="45">
      <c r="A87" s="142" t="s">
        <v>71</v>
      </c>
      <c r="B87" s="143" t="s">
        <v>200</v>
      </c>
      <c r="C87" s="143"/>
      <c r="D87" s="143" t="s">
        <v>145</v>
      </c>
      <c r="E87" s="144">
        <v>678900</v>
      </c>
      <c r="F87" s="190">
        <v>678900</v>
      </c>
      <c r="G87" s="144">
        <v>678360</v>
      </c>
      <c r="H87" s="170">
        <v>678360</v>
      </c>
      <c r="I87" s="145">
        <v>540</v>
      </c>
      <c r="J87" s="145">
        <v>540</v>
      </c>
      <c r="K87" s="145"/>
    </row>
    <row r="88" spans="1:11" ht="45">
      <c r="A88" s="142" t="s">
        <v>71</v>
      </c>
      <c r="B88" s="143" t="s">
        <v>201</v>
      </c>
      <c r="C88" s="143"/>
      <c r="D88" s="143" t="s">
        <v>145</v>
      </c>
      <c r="E88" s="144">
        <v>0</v>
      </c>
      <c r="F88" s="190">
        <v>0</v>
      </c>
      <c r="G88" s="144">
        <v>0</v>
      </c>
      <c r="H88" s="170">
        <v>0</v>
      </c>
      <c r="I88" s="145"/>
      <c r="J88" s="145"/>
      <c r="K88" s="145"/>
    </row>
    <row r="89" spans="1:11" ht="45">
      <c r="A89" s="142" t="s">
        <v>71</v>
      </c>
      <c r="B89" s="143" t="s">
        <v>201</v>
      </c>
      <c r="C89" s="143" t="s">
        <v>157</v>
      </c>
      <c r="D89" s="143" t="s">
        <v>145</v>
      </c>
      <c r="E89" s="144">
        <v>2157500</v>
      </c>
      <c r="F89" s="190">
        <v>2157500</v>
      </c>
      <c r="G89" s="144">
        <v>2157500</v>
      </c>
      <c r="H89" s="170">
        <v>2157500</v>
      </c>
      <c r="I89" s="145"/>
      <c r="J89" s="145"/>
      <c r="K89" s="145"/>
    </row>
    <row r="90" spans="1:11" ht="45">
      <c r="A90" s="142" t="s">
        <v>71</v>
      </c>
      <c r="B90" s="143" t="s">
        <v>201</v>
      </c>
      <c r="C90" s="143" t="s">
        <v>158</v>
      </c>
      <c r="D90" s="143" t="s">
        <v>145</v>
      </c>
      <c r="E90" s="144">
        <v>4831600</v>
      </c>
      <c r="F90" s="190">
        <v>4831600</v>
      </c>
      <c r="G90" s="144">
        <v>4800508</v>
      </c>
      <c r="H90" s="170">
        <v>4800508</v>
      </c>
      <c r="I90" s="145">
        <v>31092</v>
      </c>
      <c r="J90" s="145">
        <v>31092</v>
      </c>
      <c r="K90" s="145"/>
    </row>
    <row r="91" spans="1:11" ht="45">
      <c r="A91" s="142" t="s">
        <v>71</v>
      </c>
      <c r="B91" s="143" t="s">
        <v>202</v>
      </c>
      <c r="C91" s="143"/>
      <c r="D91" s="143" t="s">
        <v>145</v>
      </c>
      <c r="E91" s="144">
        <v>98400</v>
      </c>
      <c r="F91" s="190">
        <v>98400</v>
      </c>
      <c r="G91" s="144">
        <v>97784</v>
      </c>
      <c r="H91" s="170">
        <v>97784</v>
      </c>
      <c r="I91" s="145">
        <v>616</v>
      </c>
      <c r="J91" s="145">
        <v>616</v>
      </c>
      <c r="K91" s="145"/>
    </row>
    <row r="92" spans="1:11" ht="45">
      <c r="A92" s="142" t="s">
        <v>71</v>
      </c>
      <c r="B92" s="143" t="s">
        <v>203</v>
      </c>
      <c r="C92" s="143"/>
      <c r="D92" s="143" t="s">
        <v>145</v>
      </c>
      <c r="E92" s="144">
        <v>412800</v>
      </c>
      <c r="F92" s="190">
        <v>412800</v>
      </c>
      <c r="G92" s="144">
        <v>412798.89</v>
      </c>
      <c r="H92" s="170">
        <v>412798.89</v>
      </c>
      <c r="I92" s="145">
        <v>1.11</v>
      </c>
      <c r="J92" s="145">
        <v>1.11</v>
      </c>
      <c r="K92" s="145"/>
    </row>
    <row r="93" spans="1:11" ht="45">
      <c r="A93" s="142" t="s">
        <v>71</v>
      </c>
      <c r="B93" s="143" t="s">
        <v>204</v>
      </c>
      <c r="C93" s="143"/>
      <c r="D93" s="143" t="s">
        <v>145</v>
      </c>
      <c r="E93" s="144">
        <v>72000</v>
      </c>
      <c r="F93" s="190">
        <v>72000</v>
      </c>
      <c r="G93" s="144">
        <v>72000</v>
      </c>
      <c r="H93" s="170">
        <v>72000</v>
      </c>
      <c r="I93" s="145"/>
      <c r="J93" s="145"/>
      <c r="K93" s="145"/>
    </row>
    <row r="94" spans="1:11" ht="45">
      <c r="A94" s="142" t="s">
        <v>71</v>
      </c>
      <c r="B94" s="143" t="s">
        <v>205</v>
      </c>
      <c r="C94" s="143"/>
      <c r="D94" s="143" t="s">
        <v>145</v>
      </c>
      <c r="E94" s="144">
        <v>110000</v>
      </c>
      <c r="F94" s="190">
        <v>110000</v>
      </c>
      <c r="G94" s="144">
        <v>106925</v>
      </c>
      <c r="H94" s="170">
        <v>106925</v>
      </c>
      <c r="I94" s="145">
        <v>3075</v>
      </c>
      <c r="J94" s="145">
        <v>3075</v>
      </c>
      <c r="K94" s="145"/>
    </row>
    <row r="95" spans="1:11" ht="45">
      <c r="A95" s="142" t="s">
        <v>71</v>
      </c>
      <c r="B95" s="143" t="s">
        <v>206</v>
      </c>
      <c r="C95" s="143"/>
      <c r="D95" s="143" t="s">
        <v>145</v>
      </c>
      <c r="E95" s="144">
        <v>22400</v>
      </c>
      <c r="F95" s="190">
        <v>22400</v>
      </c>
      <c r="G95" s="144">
        <v>22400</v>
      </c>
      <c r="H95" s="170">
        <v>22400</v>
      </c>
      <c r="I95" s="145"/>
      <c r="J95" s="145"/>
      <c r="K95" s="145"/>
    </row>
    <row r="96" spans="1:11" ht="45">
      <c r="A96" s="142" t="s">
        <v>71</v>
      </c>
      <c r="B96" s="143" t="s">
        <v>207</v>
      </c>
      <c r="C96" s="143"/>
      <c r="D96" s="143" t="s">
        <v>145</v>
      </c>
      <c r="E96" s="144">
        <v>5470900</v>
      </c>
      <c r="F96" s="190">
        <v>5470900</v>
      </c>
      <c r="G96" s="144">
        <v>5470175.97</v>
      </c>
      <c r="H96" s="170">
        <v>5470175.97</v>
      </c>
      <c r="I96" s="145">
        <v>724.03</v>
      </c>
      <c r="J96" s="145">
        <v>724.03</v>
      </c>
      <c r="K96" s="145"/>
    </row>
    <row r="97" spans="1:11" ht="45">
      <c r="A97" s="142" t="s">
        <v>71</v>
      </c>
      <c r="B97" s="143" t="s">
        <v>208</v>
      </c>
      <c r="C97" s="143"/>
      <c r="D97" s="143" t="s">
        <v>145</v>
      </c>
      <c r="E97" s="144">
        <v>0</v>
      </c>
      <c r="F97" s="190">
        <v>0</v>
      </c>
      <c r="G97" s="144">
        <v>0</v>
      </c>
      <c r="H97" s="170">
        <v>0</v>
      </c>
      <c r="I97" s="145"/>
      <c r="J97" s="145"/>
      <c r="K97" s="145"/>
    </row>
    <row r="98" spans="1:11" ht="45">
      <c r="A98" s="142" t="s">
        <v>71</v>
      </c>
      <c r="B98" s="143" t="s">
        <v>209</v>
      </c>
      <c r="C98" s="143"/>
      <c r="D98" s="143" t="s">
        <v>145</v>
      </c>
      <c r="E98" s="144">
        <v>3927900</v>
      </c>
      <c r="F98" s="190">
        <v>3927900</v>
      </c>
      <c r="G98" s="144">
        <v>3927898.35</v>
      </c>
      <c r="H98" s="170">
        <v>3927898.35</v>
      </c>
      <c r="I98" s="145">
        <v>1.65</v>
      </c>
      <c r="J98" s="145">
        <v>1.65</v>
      </c>
      <c r="K98" s="145"/>
    </row>
    <row r="99" spans="1:11" ht="45">
      <c r="A99" s="142" t="s">
        <v>71</v>
      </c>
      <c r="B99" s="143" t="s">
        <v>210</v>
      </c>
      <c r="C99" s="143" t="s">
        <v>211</v>
      </c>
      <c r="D99" s="143" t="s">
        <v>145</v>
      </c>
      <c r="E99" s="144">
        <v>86900</v>
      </c>
      <c r="F99" s="190">
        <v>86900</v>
      </c>
      <c r="G99" s="144">
        <v>86822.65</v>
      </c>
      <c r="H99" s="170">
        <v>86822.65</v>
      </c>
      <c r="I99" s="145">
        <v>77.35</v>
      </c>
      <c r="J99" s="145">
        <v>77.35</v>
      </c>
      <c r="K99" s="145"/>
    </row>
    <row r="100" spans="1:11" ht="45">
      <c r="A100" s="142" t="s">
        <v>71</v>
      </c>
      <c r="B100" s="143" t="s">
        <v>212</v>
      </c>
      <c r="C100" s="143"/>
      <c r="D100" s="143" t="s">
        <v>145</v>
      </c>
      <c r="E100" s="144">
        <v>1280000</v>
      </c>
      <c r="F100" s="190">
        <v>1280000</v>
      </c>
      <c r="G100" s="144">
        <v>1279561.06</v>
      </c>
      <c r="H100" s="170">
        <v>1279561.06</v>
      </c>
      <c r="I100" s="145">
        <v>438.94</v>
      </c>
      <c r="J100" s="145">
        <v>438.94</v>
      </c>
      <c r="K100" s="145"/>
    </row>
    <row r="101" spans="1:11" ht="45">
      <c r="A101" s="142" t="s">
        <v>71</v>
      </c>
      <c r="B101" s="143" t="s">
        <v>213</v>
      </c>
      <c r="C101" s="143"/>
      <c r="D101" s="143" t="s">
        <v>145</v>
      </c>
      <c r="E101" s="144">
        <v>400</v>
      </c>
      <c r="F101" s="190">
        <v>400</v>
      </c>
      <c r="G101" s="144">
        <v>0</v>
      </c>
      <c r="H101" s="170">
        <v>0</v>
      </c>
      <c r="I101" s="145">
        <v>400</v>
      </c>
      <c r="J101" s="145">
        <v>400</v>
      </c>
      <c r="K101" s="145"/>
    </row>
    <row r="102" spans="1:11" ht="45">
      <c r="A102" s="142" t="s">
        <v>71</v>
      </c>
      <c r="B102" s="143" t="s">
        <v>213</v>
      </c>
      <c r="C102" s="143" t="s">
        <v>211</v>
      </c>
      <c r="D102" s="143" t="s">
        <v>145</v>
      </c>
      <c r="E102" s="144">
        <v>279600</v>
      </c>
      <c r="F102" s="190">
        <v>279600</v>
      </c>
      <c r="G102" s="144">
        <v>279510</v>
      </c>
      <c r="H102" s="170">
        <v>279510</v>
      </c>
      <c r="I102" s="145">
        <v>90</v>
      </c>
      <c r="J102" s="145">
        <v>90</v>
      </c>
      <c r="K102" s="145"/>
    </row>
    <row r="103" spans="1:11" ht="45">
      <c r="A103" s="142" t="s">
        <v>71</v>
      </c>
      <c r="B103" s="143" t="s">
        <v>214</v>
      </c>
      <c r="C103" s="143"/>
      <c r="D103" s="143" t="s">
        <v>145</v>
      </c>
      <c r="E103" s="144">
        <v>103200</v>
      </c>
      <c r="F103" s="190">
        <v>103200</v>
      </c>
      <c r="G103" s="144">
        <v>102579.6</v>
      </c>
      <c r="H103" s="170">
        <v>102579.6</v>
      </c>
      <c r="I103" s="145">
        <v>620.4</v>
      </c>
      <c r="J103" s="145">
        <v>620.4</v>
      </c>
      <c r="K103" s="145"/>
    </row>
    <row r="104" spans="1:11" ht="45">
      <c r="A104" s="142" t="s">
        <v>71</v>
      </c>
      <c r="B104" s="143" t="s">
        <v>215</v>
      </c>
      <c r="C104" s="143"/>
      <c r="D104" s="143" t="s">
        <v>145</v>
      </c>
      <c r="E104" s="144">
        <v>199800</v>
      </c>
      <c r="F104" s="190">
        <v>199800</v>
      </c>
      <c r="G104" s="144">
        <v>199468</v>
      </c>
      <c r="H104" s="170">
        <v>199468</v>
      </c>
      <c r="I104" s="145">
        <v>332</v>
      </c>
      <c r="J104" s="145">
        <v>332</v>
      </c>
      <c r="K104" s="145"/>
    </row>
    <row r="105" spans="1:11" ht="45">
      <c r="A105" s="142" t="s">
        <v>71</v>
      </c>
      <c r="B105" s="143" t="s">
        <v>216</v>
      </c>
      <c r="C105" s="143"/>
      <c r="D105" s="143" t="s">
        <v>145</v>
      </c>
      <c r="E105" s="144">
        <v>492000</v>
      </c>
      <c r="F105" s="190">
        <v>492000</v>
      </c>
      <c r="G105" s="144">
        <v>490800.35</v>
      </c>
      <c r="H105" s="170">
        <v>490800.35</v>
      </c>
      <c r="I105" s="145">
        <v>1199.65</v>
      </c>
      <c r="J105" s="145">
        <v>1199.65</v>
      </c>
      <c r="K105" s="145"/>
    </row>
    <row r="106" spans="1:11" ht="45">
      <c r="A106" s="142" t="s">
        <v>71</v>
      </c>
      <c r="B106" s="143" t="s">
        <v>217</v>
      </c>
      <c r="C106" s="143"/>
      <c r="D106" s="143" t="s">
        <v>145</v>
      </c>
      <c r="E106" s="144">
        <v>710000</v>
      </c>
      <c r="F106" s="190">
        <v>710000</v>
      </c>
      <c r="G106" s="144">
        <v>710000</v>
      </c>
      <c r="H106" s="170">
        <v>710000</v>
      </c>
      <c r="I106" s="145"/>
      <c r="J106" s="145"/>
      <c r="K106" s="145"/>
    </row>
    <row r="107" spans="1:11" ht="45">
      <c r="A107" s="142" t="s">
        <v>71</v>
      </c>
      <c r="B107" s="143" t="s">
        <v>218</v>
      </c>
      <c r="C107" s="143"/>
      <c r="D107" s="143" t="s">
        <v>145</v>
      </c>
      <c r="E107" s="144">
        <v>25700100</v>
      </c>
      <c r="F107" s="190">
        <v>25700100</v>
      </c>
      <c r="G107" s="144">
        <v>25699460.77</v>
      </c>
      <c r="H107" s="170">
        <v>25699460.77</v>
      </c>
      <c r="I107" s="145">
        <v>639.23</v>
      </c>
      <c r="J107" s="145">
        <v>639.23</v>
      </c>
      <c r="K107" s="145"/>
    </row>
    <row r="108" spans="1:11" ht="45">
      <c r="A108" s="142" t="s">
        <v>71</v>
      </c>
      <c r="B108" s="143" t="s">
        <v>219</v>
      </c>
      <c r="C108" s="143"/>
      <c r="D108" s="143" t="s">
        <v>145</v>
      </c>
      <c r="E108" s="144">
        <v>5000</v>
      </c>
      <c r="F108" s="190">
        <v>5000</v>
      </c>
      <c r="G108" s="144">
        <v>5000</v>
      </c>
      <c r="H108" s="170">
        <v>5000</v>
      </c>
      <c r="I108" s="145"/>
      <c r="J108" s="145"/>
      <c r="K108" s="145"/>
    </row>
    <row r="109" spans="1:11" ht="45">
      <c r="A109" s="142" t="s">
        <v>71</v>
      </c>
      <c r="B109" s="143" t="s">
        <v>220</v>
      </c>
      <c r="C109" s="143"/>
      <c r="D109" s="143" t="s">
        <v>145</v>
      </c>
      <c r="E109" s="144">
        <v>1300</v>
      </c>
      <c r="F109" s="190">
        <v>1300</v>
      </c>
      <c r="G109" s="144">
        <v>1245</v>
      </c>
      <c r="H109" s="170">
        <v>1245</v>
      </c>
      <c r="I109" s="145">
        <v>55</v>
      </c>
      <c r="J109" s="145">
        <v>55</v>
      </c>
      <c r="K109" s="145"/>
    </row>
    <row r="110" spans="1:11" ht="45">
      <c r="A110" s="142" t="s">
        <v>71</v>
      </c>
      <c r="B110" s="143" t="s">
        <v>221</v>
      </c>
      <c r="C110" s="143"/>
      <c r="D110" s="143" t="s">
        <v>145</v>
      </c>
      <c r="E110" s="144">
        <v>10500</v>
      </c>
      <c r="F110" s="190">
        <v>10500</v>
      </c>
      <c r="G110" s="144">
        <v>10443.84</v>
      </c>
      <c r="H110" s="170">
        <v>10443.84</v>
      </c>
      <c r="I110" s="145">
        <v>56.16</v>
      </c>
      <c r="J110" s="145">
        <v>56.16</v>
      </c>
      <c r="K110" s="145"/>
    </row>
    <row r="111" spans="1:11" ht="45">
      <c r="A111" s="142" t="s">
        <v>71</v>
      </c>
      <c r="B111" s="143" t="s">
        <v>222</v>
      </c>
      <c r="C111" s="143" t="s">
        <v>223</v>
      </c>
      <c r="D111" s="143" t="s">
        <v>145</v>
      </c>
      <c r="E111" s="144">
        <v>80000</v>
      </c>
      <c r="F111" s="190">
        <v>0</v>
      </c>
      <c r="G111" s="144">
        <v>79920</v>
      </c>
      <c r="H111" s="170">
        <v>79920</v>
      </c>
      <c r="I111" s="145">
        <v>80</v>
      </c>
      <c r="J111" s="145">
        <v>-79920</v>
      </c>
      <c r="K111" s="145"/>
    </row>
    <row r="112" spans="1:11" ht="45">
      <c r="A112" s="142" t="s">
        <v>71</v>
      </c>
      <c r="B112" s="143" t="s">
        <v>224</v>
      </c>
      <c r="C112" s="143" t="s">
        <v>225</v>
      </c>
      <c r="D112" s="143" t="s">
        <v>145</v>
      </c>
      <c r="E112" s="144">
        <v>5025500</v>
      </c>
      <c r="F112" s="190">
        <v>0</v>
      </c>
      <c r="G112" s="144">
        <v>4973460</v>
      </c>
      <c r="H112" s="170">
        <v>4973460</v>
      </c>
      <c r="I112" s="145">
        <v>52040</v>
      </c>
      <c r="J112" s="145">
        <v>-4973460</v>
      </c>
      <c r="K112" s="145"/>
    </row>
    <row r="113" spans="1:11" ht="45">
      <c r="A113" s="142" t="s">
        <v>71</v>
      </c>
      <c r="B113" s="143" t="s">
        <v>226</v>
      </c>
      <c r="C113" s="143"/>
      <c r="D113" s="143" t="s">
        <v>145</v>
      </c>
      <c r="E113" s="144">
        <v>11613300</v>
      </c>
      <c r="F113" s="190">
        <v>11613300</v>
      </c>
      <c r="G113" s="144">
        <v>11605324.62</v>
      </c>
      <c r="H113" s="170">
        <v>11605324.62</v>
      </c>
      <c r="I113" s="145">
        <v>7975.38</v>
      </c>
      <c r="J113" s="145">
        <v>7975.38</v>
      </c>
      <c r="K113" s="145"/>
    </row>
    <row r="114" spans="1:11" ht="45">
      <c r="A114" s="142" t="s">
        <v>71</v>
      </c>
      <c r="B114" s="143" t="s">
        <v>227</v>
      </c>
      <c r="C114" s="143"/>
      <c r="D114" s="143" t="s">
        <v>145</v>
      </c>
      <c r="E114" s="144">
        <v>224512200</v>
      </c>
      <c r="F114" s="190">
        <v>224512200</v>
      </c>
      <c r="G114" s="144">
        <v>224324931.96</v>
      </c>
      <c r="H114" s="170">
        <v>224324931.96</v>
      </c>
      <c r="I114" s="145">
        <v>187268.04</v>
      </c>
      <c r="J114" s="145">
        <v>187268.04</v>
      </c>
      <c r="K114" s="145"/>
    </row>
    <row r="115" spans="1:11" ht="45">
      <c r="A115" s="142" t="s">
        <v>71</v>
      </c>
      <c r="B115" s="143" t="s">
        <v>228</v>
      </c>
      <c r="C115" s="143"/>
      <c r="D115" s="143" t="s">
        <v>145</v>
      </c>
      <c r="E115" s="144">
        <v>0</v>
      </c>
      <c r="F115" s="190">
        <v>0</v>
      </c>
      <c r="G115" s="144">
        <v>0</v>
      </c>
      <c r="H115" s="170">
        <v>0</v>
      </c>
      <c r="I115" s="145"/>
      <c r="J115" s="145"/>
      <c r="K115" s="145"/>
    </row>
    <row r="116" spans="1:11" ht="45">
      <c r="A116" s="142" t="s">
        <v>71</v>
      </c>
      <c r="B116" s="143" t="s">
        <v>228</v>
      </c>
      <c r="C116" s="143" t="s">
        <v>64</v>
      </c>
      <c r="D116" s="143" t="s">
        <v>145</v>
      </c>
      <c r="E116" s="144">
        <v>479500</v>
      </c>
      <c r="F116" s="190">
        <v>479500</v>
      </c>
      <c r="G116" s="144">
        <v>479500</v>
      </c>
      <c r="H116" s="170">
        <v>479500</v>
      </c>
      <c r="I116" s="145"/>
      <c r="J116" s="145"/>
      <c r="K116" s="145"/>
    </row>
    <row r="117" spans="1:11" ht="45">
      <c r="A117" s="142" t="s">
        <v>71</v>
      </c>
      <c r="B117" s="143" t="s">
        <v>228</v>
      </c>
      <c r="C117" s="143" t="s">
        <v>147</v>
      </c>
      <c r="D117" s="143" t="s">
        <v>145</v>
      </c>
      <c r="E117" s="144">
        <v>4404200</v>
      </c>
      <c r="F117" s="190">
        <v>4404200</v>
      </c>
      <c r="G117" s="144">
        <v>4356752</v>
      </c>
      <c r="H117" s="170">
        <v>4356752</v>
      </c>
      <c r="I117" s="145">
        <v>47448</v>
      </c>
      <c r="J117" s="145">
        <v>47448</v>
      </c>
      <c r="K117" s="145"/>
    </row>
    <row r="118" spans="1:11" ht="45">
      <c r="A118" s="142" t="s">
        <v>71</v>
      </c>
      <c r="B118" s="143" t="s">
        <v>228</v>
      </c>
      <c r="C118" s="143" t="s">
        <v>174</v>
      </c>
      <c r="D118" s="143" t="s">
        <v>145</v>
      </c>
      <c r="E118" s="144">
        <v>97000</v>
      </c>
      <c r="F118" s="190">
        <v>97000</v>
      </c>
      <c r="G118" s="144">
        <v>96979</v>
      </c>
      <c r="H118" s="170">
        <v>96979</v>
      </c>
      <c r="I118" s="145">
        <v>21</v>
      </c>
      <c r="J118" s="145">
        <v>21</v>
      </c>
      <c r="K118" s="145"/>
    </row>
    <row r="119" spans="1:11" ht="45">
      <c r="A119" s="142" t="s">
        <v>71</v>
      </c>
      <c r="B119" s="143" t="s">
        <v>228</v>
      </c>
      <c r="C119" s="143" t="s">
        <v>76</v>
      </c>
      <c r="D119" s="143" t="s">
        <v>145</v>
      </c>
      <c r="E119" s="144">
        <v>10116500</v>
      </c>
      <c r="F119" s="190">
        <v>10116500</v>
      </c>
      <c r="G119" s="144">
        <v>10116367</v>
      </c>
      <c r="H119" s="170">
        <v>10116367</v>
      </c>
      <c r="I119" s="145">
        <v>133</v>
      </c>
      <c r="J119" s="145">
        <v>133</v>
      </c>
      <c r="K119" s="145"/>
    </row>
    <row r="120" spans="1:11" ht="45">
      <c r="A120" s="142" t="s">
        <v>71</v>
      </c>
      <c r="B120" s="143" t="s">
        <v>228</v>
      </c>
      <c r="C120" s="143" t="s">
        <v>158</v>
      </c>
      <c r="D120" s="143" t="s">
        <v>145</v>
      </c>
      <c r="E120" s="144">
        <v>0</v>
      </c>
      <c r="F120" s="190">
        <v>0</v>
      </c>
      <c r="G120" s="144">
        <v>0</v>
      </c>
      <c r="H120" s="170">
        <v>0</v>
      </c>
      <c r="I120" s="145"/>
      <c r="J120" s="145"/>
      <c r="K120" s="145"/>
    </row>
    <row r="121" spans="1:11" ht="45">
      <c r="A121" s="142" t="s">
        <v>71</v>
      </c>
      <c r="B121" s="143" t="s">
        <v>229</v>
      </c>
      <c r="C121" s="143"/>
      <c r="D121" s="143" t="s">
        <v>145</v>
      </c>
      <c r="E121" s="144">
        <v>51395000</v>
      </c>
      <c r="F121" s="190">
        <v>51395000</v>
      </c>
      <c r="G121" s="144">
        <v>51394401.34</v>
      </c>
      <c r="H121" s="170">
        <v>51394401.34</v>
      </c>
      <c r="I121" s="145">
        <v>598.66</v>
      </c>
      <c r="J121" s="145">
        <v>598.66</v>
      </c>
      <c r="K121" s="145"/>
    </row>
    <row r="122" spans="1:11" ht="45">
      <c r="A122" s="142" t="s">
        <v>71</v>
      </c>
      <c r="B122" s="143" t="s">
        <v>230</v>
      </c>
      <c r="C122" s="143"/>
      <c r="D122" s="143" t="s">
        <v>145</v>
      </c>
      <c r="E122" s="144">
        <v>0</v>
      </c>
      <c r="F122" s="190">
        <v>0</v>
      </c>
      <c r="G122" s="144">
        <v>0</v>
      </c>
      <c r="H122" s="170">
        <v>0</v>
      </c>
      <c r="I122" s="145"/>
      <c r="J122" s="145"/>
      <c r="K122" s="145"/>
    </row>
    <row r="123" spans="1:11" ht="45">
      <c r="A123" s="142" t="s">
        <v>71</v>
      </c>
      <c r="B123" s="143" t="s">
        <v>230</v>
      </c>
      <c r="C123" s="143" t="s">
        <v>65</v>
      </c>
      <c r="D123" s="143" t="s">
        <v>145</v>
      </c>
      <c r="E123" s="144">
        <v>759700</v>
      </c>
      <c r="F123" s="190">
        <v>759700</v>
      </c>
      <c r="G123" s="144">
        <v>759700</v>
      </c>
      <c r="H123" s="170">
        <v>759700</v>
      </c>
      <c r="I123" s="145"/>
      <c r="J123" s="145"/>
      <c r="K123" s="145"/>
    </row>
    <row r="124" spans="1:11" ht="45">
      <c r="A124" s="142" t="s">
        <v>71</v>
      </c>
      <c r="B124" s="143" t="s">
        <v>230</v>
      </c>
      <c r="C124" s="143" t="s">
        <v>157</v>
      </c>
      <c r="D124" s="143" t="s">
        <v>145</v>
      </c>
      <c r="E124" s="144">
        <v>0</v>
      </c>
      <c r="F124" s="190">
        <v>0</v>
      </c>
      <c r="G124" s="144">
        <v>0</v>
      </c>
      <c r="H124" s="170">
        <v>0</v>
      </c>
      <c r="I124" s="145"/>
      <c r="J124" s="145"/>
      <c r="K124" s="145"/>
    </row>
    <row r="125" spans="1:11" ht="45">
      <c r="A125" s="142" t="s">
        <v>71</v>
      </c>
      <c r="B125" s="143" t="s">
        <v>231</v>
      </c>
      <c r="C125" s="143"/>
      <c r="D125" s="143" t="s">
        <v>145</v>
      </c>
      <c r="E125" s="144">
        <v>350000</v>
      </c>
      <c r="F125" s="190">
        <v>350000</v>
      </c>
      <c r="G125" s="144">
        <v>350000</v>
      </c>
      <c r="H125" s="170">
        <v>350000</v>
      </c>
      <c r="I125" s="145"/>
      <c r="J125" s="145"/>
      <c r="K125" s="145"/>
    </row>
    <row r="126" spans="1:11" ht="45">
      <c r="A126" s="142" t="s">
        <v>71</v>
      </c>
      <c r="B126" s="143" t="s">
        <v>232</v>
      </c>
      <c r="C126" s="143"/>
      <c r="D126" s="143" t="s">
        <v>145</v>
      </c>
      <c r="E126" s="187">
        <v>161492047</v>
      </c>
      <c r="F126" s="208">
        <v>161492047</v>
      </c>
      <c r="G126" s="144">
        <v>161484890.56</v>
      </c>
      <c r="H126" s="170">
        <v>161484890.56</v>
      </c>
      <c r="I126" s="145">
        <v>7156.44</v>
      </c>
      <c r="J126" s="145">
        <v>7156.44</v>
      </c>
      <c r="K126" s="145"/>
    </row>
    <row r="127" spans="1:11" ht="45">
      <c r="A127" s="142" t="s">
        <v>71</v>
      </c>
      <c r="B127" s="143" t="s">
        <v>233</v>
      </c>
      <c r="C127" s="143"/>
      <c r="D127" s="143" t="s">
        <v>145</v>
      </c>
      <c r="E127" s="187">
        <v>0</v>
      </c>
      <c r="F127" s="208">
        <v>0</v>
      </c>
      <c r="G127" s="144">
        <v>0</v>
      </c>
      <c r="H127" s="170">
        <v>0</v>
      </c>
      <c r="I127" s="145"/>
      <c r="J127" s="145"/>
      <c r="K127" s="145"/>
    </row>
    <row r="128" spans="1:11" ht="45">
      <c r="A128" s="142" t="s">
        <v>71</v>
      </c>
      <c r="B128" s="143" t="s">
        <v>233</v>
      </c>
      <c r="C128" s="143" t="s">
        <v>65</v>
      </c>
      <c r="D128" s="143" t="s">
        <v>145</v>
      </c>
      <c r="E128" s="187">
        <v>68500</v>
      </c>
      <c r="F128" s="208">
        <v>68500</v>
      </c>
      <c r="G128" s="144">
        <v>68500</v>
      </c>
      <c r="H128" s="170">
        <v>68500</v>
      </c>
      <c r="I128" s="145"/>
      <c r="J128" s="145"/>
      <c r="K128" s="145"/>
    </row>
    <row r="129" spans="1:11" ht="45">
      <c r="A129" s="142" t="s">
        <v>71</v>
      </c>
      <c r="B129" s="143" t="s">
        <v>233</v>
      </c>
      <c r="C129" s="143" t="s">
        <v>158</v>
      </c>
      <c r="D129" s="143" t="s">
        <v>145</v>
      </c>
      <c r="E129" s="187">
        <v>212653</v>
      </c>
      <c r="F129" s="208">
        <v>212653</v>
      </c>
      <c r="G129" s="144">
        <v>212653</v>
      </c>
      <c r="H129" s="170">
        <v>212653</v>
      </c>
      <c r="I129" s="145"/>
      <c r="J129" s="145"/>
      <c r="K129" s="145"/>
    </row>
    <row r="130" spans="1:11" ht="45">
      <c r="A130" s="142" t="s">
        <v>71</v>
      </c>
      <c r="B130" s="143" t="s">
        <v>234</v>
      </c>
      <c r="C130" s="143"/>
      <c r="D130" s="143" t="s">
        <v>145</v>
      </c>
      <c r="E130" s="144">
        <v>25068100</v>
      </c>
      <c r="F130" s="190">
        <v>25068100</v>
      </c>
      <c r="G130" s="144">
        <v>24504681.72</v>
      </c>
      <c r="H130" s="170">
        <v>24504681.72</v>
      </c>
      <c r="I130" s="145">
        <v>563418.28</v>
      </c>
      <c r="J130" s="145">
        <v>563418.28</v>
      </c>
      <c r="K130" s="145"/>
    </row>
    <row r="131" spans="1:11" ht="45">
      <c r="A131" s="142" t="s">
        <v>71</v>
      </c>
      <c r="B131" s="143" t="s">
        <v>235</v>
      </c>
      <c r="C131" s="143"/>
      <c r="D131" s="143" t="s">
        <v>145</v>
      </c>
      <c r="E131" s="144">
        <v>3015500</v>
      </c>
      <c r="F131" s="190">
        <v>3015500</v>
      </c>
      <c r="G131" s="144">
        <v>3015485.18</v>
      </c>
      <c r="H131" s="170">
        <v>3015485.18</v>
      </c>
      <c r="I131" s="145">
        <v>14.82</v>
      </c>
      <c r="J131" s="145">
        <v>14.82</v>
      </c>
      <c r="K131" s="145"/>
    </row>
    <row r="132" spans="1:11" ht="45">
      <c r="A132" s="142" t="s">
        <v>71</v>
      </c>
      <c r="B132" s="143" t="s">
        <v>236</v>
      </c>
      <c r="C132" s="143"/>
      <c r="D132" s="143" t="s">
        <v>145</v>
      </c>
      <c r="E132" s="144">
        <v>0</v>
      </c>
      <c r="F132" s="190">
        <v>0</v>
      </c>
      <c r="G132" s="144">
        <v>0</v>
      </c>
      <c r="H132" s="170">
        <v>0</v>
      </c>
      <c r="I132" s="145"/>
      <c r="J132" s="145"/>
      <c r="K132" s="145"/>
    </row>
    <row r="133" spans="1:11" ht="45">
      <c r="A133" s="142" t="s">
        <v>71</v>
      </c>
      <c r="B133" s="143" t="s">
        <v>237</v>
      </c>
      <c r="C133" s="143"/>
      <c r="D133" s="143" t="s">
        <v>145</v>
      </c>
      <c r="E133" s="144">
        <v>8243300</v>
      </c>
      <c r="F133" s="190">
        <v>8243300</v>
      </c>
      <c r="G133" s="144">
        <v>8242307.45</v>
      </c>
      <c r="H133" s="170">
        <v>8242307.45</v>
      </c>
      <c r="I133" s="145">
        <v>992.55</v>
      </c>
      <c r="J133" s="145">
        <v>992.55</v>
      </c>
      <c r="K133" s="145"/>
    </row>
    <row r="134" spans="1:11" ht="45">
      <c r="A134" s="142" t="s">
        <v>71</v>
      </c>
      <c r="B134" s="143" t="s">
        <v>238</v>
      </c>
      <c r="C134" s="143"/>
      <c r="D134" s="143" t="s">
        <v>145</v>
      </c>
      <c r="E134" s="144">
        <v>0</v>
      </c>
      <c r="F134" s="190">
        <v>0</v>
      </c>
      <c r="G134" s="144">
        <v>0</v>
      </c>
      <c r="H134" s="170">
        <v>3656900</v>
      </c>
      <c r="I134" s="145"/>
      <c r="J134" s="145"/>
      <c r="K134" s="145">
        <v>-3656900</v>
      </c>
    </row>
    <row r="135" spans="1:11" ht="45">
      <c r="A135" s="142" t="s">
        <v>71</v>
      </c>
      <c r="B135" s="143" t="s">
        <v>238</v>
      </c>
      <c r="C135" s="143" t="s">
        <v>239</v>
      </c>
      <c r="D135" s="143" t="s">
        <v>145</v>
      </c>
      <c r="E135" s="144">
        <v>36568300</v>
      </c>
      <c r="F135" s="190">
        <v>36568300</v>
      </c>
      <c r="G135" s="144">
        <v>36568300</v>
      </c>
      <c r="H135" s="170">
        <v>32911400</v>
      </c>
      <c r="I135" s="145"/>
      <c r="J135" s="145"/>
      <c r="K135" s="145">
        <v>3656900</v>
      </c>
    </row>
    <row r="136" spans="1:11" ht="45">
      <c r="A136" s="142" t="s">
        <v>71</v>
      </c>
      <c r="B136" s="143" t="s">
        <v>240</v>
      </c>
      <c r="C136" s="143" t="s">
        <v>241</v>
      </c>
      <c r="D136" s="143" t="s">
        <v>145</v>
      </c>
      <c r="E136" s="144">
        <v>0</v>
      </c>
      <c r="F136" s="190">
        <v>0</v>
      </c>
      <c r="G136" s="144">
        <v>0</v>
      </c>
      <c r="H136" s="170">
        <v>0</v>
      </c>
      <c r="I136" s="145"/>
      <c r="J136" s="145"/>
      <c r="K136" s="145"/>
    </row>
    <row r="137" spans="1:11" ht="45">
      <c r="A137" s="142" t="s">
        <v>71</v>
      </c>
      <c r="B137" s="143" t="s">
        <v>242</v>
      </c>
      <c r="C137" s="143" t="s">
        <v>241</v>
      </c>
      <c r="D137" s="143" t="s">
        <v>145</v>
      </c>
      <c r="E137" s="144">
        <v>0</v>
      </c>
      <c r="F137" s="190">
        <v>0</v>
      </c>
      <c r="G137" s="144">
        <v>0</v>
      </c>
      <c r="H137" s="170">
        <v>0</v>
      </c>
      <c r="I137" s="145"/>
      <c r="J137" s="145"/>
      <c r="K137" s="145"/>
    </row>
    <row r="138" spans="1:11" ht="45">
      <c r="A138" s="142" t="s">
        <v>71</v>
      </c>
      <c r="B138" s="143" t="s">
        <v>243</v>
      </c>
      <c r="C138" s="143"/>
      <c r="D138" s="143" t="s">
        <v>145</v>
      </c>
      <c r="E138" s="144">
        <v>0</v>
      </c>
      <c r="F138" s="190">
        <v>0</v>
      </c>
      <c r="G138" s="144">
        <v>0</v>
      </c>
      <c r="H138" s="170">
        <v>0</v>
      </c>
      <c r="I138" s="145"/>
      <c r="J138" s="145"/>
      <c r="K138" s="145"/>
    </row>
    <row r="139" spans="1:11" ht="45">
      <c r="A139" s="142" t="s">
        <v>71</v>
      </c>
      <c r="B139" s="143" t="s">
        <v>244</v>
      </c>
      <c r="C139" s="143"/>
      <c r="D139" s="143" t="s">
        <v>145</v>
      </c>
      <c r="E139" s="144">
        <v>0</v>
      </c>
      <c r="F139" s="190">
        <v>0</v>
      </c>
      <c r="G139" s="144">
        <v>0</v>
      </c>
      <c r="H139" s="170">
        <v>0</v>
      </c>
      <c r="I139" s="145"/>
      <c r="J139" s="145"/>
      <c r="K139" s="145"/>
    </row>
    <row r="140" spans="1:11" ht="45">
      <c r="A140" s="142" t="s">
        <v>71</v>
      </c>
      <c r="B140" s="143" t="s">
        <v>245</v>
      </c>
      <c r="C140" s="143"/>
      <c r="D140" s="143" t="s">
        <v>145</v>
      </c>
      <c r="E140" s="187">
        <v>35200</v>
      </c>
      <c r="F140" s="208">
        <v>35200</v>
      </c>
      <c r="G140" s="144">
        <v>35148</v>
      </c>
      <c r="H140" s="170">
        <v>35148</v>
      </c>
      <c r="I140" s="145">
        <v>52</v>
      </c>
      <c r="J140" s="145">
        <v>52</v>
      </c>
      <c r="K140" s="145"/>
    </row>
    <row r="141" spans="1:11" ht="45">
      <c r="A141" s="142" t="s">
        <v>71</v>
      </c>
      <c r="B141" s="143" t="s">
        <v>246</v>
      </c>
      <c r="C141" s="143"/>
      <c r="D141" s="143" t="s">
        <v>145</v>
      </c>
      <c r="E141" s="144">
        <v>0</v>
      </c>
      <c r="F141" s="190">
        <v>0</v>
      </c>
      <c r="G141" s="144">
        <v>0</v>
      </c>
      <c r="H141" s="170">
        <v>0</v>
      </c>
      <c r="I141" s="145"/>
      <c r="J141" s="145"/>
      <c r="K141" s="145"/>
    </row>
    <row r="142" spans="1:11" ht="45">
      <c r="A142" s="142" t="s">
        <v>71</v>
      </c>
      <c r="B142" s="143" t="s">
        <v>247</v>
      </c>
      <c r="C142" s="143" t="s">
        <v>154</v>
      </c>
      <c r="D142" s="143" t="s">
        <v>145</v>
      </c>
      <c r="E142" s="144">
        <v>29400</v>
      </c>
      <c r="F142" s="190">
        <v>29400</v>
      </c>
      <c r="G142" s="144">
        <v>29400</v>
      </c>
      <c r="H142" s="170">
        <v>29400</v>
      </c>
      <c r="I142" s="145"/>
      <c r="J142" s="145"/>
      <c r="K142" s="145"/>
    </row>
    <row r="143" spans="1:11" ht="45">
      <c r="A143" s="142" t="s">
        <v>71</v>
      </c>
      <c r="B143" s="143" t="s">
        <v>248</v>
      </c>
      <c r="C143" s="143"/>
      <c r="D143" s="143" t="s">
        <v>145</v>
      </c>
      <c r="E143" s="144">
        <v>32000</v>
      </c>
      <c r="F143" s="190">
        <v>32000</v>
      </c>
      <c r="G143" s="144">
        <v>31555</v>
      </c>
      <c r="H143" s="170">
        <v>31555</v>
      </c>
      <c r="I143" s="145">
        <v>445</v>
      </c>
      <c r="J143" s="145">
        <v>445</v>
      </c>
      <c r="K143" s="145"/>
    </row>
    <row r="144" spans="1:11" ht="45">
      <c r="A144" s="142" t="s">
        <v>71</v>
      </c>
      <c r="B144" s="143" t="s">
        <v>249</v>
      </c>
      <c r="C144" s="143"/>
      <c r="D144" s="143" t="s">
        <v>145</v>
      </c>
      <c r="E144" s="144">
        <v>700300</v>
      </c>
      <c r="F144" s="190">
        <v>700300</v>
      </c>
      <c r="G144" s="144">
        <v>699526.83</v>
      </c>
      <c r="H144" s="170">
        <v>699526.83</v>
      </c>
      <c r="I144" s="145">
        <v>773.17</v>
      </c>
      <c r="J144" s="145">
        <v>773.17</v>
      </c>
      <c r="K144" s="145"/>
    </row>
    <row r="145" spans="1:11" ht="45">
      <c r="A145" s="142" t="s">
        <v>71</v>
      </c>
      <c r="B145" s="143" t="s">
        <v>250</v>
      </c>
      <c r="C145" s="143"/>
      <c r="D145" s="143" t="s">
        <v>145</v>
      </c>
      <c r="E145" s="144">
        <v>0</v>
      </c>
      <c r="F145" s="190">
        <v>0</v>
      </c>
      <c r="G145" s="144">
        <v>0</v>
      </c>
      <c r="H145" s="170">
        <v>0</v>
      </c>
      <c r="I145" s="145"/>
      <c r="J145" s="145"/>
      <c r="K145" s="145"/>
    </row>
    <row r="146" spans="1:11" ht="45">
      <c r="A146" s="142" t="s">
        <v>71</v>
      </c>
      <c r="B146" s="143" t="s">
        <v>250</v>
      </c>
      <c r="C146" s="143" t="s">
        <v>157</v>
      </c>
      <c r="D146" s="143" t="s">
        <v>145</v>
      </c>
      <c r="E146" s="144">
        <v>90000</v>
      </c>
      <c r="F146" s="190">
        <v>90000</v>
      </c>
      <c r="G146" s="144">
        <v>90000</v>
      </c>
      <c r="H146" s="170">
        <v>90000</v>
      </c>
      <c r="I146" s="145"/>
      <c r="J146" s="145"/>
      <c r="K146" s="145"/>
    </row>
    <row r="147" spans="1:11" ht="45">
      <c r="A147" s="142" t="s">
        <v>71</v>
      </c>
      <c r="B147" s="143" t="s">
        <v>250</v>
      </c>
      <c r="C147" s="143" t="s">
        <v>158</v>
      </c>
      <c r="D147" s="143" t="s">
        <v>145</v>
      </c>
      <c r="E147" s="144">
        <v>352800</v>
      </c>
      <c r="F147" s="190">
        <v>352800</v>
      </c>
      <c r="G147" s="144">
        <v>337714.78</v>
      </c>
      <c r="H147" s="170">
        <v>337714.78</v>
      </c>
      <c r="I147" s="145">
        <v>15085.22</v>
      </c>
      <c r="J147" s="145">
        <v>15085.22</v>
      </c>
      <c r="K147" s="145"/>
    </row>
    <row r="148" spans="1:11" ht="45">
      <c r="A148" s="142" t="s">
        <v>71</v>
      </c>
      <c r="B148" s="143" t="s">
        <v>251</v>
      </c>
      <c r="C148" s="143"/>
      <c r="D148" s="143" t="s">
        <v>145</v>
      </c>
      <c r="E148" s="144">
        <v>234000</v>
      </c>
      <c r="F148" s="190">
        <v>234000</v>
      </c>
      <c r="G148" s="144">
        <v>233975.32</v>
      </c>
      <c r="H148" s="170">
        <v>233975.32</v>
      </c>
      <c r="I148" s="145">
        <v>24.68</v>
      </c>
      <c r="J148" s="145">
        <v>24.68</v>
      </c>
      <c r="K148" s="145"/>
    </row>
    <row r="149" spans="1:11" ht="45">
      <c r="A149" s="142" t="s">
        <v>71</v>
      </c>
      <c r="B149" s="143" t="s">
        <v>252</v>
      </c>
      <c r="C149" s="143"/>
      <c r="D149" s="143" t="s">
        <v>145</v>
      </c>
      <c r="E149" s="144">
        <v>0</v>
      </c>
      <c r="F149" s="190">
        <v>0</v>
      </c>
      <c r="G149" s="144">
        <v>0</v>
      </c>
      <c r="H149" s="170">
        <v>0</v>
      </c>
      <c r="I149" s="145"/>
      <c r="J149" s="145"/>
      <c r="K149" s="145"/>
    </row>
    <row r="150" spans="1:11" ht="45">
      <c r="A150" s="142" t="s">
        <v>71</v>
      </c>
      <c r="B150" s="143" t="s">
        <v>252</v>
      </c>
      <c r="C150" s="143" t="s">
        <v>157</v>
      </c>
      <c r="D150" s="143" t="s">
        <v>145</v>
      </c>
      <c r="E150" s="144">
        <v>519800</v>
      </c>
      <c r="F150" s="190">
        <v>519800</v>
      </c>
      <c r="G150" s="144">
        <v>519202.4</v>
      </c>
      <c r="H150" s="170">
        <v>519202.4</v>
      </c>
      <c r="I150" s="145">
        <v>597.6</v>
      </c>
      <c r="J150" s="145">
        <v>597.6</v>
      </c>
      <c r="K150" s="145"/>
    </row>
    <row r="151" spans="1:11" ht="45">
      <c r="A151" s="142" t="s">
        <v>71</v>
      </c>
      <c r="B151" s="143" t="s">
        <v>253</v>
      </c>
      <c r="C151" s="143"/>
      <c r="D151" s="143" t="s">
        <v>145</v>
      </c>
      <c r="E151" s="187">
        <v>1076600</v>
      </c>
      <c r="F151" s="208">
        <v>1076600</v>
      </c>
      <c r="G151" s="144">
        <v>1075785.56</v>
      </c>
      <c r="H151" s="170">
        <v>1075785.56</v>
      </c>
      <c r="I151" s="145">
        <v>814.44</v>
      </c>
      <c r="J151" s="145">
        <v>814.44</v>
      </c>
      <c r="K151" s="145"/>
    </row>
    <row r="152" spans="1:11" ht="45">
      <c r="A152" s="142" t="s">
        <v>71</v>
      </c>
      <c r="B152" s="143" t="s">
        <v>254</v>
      </c>
      <c r="C152" s="143"/>
      <c r="D152" s="143" t="s">
        <v>145</v>
      </c>
      <c r="E152" s="187">
        <v>0</v>
      </c>
      <c r="F152" s="208">
        <v>0</v>
      </c>
      <c r="G152" s="144">
        <v>0</v>
      </c>
      <c r="H152" s="170">
        <v>0</v>
      </c>
      <c r="I152" s="145"/>
      <c r="J152" s="145"/>
      <c r="K152" s="145"/>
    </row>
    <row r="153" spans="1:11" ht="45">
      <c r="A153" s="142" t="s">
        <v>71</v>
      </c>
      <c r="B153" s="143" t="s">
        <v>254</v>
      </c>
      <c r="C153" s="143" t="s">
        <v>157</v>
      </c>
      <c r="D153" s="143" t="s">
        <v>145</v>
      </c>
      <c r="E153" s="187">
        <v>95000</v>
      </c>
      <c r="F153" s="208">
        <v>95000</v>
      </c>
      <c r="G153" s="144">
        <v>95000</v>
      </c>
      <c r="H153" s="170">
        <v>95000</v>
      </c>
      <c r="I153" s="145"/>
      <c r="J153" s="145"/>
      <c r="K153" s="145"/>
    </row>
    <row r="154" spans="1:11" ht="45">
      <c r="A154" s="142" t="s">
        <v>71</v>
      </c>
      <c r="B154" s="143" t="s">
        <v>254</v>
      </c>
      <c r="C154" s="143" t="s">
        <v>158</v>
      </c>
      <c r="D154" s="143" t="s">
        <v>145</v>
      </c>
      <c r="E154" s="187">
        <v>130900</v>
      </c>
      <c r="F154" s="208">
        <v>130900</v>
      </c>
      <c r="G154" s="144">
        <v>130848.59</v>
      </c>
      <c r="H154" s="170">
        <v>130848.59</v>
      </c>
      <c r="I154" s="145">
        <v>51.41</v>
      </c>
      <c r="J154" s="145">
        <v>51.41</v>
      </c>
      <c r="K154" s="145"/>
    </row>
    <row r="155" spans="1:11" ht="45">
      <c r="A155" s="142" t="s">
        <v>71</v>
      </c>
      <c r="B155" s="143" t="s">
        <v>255</v>
      </c>
      <c r="C155" s="143"/>
      <c r="D155" s="143" t="s">
        <v>145</v>
      </c>
      <c r="E155" s="144">
        <v>88600</v>
      </c>
      <c r="F155" s="190">
        <v>88600</v>
      </c>
      <c r="G155" s="144">
        <v>88500</v>
      </c>
      <c r="H155" s="170">
        <v>88500</v>
      </c>
      <c r="I155" s="145">
        <v>100</v>
      </c>
      <c r="J155" s="145">
        <v>100</v>
      </c>
      <c r="K155" s="145"/>
    </row>
    <row r="156" spans="1:11" ht="45">
      <c r="A156" s="142" t="s">
        <v>71</v>
      </c>
      <c r="B156" s="143" t="s">
        <v>256</v>
      </c>
      <c r="C156" s="143"/>
      <c r="D156" s="143" t="s">
        <v>145</v>
      </c>
      <c r="E156" s="144">
        <v>72100</v>
      </c>
      <c r="F156" s="190">
        <v>72100</v>
      </c>
      <c r="G156" s="144">
        <v>71432.5</v>
      </c>
      <c r="H156" s="170">
        <v>71432.5</v>
      </c>
      <c r="I156" s="145">
        <v>667.5</v>
      </c>
      <c r="J156" s="145">
        <v>667.5</v>
      </c>
      <c r="K156" s="145"/>
    </row>
    <row r="157" spans="1:11" ht="45">
      <c r="A157" s="142" t="s">
        <v>71</v>
      </c>
      <c r="B157" s="143" t="s">
        <v>257</v>
      </c>
      <c r="C157" s="143"/>
      <c r="D157" s="143" t="s">
        <v>145</v>
      </c>
      <c r="E157" s="144">
        <v>26400</v>
      </c>
      <c r="F157" s="190">
        <v>26400</v>
      </c>
      <c r="G157" s="144">
        <v>26400</v>
      </c>
      <c r="H157" s="170">
        <v>26400</v>
      </c>
      <c r="I157" s="145"/>
      <c r="J157" s="145"/>
      <c r="K157" s="145"/>
    </row>
    <row r="158" spans="1:11" ht="45">
      <c r="A158" s="142" t="s">
        <v>71</v>
      </c>
      <c r="B158" s="143" t="s">
        <v>258</v>
      </c>
      <c r="C158" s="143"/>
      <c r="D158" s="143" t="s">
        <v>145</v>
      </c>
      <c r="E158" s="187">
        <v>41400</v>
      </c>
      <c r="F158" s="208">
        <v>41400</v>
      </c>
      <c r="G158" s="144">
        <v>41158</v>
      </c>
      <c r="H158" s="170">
        <v>41158</v>
      </c>
      <c r="I158" s="145">
        <v>242</v>
      </c>
      <c r="J158" s="145">
        <v>242</v>
      </c>
      <c r="K158" s="145"/>
    </row>
    <row r="159" spans="1:11" ht="45">
      <c r="A159" s="142" t="s">
        <v>71</v>
      </c>
      <c r="B159" s="143" t="s">
        <v>259</v>
      </c>
      <c r="C159" s="143"/>
      <c r="D159" s="143" t="s">
        <v>145</v>
      </c>
      <c r="E159" s="144">
        <v>11900</v>
      </c>
      <c r="F159" s="190">
        <v>11900</v>
      </c>
      <c r="G159" s="144">
        <v>11880</v>
      </c>
      <c r="H159" s="170">
        <v>11880</v>
      </c>
      <c r="I159" s="145">
        <v>20</v>
      </c>
      <c r="J159" s="145">
        <v>20</v>
      </c>
      <c r="K159" s="145"/>
    </row>
    <row r="160" spans="1:11" ht="45">
      <c r="A160" s="142" t="s">
        <v>71</v>
      </c>
      <c r="B160" s="143" t="s">
        <v>260</v>
      </c>
      <c r="C160" s="143"/>
      <c r="D160" s="143" t="s">
        <v>145</v>
      </c>
      <c r="E160" s="144">
        <v>3542800</v>
      </c>
      <c r="F160" s="190">
        <v>3542800</v>
      </c>
      <c r="G160" s="144">
        <v>3541014.91</v>
      </c>
      <c r="H160" s="170">
        <v>3541014.91</v>
      </c>
      <c r="I160" s="145">
        <v>1785.09</v>
      </c>
      <c r="J160" s="145">
        <v>1785.09</v>
      </c>
      <c r="K160" s="145"/>
    </row>
    <row r="161" spans="1:11" ht="45">
      <c r="A161" s="142" t="s">
        <v>71</v>
      </c>
      <c r="B161" s="143" t="s">
        <v>261</v>
      </c>
      <c r="C161" s="143"/>
      <c r="D161" s="143" t="s">
        <v>145</v>
      </c>
      <c r="E161" s="144">
        <v>915000</v>
      </c>
      <c r="F161" s="190">
        <v>915000</v>
      </c>
      <c r="G161" s="144">
        <v>909045.5</v>
      </c>
      <c r="H161" s="170">
        <v>909045.5</v>
      </c>
      <c r="I161" s="145">
        <v>5954.5</v>
      </c>
      <c r="J161" s="145">
        <v>5954.5</v>
      </c>
      <c r="K161" s="145"/>
    </row>
    <row r="162" spans="1:11" ht="45">
      <c r="A162" s="142" t="s">
        <v>71</v>
      </c>
      <c r="B162" s="143" t="s">
        <v>262</v>
      </c>
      <c r="C162" s="143"/>
      <c r="D162" s="143" t="s">
        <v>145</v>
      </c>
      <c r="E162" s="187">
        <v>5535200</v>
      </c>
      <c r="F162" s="208">
        <v>5535200</v>
      </c>
      <c r="G162" s="144">
        <v>5535152</v>
      </c>
      <c r="H162" s="170">
        <v>5535152</v>
      </c>
      <c r="I162" s="145">
        <v>48</v>
      </c>
      <c r="J162" s="145">
        <v>48</v>
      </c>
      <c r="K162" s="145"/>
    </row>
    <row r="163" spans="1:11" ht="45">
      <c r="A163" s="142" t="s">
        <v>71</v>
      </c>
      <c r="B163" s="143" t="s">
        <v>263</v>
      </c>
      <c r="C163" s="143" t="s">
        <v>211</v>
      </c>
      <c r="D163" s="143" t="s">
        <v>145</v>
      </c>
      <c r="E163" s="187">
        <v>1302200</v>
      </c>
      <c r="F163" s="208">
        <v>1302200</v>
      </c>
      <c r="G163" s="144">
        <v>1302114</v>
      </c>
      <c r="H163" s="170">
        <v>1302114</v>
      </c>
      <c r="I163" s="145">
        <v>86</v>
      </c>
      <c r="J163" s="145">
        <v>86</v>
      </c>
      <c r="K163" s="145"/>
    </row>
    <row r="164" spans="1:11" ht="45">
      <c r="A164" s="142" t="s">
        <v>71</v>
      </c>
      <c r="B164" s="143" t="s">
        <v>264</v>
      </c>
      <c r="C164" s="143"/>
      <c r="D164" s="143" t="s">
        <v>145</v>
      </c>
      <c r="E164" s="144">
        <v>1556700</v>
      </c>
      <c r="F164" s="190">
        <v>1556700</v>
      </c>
      <c r="G164" s="144">
        <v>1556590.8</v>
      </c>
      <c r="H164" s="170">
        <v>1556590.8</v>
      </c>
      <c r="I164" s="145">
        <v>109.2</v>
      </c>
      <c r="J164" s="145">
        <v>109.2</v>
      </c>
      <c r="K164" s="145"/>
    </row>
    <row r="165" spans="1:11" ht="45">
      <c r="A165" s="142" t="s">
        <v>71</v>
      </c>
      <c r="B165" s="143" t="s">
        <v>265</v>
      </c>
      <c r="C165" s="143"/>
      <c r="D165" s="143" t="s">
        <v>145</v>
      </c>
      <c r="E165" s="144">
        <v>97800</v>
      </c>
      <c r="F165" s="190">
        <v>97800</v>
      </c>
      <c r="G165" s="144">
        <v>96823.63</v>
      </c>
      <c r="H165" s="170">
        <v>96823.63</v>
      </c>
      <c r="I165" s="145">
        <v>976.37</v>
      </c>
      <c r="J165" s="145">
        <v>976.37</v>
      </c>
      <c r="K165" s="145"/>
    </row>
    <row r="166" spans="1:13" ht="45">
      <c r="A166" s="142" t="s">
        <v>71</v>
      </c>
      <c r="B166" s="143" t="s">
        <v>266</v>
      </c>
      <c r="C166" s="143"/>
      <c r="D166" s="143" t="s">
        <v>145</v>
      </c>
      <c r="E166" s="144">
        <v>9300</v>
      </c>
      <c r="F166" s="190">
        <v>9300</v>
      </c>
      <c r="G166" s="144">
        <v>9226</v>
      </c>
      <c r="H166" s="170">
        <v>9226</v>
      </c>
      <c r="I166" s="145">
        <v>74</v>
      </c>
      <c r="J166" s="145">
        <v>74</v>
      </c>
      <c r="K166" s="145"/>
      <c r="M166" s="191"/>
    </row>
    <row r="167" spans="1:11" ht="45">
      <c r="A167" s="142" t="s">
        <v>71</v>
      </c>
      <c r="B167" s="143" t="s">
        <v>267</v>
      </c>
      <c r="C167" s="143"/>
      <c r="D167" s="143" t="s">
        <v>145</v>
      </c>
      <c r="E167" s="144">
        <v>20300</v>
      </c>
      <c r="F167" s="190">
        <v>20300</v>
      </c>
      <c r="G167" s="144">
        <v>20230</v>
      </c>
      <c r="H167" s="170">
        <v>20230</v>
      </c>
      <c r="I167" s="145">
        <v>70</v>
      </c>
      <c r="J167" s="145">
        <v>70</v>
      </c>
      <c r="K167" s="145"/>
    </row>
    <row r="168" spans="1:11" ht="45">
      <c r="A168" s="142" t="s">
        <v>71</v>
      </c>
      <c r="B168" s="143" t="s">
        <v>268</v>
      </c>
      <c r="C168" s="143"/>
      <c r="D168" s="143" t="s">
        <v>145</v>
      </c>
      <c r="E168" s="144">
        <v>112300</v>
      </c>
      <c r="F168" s="190">
        <v>112300</v>
      </c>
      <c r="G168" s="144">
        <v>108411.55</v>
      </c>
      <c r="H168" s="170">
        <v>108411.55</v>
      </c>
      <c r="I168" s="145">
        <v>3888.45</v>
      </c>
      <c r="J168" s="145">
        <v>3888.45</v>
      </c>
      <c r="K168" s="145"/>
    </row>
    <row r="169" spans="1:11" ht="45">
      <c r="A169" s="142" t="s">
        <v>71</v>
      </c>
      <c r="B169" s="143" t="s">
        <v>269</v>
      </c>
      <c r="C169" s="143"/>
      <c r="D169" s="143" t="s">
        <v>145</v>
      </c>
      <c r="E169" s="144">
        <v>0</v>
      </c>
      <c r="F169" s="190">
        <v>0</v>
      </c>
      <c r="G169" s="144">
        <v>0</v>
      </c>
      <c r="H169" s="170">
        <v>0</v>
      </c>
      <c r="I169" s="145"/>
      <c r="J169" s="145"/>
      <c r="K169" s="145"/>
    </row>
    <row r="170" spans="1:11" ht="45">
      <c r="A170" s="142" t="s">
        <v>71</v>
      </c>
      <c r="B170" s="143" t="s">
        <v>270</v>
      </c>
      <c r="C170" s="143" t="s">
        <v>271</v>
      </c>
      <c r="D170" s="143" t="s">
        <v>145</v>
      </c>
      <c r="E170" s="144">
        <v>0</v>
      </c>
      <c r="F170" s="190">
        <v>0</v>
      </c>
      <c r="G170" s="144">
        <v>0</v>
      </c>
      <c r="H170" s="170">
        <v>0</v>
      </c>
      <c r="I170" s="145"/>
      <c r="J170" s="145"/>
      <c r="K170" s="145"/>
    </row>
    <row r="171" spans="1:11" ht="45">
      <c r="A171" s="142" t="s">
        <v>71</v>
      </c>
      <c r="B171" s="143" t="s">
        <v>272</v>
      </c>
      <c r="C171" s="143"/>
      <c r="D171" s="143" t="s">
        <v>145</v>
      </c>
      <c r="E171" s="144">
        <v>1326300</v>
      </c>
      <c r="F171" s="190">
        <v>1326300</v>
      </c>
      <c r="G171" s="144">
        <v>1326300</v>
      </c>
      <c r="H171" s="170">
        <v>1326300</v>
      </c>
      <c r="I171" s="145"/>
      <c r="J171" s="145"/>
      <c r="K171" s="145"/>
    </row>
    <row r="172" spans="1:11" ht="45">
      <c r="A172" s="142" t="s">
        <v>71</v>
      </c>
      <c r="B172" s="143" t="s">
        <v>273</v>
      </c>
      <c r="C172" s="143"/>
      <c r="D172" s="143" t="s">
        <v>145</v>
      </c>
      <c r="E172" s="144">
        <v>307600</v>
      </c>
      <c r="F172" s="190">
        <v>307600</v>
      </c>
      <c r="G172" s="144">
        <v>307523.34</v>
      </c>
      <c r="H172" s="170">
        <v>307523.34</v>
      </c>
      <c r="I172" s="145">
        <v>76.66</v>
      </c>
      <c r="J172" s="145">
        <v>76.66</v>
      </c>
      <c r="K172" s="145"/>
    </row>
    <row r="173" spans="1:11" ht="45">
      <c r="A173" s="142" t="s">
        <v>71</v>
      </c>
      <c r="B173" s="143" t="s">
        <v>273</v>
      </c>
      <c r="C173" s="143" t="s">
        <v>241</v>
      </c>
      <c r="D173" s="143" t="s">
        <v>145</v>
      </c>
      <c r="E173" s="144">
        <v>2767710.05</v>
      </c>
      <c r="F173" s="190">
        <v>2767710.05</v>
      </c>
      <c r="G173" s="144">
        <v>2767710.05</v>
      </c>
      <c r="H173" s="170">
        <v>2767710.05</v>
      </c>
      <c r="I173" s="145"/>
      <c r="J173" s="145"/>
      <c r="K173" s="145"/>
    </row>
    <row r="174" spans="1:11" ht="45">
      <c r="A174" s="142" t="s">
        <v>71</v>
      </c>
      <c r="B174" s="143" t="s">
        <v>274</v>
      </c>
      <c r="C174" s="143"/>
      <c r="D174" s="143" t="s">
        <v>145</v>
      </c>
      <c r="E174" s="144">
        <v>900700</v>
      </c>
      <c r="F174" s="190">
        <v>900700</v>
      </c>
      <c r="G174" s="144">
        <v>900604.06</v>
      </c>
      <c r="H174" s="170">
        <v>900604.06</v>
      </c>
      <c r="I174" s="145">
        <v>95.94</v>
      </c>
      <c r="J174" s="145">
        <v>95.94</v>
      </c>
      <c r="K174" s="145"/>
    </row>
    <row r="175" spans="1:11" ht="45">
      <c r="A175" s="142" t="s">
        <v>71</v>
      </c>
      <c r="B175" s="143" t="s">
        <v>274</v>
      </c>
      <c r="C175" s="143" t="s">
        <v>241</v>
      </c>
      <c r="D175" s="143" t="s">
        <v>145</v>
      </c>
      <c r="E175" s="144">
        <v>8105436.56</v>
      </c>
      <c r="F175" s="190">
        <v>8105436.56</v>
      </c>
      <c r="G175" s="144">
        <v>8105436.56</v>
      </c>
      <c r="H175" s="170">
        <v>8105436.56</v>
      </c>
      <c r="I175" s="145"/>
      <c r="J175" s="145"/>
      <c r="K175" s="145"/>
    </row>
    <row r="176" spans="1:11" ht="45">
      <c r="A176" s="146" t="s">
        <v>71</v>
      </c>
      <c r="B176" s="147" t="s">
        <v>275</v>
      </c>
      <c r="C176" s="147" t="s">
        <v>72</v>
      </c>
      <c r="D176" s="147" t="s">
        <v>145</v>
      </c>
      <c r="E176" s="148">
        <v>1565351446.61</v>
      </c>
      <c r="F176" s="202">
        <v>1559756246.61</v>
      </c>
      <c r="G176" s="148">
        <v>1563058952.48</v>
      </c>
      <c r="H176" s="171">
        <v>1563058952.48</v>
      </c>
      <c r="I176" s="149">
        <v>2292494.13</v>
      </c>
      <c r="J176" s="149">
        <v>-3302705.87</v>
      </c>
      <c r="K176" s="149"/>
    </row>
    <row r="177" spans="1:11" ht="12.75">
      <c r="A177" s="150"/>
      <c r="B177" s="302" t="s">
        <v>77</v>
      </c>
      <c r="C177" s="303"/>
      <c r="D177" s="304"/>
      <c r="E177" s="151">
        <v>1565351446.61</v>
      </c>
      <c r="F177" s="203">
        <v>1559756246.61</v>
      </c>
      <c r="G177" s="151">
        <v>1563058952.48</v>
      </c>
      <c r="H177" s="172">
        <v>1563058952.48</v>
      </c>
      <c r="I177" s="151">
        <v>2292494.13</v>
      </c>
      <c r="J177" s="151">
        <v>-3302705.87</v>
      </c>
      <c r="K177" s="151"/>
    </row>
    <row r="178" spans="1:11" ht="12.75">
      <c r="A178" s="112"/>
      <c r="B178" s="112"/>
      <c r="C178" s="112"/>
      <c r="D178" s="112"/>
      <c r="E178" s="112"/>
      <c r="F178" s="204"/>
      <c r="G178" s="112"/>
      <c r="H178" s="173"/>
      <c r="I178" s="112"/>
      <c r="J178" s="112"/>
      <c r="K178" s="112"/>
    </row>
    <row r="179" spans="1:11" ht="12.75">
      <c r="A179" s="112"/>
      <c r="B179" s="112"/>
      <c r="C179" s="114"/>
      <c r="D179" s="114" t="s">
        <v>276</v>
      </c>
      <c r="E179" s="152"/>
      <c r="F179" s="205"/>
      <c r="G179" s="153" t="s">
        <v>277</v>
      </c>
      <c r="H179" s="174"/>
      <c r="I179" s="154"/>
      <c r="J179" s="112"/>
      <c r="K179" s="112"/>
    </row>
    <row r="180" spans="1:11" ht="12.75">
      <c r="A180" s="155"/>
      <c r="B180" s="155"/>
      <c r="C180" s="155"/>
      <c r="D180" s="155"/>
      <c r="E180" s="155" t="s">
        <v>278</v>
      </c>
      <c r="F180" s="206"/>
      <c r="G180" s="123" t="s">
        <v>279</v>
      </c>
      <c r="H180" s="175"/>
      <c r="I180" s="123"/>
      <c r="J180" s="155"/>
      <c r="K180" s="155"/>
    </row>
    <row r="181" spans="1:11" ht="12.75">
      <c r="A181" s="112"/>
      <c r="B181" s="113"/>
      <c r="C181" s="113"/>
      <c r="D181" s="113"/>
      <c r="E181" s="112"/>
      <c r="F181" s="204"/>
      <c r="G181" s="112"/>
      <c r="H181" s="173"/>
      <c r="I181" s="154"/>
      <c r="J181" s="113"/>
      <c r="K181" s="112"/>
    </row>
    <row r="182" spans="1:11" ht="12.75">
      <c r="A182" s="112"/>
      <c r="B182" s="112"/>
      <c r="C182" s="114"/>
      <c r="D182" s="114" t="s">
        <v>280</v>
      </c>
      <c r="E182" s="152"/>
      <c r="F182" s="205"/>
      <c r="G182" s="153"/>
      <c r="H182" s="174"/>
      <c r="I182" s="154"/>
      <c r="J182" s="112"/>
      <c r="K182" s="112"/>
    </row>
    <row r="183" spans="1:11" ht="12.75">
      <c r="A183" s="112"/>
      <c r="B183" s="113"/>
      <c r="C183" s="113"/>
      <c r="D183" s="113"/>
      <c r="E183" s="155" t="s">
        <v>278</v>
      </c>
      <c r="F183" s="204"/>
      <c r="G183" s="155" t="s">
        <v>279</v>
      </c>
      <c r="H183" s="173"/>
      <c r="I183" s="156"/>
      <c r="J183" s="112"/>
      <c r="K183" s="112"/>
    </row>
    <row r="184" spans="1:11" ht="12.75">
      <c r="A184" s="112"/>
      <c r="B184" s="157"/>
      <c r="C184" s="157"/>
      <c r="D184" s="157"/>
      <c r="E184" s="112"/>
      <c r="F184" s="204"/>
      <c r="G184" s="112"/>
      <c r="H184" s="173"/>
      <c r="I184" s="112"/>
      <c r="J184" s="112"/>
      <c r="K184" s="112"/>
    </row>
    <row r="185" spans="1:11" ht="12.75">
      <c r="A185" s="112"/>
      <c r="B185" s="157"/>
      <c r="C185" s="157"/>
      <c r="D185" s="157"/>
      <c r="E185" s="112"/>
      <c r="F185" s="204"/>
      <c r="G185" s="112"/>
      <c r="H185" s="176" t="s">
        <v>129</v>
      </c>
      <c r="I185" s="112"/>
      <c r="J185" s="112"/>
      <c r="K185" s="112"/>
    </row>
    <row r="186" spans="1:11" ht="12.75">
      <c r="A186" s="112"/>
      <c r="B186" s="312"/>
      <c r="C186" s="312"/>
      <c r="D186" s="313"/>
      <c r="E186" s="313"/>
      <c r="F186" s="313"/>
      <c r="G186" s="313"/>
      <c r="H186" s="176"/>
      <c r="I186" s="112"/>
      <c r="J186" s="112"/>
      <c r="K186" s="112"/>
    </row>
    <row r="187" spans="1:11" ht="12.75">
      <c r="A187" s="112"/>
      <c r="B187" s="312"/>
      <c r="C187" s="312"/>
      <c r="D187" s="313"/>
      <c r="E187" s="313"/>
      <c r="F187" s="204"/>
      <c r="G187" s="112"/>
      <c r="H187" s="176"/>
      <c r="I187" s="112"/>
      <c r="J187" s="112"/>
      <c r="K187" s="112"/>
    </row>
    <row r="188" spans="1:11" ht="12.75">
      <c r="A188" s="112"/>
      <c r="B188" s="112"/>
      <c r="C188" s="112"/>
      <c r="D188" s="112"/>
      <c r="E188" s="112"/>
      <c r="F188" s="204"/>
      <c r="G188" s="112"/>
      <c r="H188" s="173"/>
      <c r="I188" s="112"/>
      <c r="J188" s="112"/>
      <c r="K188" s="112"/>
    </row>
  </sheetData>
  <sheetProtection/>
  <autoFilter ref="B1:B188"/>
  <mergeCells count="14">
    <mergeCell ref="B186:G186"/>
    <mergeCell ref="B187:E187"/>
    <mergeCell ref="G16:G17"/>
    <mergeCell ref="H16:H17"/>
    <mergeCell ref="I16:I17"/>
    <mergeCell ref="J16:J17"/>
    <mergeCell ref="K16:K17"/>
    <mergeCell ref="B177:D177"/>
    <mergeCell ref="A16:A17"/>
    <mergeCell ref="B16:B17"/>
    <mergeCell ref="C16:C17"/>
    <mergeCell ref="D16:D17"/>
    <mergeCell ref="E16:E17"/>
    <mergeCell ref="F16:F17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landscape" pageOrder="overThenDown" paperSize="9" r:id="rId1"/>
  <headerFooter alignWithMargins="0">
    <oddHeader>&amp;L&amp;8&amp;D &amp;T&amp;R&amp;8Стр.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20">
      <selection activeCell="I24" sqref="I24"/>
    </sheetView>
  </sheetViews>
  <sheetFormatPr defaultColWidth="7.7109375" defaultRowHeight="15"/>
  <cols>
    <col min="1" max="1" width="7.7109375" style="115" customWidth="1"/>
    <col min="2" max="2" width="24.00390625" style="115" customWidth="1"/>
    <col min="3" max="3" width="12.421875" style="115" customWidth="1"/>
    <col min="4" max="4" width="25.7109375" style="115" customWidth="1"/>
    <col min="5" max="5" width="17.421875" style="188" customWidth="1"/>
    <col min="6" max="6" width="17.57421875" style="209" customWidth="1"/>
    <col min="7" max="7" width="15.28125" style="115" customWidth="1"/>
    <col min="8" max="8" width="17.00390625" style="177" customWidth="1"/>
    <col min="9" max="9" width="11.7109375" style="115" customWidth="1"/>
    <col min="10" max="10" width="13.7109375" style="115" customWidth="1"/>
    <col min="11" max="15" width="13.28125" style="115" customWidth="1"/>
    <col min="16" max="255" width="8.8515625" style="115" customWidth="1"/>
    <col min="256" max="16384" width="7.7109375" style="115" customWidth="1"/>
  </cols>
  <sheetData>
    <row r="1" spans="1:11" ht="12.75">
      <c r="A1" s="112"/>
      <c r="B1" s="113"/>
      <c r="C1" s="113"/>
      <c r="D1" s="113"/>
      <c r="E1" s="186"/>
      <c r="F1" s="207"/>
      <c r="G1" s="113"/>
      <c r="H1" s="159"/>
      <c r="I1" s="113"/>
      <c r="J1" s="112"/>
      <c r="K1" s="114"/>
    </row>
    <row r="2" spans="1:11" ht="12.75">
      <c r="A2" s="112"/>
      <c r="B2" s="113"/>
      <c r="C2" s="113"/>
      <c r="D2" s="113"/>
      <c r="E2" s="186"/>
      <c r="F2" s="207"/>
      <c r="G2" s="113"/>
      <c r="H2" s="159"/>
      <c r="I2" s="113"/>
      <c r="J2" s="113"/>
      <c r="K2" s="113"/>
    </row>
    <row r="3" spans="1:11" ht="12.75">
      <c r="A3" s="116"/>
      <c r="B3" s="116"/>
      <c r="C3" s="116"/>
      <c r="D3" s="116"/>
      <c r="E3" s="210" t="s">
        <v>124</v>
      </c>
      <c r="F3" s="223"/>
      <c r="G3" s="116"/>
      <c r="H3" s="160"/>
      <c r="I3" s="116"/>
      <c r="J3" s="117"/>
      <c r="K3" s="118"/>
    </row>
    <row r="4" spans="1:11" ht="12.75">
      <c r="A4" s="116"/>
      <c r="B4" s="116"/>
      <c r="C4" s="116"/>
      <c r="D4" s="116"/>
      <c r="E4" s="211" t="s">
        <v>69</v>
      </c>
      <c r="F4" s="224"/>
      <c r="G4" s="119"/>
      <c r="H4" s="161"/>
      <c r="I4" s="119"/>
      <c r="J4" s="120"/>
      <c r="K4" s="118"/>
    </row>
    <row r="5" spans="1:11" ht="12.75">
      <c r="A5" s="121"/>
      <c r="B5" s="121"/>
      <c r="C5" s="121"/>
      <c r="D5" s="121"/>
      <c r="E5" s="212" t="s">
        <v>125</v>
      </c>
      <c r="F5" s="225"/>
      <c r="G5" s="122"/>
      <c r="H5" s="162"/>
      <c r="I5" s="122"/>
      <c r="J5" s="123"/>
      <c r="K5" s="124"/>
    </row>
    <row r="6" spans="1:11" ht="13.5" thickBot="1">
      <c r="A6" s="112"/>
      <c r="B6" s="112"/>
      <c r="C6" s="112"/>
      <c r="D6" s="112"/>
      <c r="E6" s="213"/>
      <c r="F6" s="226"/>
      <c r="G6" s="125"/>
      <c r="H6" s="163"/>
      <c r="I6" s="125"/>
      <c r="J6" s="112"/>
      <c r="K6" s="126" t="s">
        <v>126</v>
      </c>
    </row>
    <row r="7" spans="1:11" ht="12.75">
      <c r="A7" s="112"/>
      <c r="B7" s="112"/>
      <c r="C7" s="127"/>
      <c r="D7" s="127" t="s">
        <v>127</v>
      </c>
      <c r="E7" s="214"/>
      <c r="F7" s="227"/>
      <c r="G7" s="129"/>
      <c r="H7" s="164"/>
      <c r="I7" s="129"/>
      <c r="J7" s="130"/>
      <c r="K7" s="131"/>
    </row>
    <row r="8" spans="1:11" ht="12.75">
      <c r="A8" s="112"/>
      <c r="B8" s="112"/>
      <c r="C8" s="127"/>
      <c r="D8" s="127" t="s">
        <v>128</v>
      </c>
      <c r="E8" s="215" t="s">
        <v>129</v>
      </c>
      <c r="F8" s="228"/>
      <c r="G8" s="133"/>
      <c r="H8" s="165"/>
      <c r="I8" s="133"/>
      <c r="J8" s="134"/>
      <c r="K8" s="131"/>
    </row>
    <row r="9" spans="1:11" ht="12.75">
      <c r="A9" s="112"/>
      <c r="B9" s="112"/>
      <c r="C9" s="127"/>
      <c r="D9" s="127" t="s">
        <v>73</v>
      </c>
      <c r="E9" s="214">
        <v>2022</v>
      </c>
      <c r="F9" s="228"/>
      <c r="G9" s="133"/>
      <c r="H9" s="165"/>
      <c r="I9" s="133"/>
      <c r="J9" s="134"/>
      <c r="K9" s="135"/>
    </row>
    <row r="10" spans="1:11" ht="12.75">
      <c r="A10" s="112"/>
      <c r="B10" s="112"/>
      <c r="C10" s="127"/>
      <c r="D10" s="127" t="s">
        <v>130</v>
      </c>
      <c r="E10" s="214"/>
      <c r="F10" s="229"/>
      <c r="G10" s="136"/>
      <c r="H10" s="166"/>
      <c r="I10" s="133"/>
      <c r="J10" s="134"/>
      <c r="K10" s="135"/>
    </row>
    <row r="11" spans="1:11" ht="13.5" thickBot="1">
      <c r="A11" s="112"/>
      <c r="B11" s="112"/>
      <c r="C11" s="137"/>
      <c r="D11" s="137" t="s">
        <v>131</v>
      </c>
      <c r="E11" s="216" t="s">
        <v>72</v>
      </c>
      <c r="F11" s="230"/>
      <c r="G11" s="139"/>
      <c r="H11" s="167"/>
      <c r="I11" s="139"/>
      <c r="J11" s="139"/>
      <c r="K11" s="140"/>
    </row>
    <row r="12" spans="1:11" ht="12.75">
      <c r="A12" s="112"/>
      <c r="B12" s="112"/>
      <c r="C12" s="137"/>
      <c r="D12" s="137" t="s">
        <v>132</v>
      </c>
      <c r="E12" s="216" t="s">
        <v>72</v>
      </c>
      <c r="F12" s="230"/>
      <c r="G12" s="139"/>
      <c r="H12" s="167"/>
      <c r="I12" s="139"/>
      <c r="J12" s="139"/>
      <c r="K12" s="139"/>
    </row>
    <row r="13" spans="1:11" ht="12.75">
      <c r="A13" s="112"/>
      <c r="B13" s="114"/>
      <c r="C13" s="137"/>
      <c r="D13" s="137" t="s">
        <v>70</v>
      </c>
      <c r="E13" s="216" t="s">
        <v>71</v>
      </c>
      <c r="F13" s="231"/>
      <c r="G13" s="138"/>
      <c r="H13" s="168"/>
      <c r="I13" s="138"/>
      <c r="J13" s="113"/>
      <c r="K13" s="112"/>
    </row>
    <row r="14" spans="1:11" ht="12.75">
      <c r="A14" s="112"/>
      <c r="B14" s="114"/>
      <c r="C14" s="137"/>
      <c r="D14" s="137" t="s">
        <v>133</v>
      </c>
      <c r="E14" s="216"/>
      <c r="F14" s="231"/>
      <c r="G14" s="138"/>
      <c r="H14" s="168"/>
      <c r="I14" s="138"/>
      <c r="J14" s="113"/>
      <c r="K14" s="112"/>
    </row>
    <row r="15" spans="1:11" ht="12.75">
      <c r="A15" s="112"/>
      <c r="B15" s="113"/>
      <c r="C15" s="113"/>
      <c r="D15" s="113"/>
      <c r="E15" s="186"/>
      <c r="F15" s="207"/>
      <c r="G15" s="113"/>
      <c r="H15" s="159"/>
      <c r="I15" s="113"/>
      <c r="J15" s="113"/>
      <c r="K15" s="114" t="s">
        <v>134</v>
      </c>
    </row>
    <row r="16" spans="1:11" ht="12.75">
      <c r="A16" s="300" t="s">
        <v>135</v>
      </c>
      <c r="B16" s="305" t="s">
        <v>136</v>
      </c>
      <c r="C16" s="307" t="s">
        <v>59</v>
      </c>
      <c r="D16" s="307" t="s">
        <v>74</v>
      </c>
      <c r="E16" s="316" t="s">
        <v>137</v>
      </c>
      <c r="F16" s="318" t="s">
        <v>138</v>
      </c>
      <c r="G16" s="300" t="s">
        <v>139</v>
      </c>
      <c r="H16" s="314" t="s">
        <v>140</v>
      </c>
      <c r="I16" s="300" t="s">
        <v>141</v>
      </c>
      <c r="J16" s="300" t="s">
        <v>142</v>
      </c>
      <c r="K16" s="300" t="s">
        <v>143</v>
      </c>
    </row>
    <row r="17" spans="1:11" ht="12.75">
      <c r="A17" s="301"/>
      <c r="B17" s="306"/>
      <c r="C17" s="307"/>
      <c r="D17" s="307"/>
      <c r="E17" s="317"/>
      <c r="F17" s="319"/>
      <c r="G17" s="301"/>
      <c r="H17" s="315"/>
      <c r="I17" s="301"/>
      <c r="J17" s="301"/>
      <c r="K17" s="301"/>
    </row>
    <row r="18" spans="1:11" ht="12.75">
      <c r="A18" s="141">
        <f>COLUMN(A18)</f>
        <v>1</v>
      </c>
      <c r="B18" s="141">
        <f>COLUMN(B18)</f>
        <v>2</v>
      </c>
      <c r="C18" s="141">
        <f>COLUMN(C18)</f>
        <v>3</v>
      </c>
      <c r="D18" s="141">
        <f aca="true" t="shared" si="0" ref="D18:K18">COLUMN(D18)</f>
        <v>4</v>
      </c>
      <c r="E18" s="217">
        <f t="shared" si="0"/>
        <v>5</v>
      </c>
      <c r="F18" s="232">
        <f t="shared" si="0"/>
        <v>6</v>
      </c>
      <c r="G18" s="141">
        <f t="shared" si="0"/>
        <v>7</v>
      </c>
      <c r="H18" s="169">
        <f t="shared" si="0"/>
        <v>8</v>
      </c>
      <c r="I18" s="141">
        <f t="shared" si="0"/>
        <v>9</v>
      </c>
      <c r="J18" s="141">
        <f t="shared" si="0"/>
        <v>10</v>
      </c>
      <c r="K18" s="141">
        <f t="shared" si="0"/>
        <v>11</v>
      </c>
    </row>
    <row r="19" spans="1:11" ht="45">
      <c r="A19" s="142" t="s">
        <v>71</v>
      </c>
      <c r="B19" s="143" t="s">
        <v>226</v>
      </c>
      <c r="C19" s="143"/>
      <c r="D19" s="143" t="s">
        <v>145</v>
      </c>
      <c r="E19" s="187">
        <v>11613300</v>
      </c>
      <c r="F19" s="208">
        <v>11613300</v>
      </c>
      <c r="G19" s="144">
        <v>11605324.62</v>
      </c>
      <c r="H19" s="170">
        <v>11605324.62</v>
      </c>
      <c r="I19" s="145">
        <v>7975.38</v>
      </c>
      <c r="J19" s="145">
        <v>7975.38</v>
      </c>
      <c r="K19" s="145"/>
    </row>
    <row r="20" spans="1:11" ht="45">
      <c r="A20" s="142" t="s">
        <v>71</v>
      </c>
      <c r="B20" s="143" t="s">
        <v>227</v>
      </c>
      <c r="C20" s="143"/>
      <c r="D20" s="143" t="s">
        <v>145</v>
      </c>
      <c r="E20" s="187">
        <v>224512200</v>
      </c>
      <c r="F20" s="208">
        <v>224512200</v>
      </c>
      <c r="G20" s="144">
        <v>224324931.96</v>
      </c>
      <c r="H20" s="170">
        <v>224324931.96</v>
      </c>
      <c r="I20" s="145">
        <v>187268.04</v>
      </c>
      <c r="J20" s="145">
        <v>187268.04</v>
      </c>
      <c r="K20" s="145"/>
    </row>
    <row r="21" spans="1:11" ht="45">
      <c r="A21" s="142" t="s">
        <v>71</v>
      </c>
      <c r="B21" s="143" t="s">
        <v>228</v>
      </c>
      <c r="C21" s="143"/>
      <c r="D21" s="143" t="s">
        <v>145</v>
      </c>
      <c r="E21" s="187">
        <v>0</v>
      </c>
      <c r="F21" s="208">
        <v>0</v>
      </c>
      <c r="G21" s="144">
        <v>0</v>
      </c>
      <c r="H21" s="170">
        <v>0</v>
      </c>
      <c r="I21" s="145"/>
      <c r="J21" s="145"/>
      <c r="K21" s="145"/>
    </row>
    <row r="22" spans="1:11" ht="45">
      <c r="A22" s="142" t="s">
        <v>71</v>
      </c>
      <c r="B22" s="143" t="s">
        <v>228</v>
      </c>
      <c r="C22" s="143" t="s">
        <v>64</v>
      </c>
      <c r="D22" s="143" t="s">
        <v>145</v>
      </c>
      <c r="E22" s="187">
        <v>479500</v>
      </c>
      <c r="F22" s="208">
        <v>479500</v>
      </c>
      <c r="G22" s="144">
        <v>479500</v>
      </c>
      <c r="H22" s="170">
        <v>479500</v>
      </c>
      <c r="I22" s="145"/>
      <c r="J22" s="145"/>
      <c r="K22" s="145"/>
    </row>
    <row r="23" spans="1:11" ht="45">
      <c r="A23" s="142" t="s">
        <v>71</v>
      </c>
      <c r="B23" s="143" t="s">
        <v>228</v>
      </c>
      <c r="C23" s="143" t="s">
        <v>147</v>
      </c>
      <c r="D23" s="143" t="s">
        <v>145</v>
      </c>
      <c r="E23" s="187">
        <v>4404200</v>
      </c>
      <c r="F23" s="208">
        <v>4404200</v>
      </c>
      <c r="G23" s="144">
        <v>4356752</v>
      </c>
      <c r="H23" s="170">
        <v>4356752</v>
      </c>
      <c r="I23" s="145">
        <v>47448</v>
      </c>
      <c r="J23" s="145">
        <v>47448</v>
      </c>
      <c r="K23" s="145"/>
    </row>
    <row r="24" spans="1:11" ht="45">
      <c r="A24" s="142" t="s">
        <v>71</v>
      </c>
      <c r="B24" s="143" t="s">
        <v>228</v>
      </c>
      <c r="C24" s="143" t="s">
        <v>174</v>
      </c>
      <c r="D24" s="143" t="s">
        <v>145</v>
      </c>
      <c r="E24" s="187">
        <v>97000</v>
      </c>
      <c r="F24" s="208">
        <v>97000</v>
      </c>
      <c r="G24" s="144">
        <v>96979</v>
      </c>
      <c r="H24" s="170">
        <v>96979</v>
      </c>
      <c r="I24" s="145">
        <v>21</v>
      </c>
      <c r="J24" s="145">
        <v>21</v>
      </c>
      <c r="K24" s="145"/>
    </row>
    <row r="25" spans="1:11" ht="45">
      <c r="A25" s="142" t="s">
        <v>71</v>
      </c>
      <c r="B25" s="143" t="s">
        <v>228</v>
      </c>
      <c r="C25" s="143" t="s">
        <v>76</v>
      </c>
      <c r="D25" s="143" t="s">
        <v>145</v>
      </c>
      <c r="E25" s="187">
        <v>10116500</v>
      </c>
      <c r="F25" s="208">
        <v>10116500</v>
      </c>
      <c r="G25" s="144">
        <v>10116367</v>
      </c>
      <c r="H25" s="170">
        <v>10116367</v>
      </c>
      <c r="I25" s="145">
        <v>133</v>
      </c>
      <c r="J25" s="145">
        <v>133</v>
      </c>
      <c r="K25" s="145"/>
    </row>
    <row r="26" spans="1:11" ht="45">
      <c r="A26" s="142" t="s">
        <v>71</v>
      </c>
      <c r="B26" s="143" t="s">
        <v>228</v>
      </c>
      <c r="C26" s="143" t="s">
        <v>158</v>
      </c>
      <c r="D26" s="143" t="s">
        <v>145</v>
      </c>
      <c r="E26" s="187">
        <v>0</v>
      </c>
      <c r="F26" s="208">
        <v>0</v>
      </c>
      <c r="G26" s="144">
        <v>0</v>
      </c>
      <c r="H26" s="170">
        <v>0</v>
      </c>
      <c r="I26" s="145"/>
      <c r="J26" s="145"/>
      <c r="K26" s="145"/>
    </row>
    <row r="27" spans="1:11" ht="45">
      <c r="A27" s="142" t="s">
        <v>71</v>
      </c>
      <c r="B27" s="143" t="s">
        <v>229</v>
      </c>
      <c r="C27" s="143"/>
      <c r="D27" s="143" t="s">
        <v>145</v>
      </c>
      <c r="E27" s="187">
        <v>51395000</v>
      </c>
      <c r="F27" s="208">
        <v>51395000</v>
      </c>
      <c r="G27" s="144">
        <v>51394401.34</v>
      </c>
      <c r="H27" s="170">
        <v>51394401.34</v>
      </c>
      <c r="I27" s="145">
        <v>598.66</v>
      </c>
      <c r="J27" s="145">
        <v>598.66</v>
      </c>
      <c r="K27" s="145"/>
    </row>
    <row r="28" spans="1:11" ht="45">
      <c r="A28" s="142" t="s">
        <v>71</v>
      </c>
      <c r="B28" s="143" t="s">
        <v>230</v>
      </c>
      <c r="C28" s="143"/>
      <c r="D28" s="143" t="s">
        <v>145</v>
      </c>
      <c r="E28" s="187">
        <v>0</v>
      </c>
      <c r="F28" s="208">
        <v>0</v>
      </c>
      <c r="G28" s="144">
        <v>0</v>
      </c>
      <c r="H28" s="170">
        <v>0</v>
      </c>
      <c r="I28" s="145"/>
      <c r="J28" s="145"/>
      <c r="K28" s="145"/>
    </row>
    <row r="29" spans="1:11" ht="45">
      <c r="A29" s="142" t="s">
        <v>71</v>
      </c>
      <c r="B29" s="143" t="s">
        <v>230</v>
      </c>
      <c r="C29" s="143" t="s">
        <v>65</v>
      </c>
      <c r="D29" s="143" t="s">
        <v>145</v>
      </c>
      <c r="E29" s="187">
        <v>759700</v>
      </c>
      <c r="F29" s="208">
        <v>759700</v>
      </c>
      <c r="G29" s="144">
        <v>759700</v>
      </c>
      <c r="H29" s="170">
        <v>759700</v>
      </c>
      <c r="I29" s="145"/>
      <c r="J29" s="145"/>
      <c r="K29" s="145"/>
    </row>
    <row r="30" spans="1:11" ht="45">
      <c r="A30" s="142" t="s">
        <v>71</v>
      </c>
      <c r="B30" s="143" t="s">
        <v>230</v>
      </c>
      <c r="C30" s="143" t="s">
        <v>157</v>
      </c>
      <c r="D30" s="143" t="s">
        <v>145</v>
      </c>
      <c r="E30" s="187">
        <v>0</v>
      </c>
      <c r="F30" s="208">
        <v>0</v>
      </c>
      <c r="G30" s="144">
        <v>0</v>
      </c>
      <c r="H30" s="170">
        <v>0</v>
      </c>
      <c r="I30" s="145"/>
      <c r="J30" s="145"/>
      <c r="K30" s="145"/>
    </row>
    <row r="31" spans="1:11" ht="45">
      <c r="A31" s="142" t="s">
        <v>71</v>
      </c>
      <c r="B31" s="143" t="s">
        <v>231</v>
      </c>
      <c r="C31" s="143"/>
      <c r="D31" s="143" t="s">
        <v>145</v>
      </c>
      <c r="E31" s="187">
        <v>350000</v>
      </c>
      <c r="F31" s="208">
        <v>350000</v>
      </c>
      <c r="G31" s="144">
        <v>350000</v>
      </c>
      <c r="H31" s="170">
        <v>350000</v>
      </c>
      <c r="I31" s="145"/>
      <c r="J31" s="145"/>
      <c r="K31" s="145"/>
    </row>
    <row r="32" spans="1:11" ht="45">
      <c r="A32" s="142" t="s">
        <v>71</v>
      </c>
      <c r="B32" s="143" t="s">
        <v>232</v>
      </c>
      <c r="C32" s="143"/>
      <c r="D32" s="143" t="s">
        <v>145</v>
      </c>
      <c r="E32" s="187">
        <v>161492047</v>
      </c>
      <c r="F32" s="208">
        <v>161492047</v>
      </c>
      <c r="G32" s="144">
        <v>161484890.56</v>
      </c>
      <c r="H32" s="170">
        <v>161484890.56</v>
      </c>
      <c r="I32" s="145">
        <v>7156.44</v>
      </c>
      <c r="J32" s="145">
        <v>7156.44</v>
      </c>
      <c r="K32" s="145"/>
    </row>
    <row r="33" spans="1:11" ht="45">
      <c r="A33" s="142" t="s">
        <v>71</v>
      </c>
      <c r="B33" s="143" t="s">
        <v>233</v>
      </c>
      <c r="C33" s="143"/>
      <c r="D33" s="143" t="s">
        <v>145</v>
      </c>
      <c r="E33" s="187">
        <v>0</v>
      </c>
      <c r="F33" s="208">
        <v>0</v>
      </c>
      <c r="G33" s="144">
        <v>0</v>
      </c>
      <c r="H33" s="170">
        <v>0</v>
      </c>
      <c r="I33" s="145"/>
      <c r="J33" s="145"/>
      <c r="K33" s="145"/>
    </row>
    <row r="34" spans="1:11" ht="45">
      <c r="A34" s="142" t="s">
        <v>71</v>
      </c>
      <c r="B34" s="143" t="s">
        <v>233</v>
      </c>
      <c r="C34" s="143" t="s">
        <v>65</v>
      </c>
      <c r="D34" s="143" t="s">
        <v>145</v>
      </c>
      <c r="E34" s="187">
        <v>68500</v>
      </c>
      <c r="F34" s="208">
        <v>68500</v>
      </c>
      <c r="G34" s="144">
        <v>68500</v>
      </c>
      <c r="H34" s="170">
        <v>68500</v>
      </c>
      <c r="I34" s="145"/>
      <c r="J34" s="145"/>
      <c r="K34" s="145"/>
    </row>
    <row r="35" spans="1:11" ht="45">
      <c r="A35" s="142" t="s">
        <v>71</v>
      </c>
      <c r="B35" s="143" t="s">
        <v>233</v>
      </c>
      <c r="C35" s="143" t="s">
        <v>158</v>
      </c>
      <c r="D35" s="143" t="s">
        <v>145</v>
      </c>
      <c r="E35" s="187">
        <v>212653</v>
      </c>
      <c r="F35" s="208">
        <v>212653</v>
      </c>
      <c r="G35" s="144">
        <v>212653</v>
      </c>
      <c r="H35" s="170">
        <v>212653</v>
      </c>
      <c r="I35" s="145"/>
      <c r="J35" s="145"/>
      <c r="K35" s="145"/>
    </row>
    <row r="36" spans="1:11" ht="45">
      <c r="A36" s="142" t="s">
        <v>71</v>
      </c>
      <c r="B36" s="143" t="s">
        <v>234</v>
      </c>
      <c r="C36" s="143"/>
      <c r="D36" s="143" t="s">
        <v>145</v>
      </c>
      <c r="E36" s="187">
        <v>25068100</v>
      </c>
      <c r="F36" s="208">
        <v>25068100</v>
      </c>
      <c r="G36" s="144">
        <v>24504681.72</v>
      </c>
      <c r="H36" s="170">
        <v>24504681.72</v>
      </c>
      <c r="I36" s="145">
        <v>563418.28</v>
      </c>
      <c r="J36" s="145">
        <v>563418.28</v>
      </c>
      <c r="K36" s="145"/>
    </row>
    <row r="37" spans="1:11" ht="45">
      <c r="A37" s="142" t="s">
        <v>71</v>
      </c>
      <c r="B37" s="143" t="s">
        <v>235</v>
      </c>
      <c r="C37" s="143"/>
      <c r="D37" s="143" t="s">
        <v>145</v>
      </c>
      <c r="E37" s="187">
        <v>3015500</v>
      </c>
      <c r="F37" s="208">
        <v>3015500</v>
      </c>
      <c r="G37" s="144">
        <v>3015485.18</v>
      </c>
      <c r="H37" s="170">
        <v>3015485.18</v>
      </c>
      <c r="I37" s="145">
        <v>14.82</v>
      </c>
      <c r="J37" s="145">
        <v>14.82</v>
      </c>
      <c r="K37" s="145"/>
    </row>
    <row r="38" spans="1:11" ht="45">
      <c r="A38" s="142" t="s">
        <v>71</v>
      </c>
      <c r="B38" s="143" t="s">
        <v>236</v>
      </c>
      <c r="C38" s="143"/>
      <c r="D38" s="143" t="s">
        <v>145</v>
      </c>
      <c r="E38" s="187">
        <v>0</v>
      </c>
      <c r="F38" s="208">
        <v>0</v>
      </c>
      <c r="G38" s="144">
        <v>0</v>
      </c>
      <c r="H38" s="170">
        <v>0</v>
      </c>
      <c r="I38" s="145"/>
      <c r="J38" s="145"/>
      <c r="K38" s="145"/>
    </row>
    <row r="39" spans="1:11" ht="45">
      <c r="A39" s="142" t="s">
        <v>71</v>
      </c>
      <c r="B39" s="143" t="s">
        <v>237</v>
      </c>
      <c r="C39" s="143"/>
      <c r="D39" s="143" t="s">
        <v>145</v>
      </c>
      <c r="E39" s="187">
        <v>8243300</v>
      </c>
      <c r="F39" s="208">
        <v>8243300</v>
      </c>
      <c r="G39" s="144">
        <v>8242307.45</v>
      </c>
      <c r="H39" s="170">
        <v>8242307.45</v>
      </c>
      <c r="I39" s="145">
        <v>992.55</v>
      </c>
      <c r="J39" s="145">
        <v>992.55</v>
      </c>
      <c r="K39" s="145"/>
    </row>
    <row r="40" spans="1:11" ht="45">
      <c r="A40" s="142" t="s">
        <v>71</v>
      </c>
      <c r="B40" s="143" t="s">
        <v>238</v>
      </c>
      <c r="C40" s="143"/>
      <c r="D40" s="143" t="s">
        <v>145</v>
      </c>
      <c r="E40" s="187">
        <v>0</v>
      </c>
      <c r="F40" s="208">
        <v>0</v>
      </c>
      <c r="G40" s="144">
        <v>0</v>
      </c>
      <c r="H40" s="170">
        <v>3656900</v>
      </c>
      <c r="I40" s="145"/>
      <c r="J40" s="145"/>
      <c r="K40" s="145">
        <v>-3656900</v>
      </c>
    </row>
    <row r="41" spans="1:11" ht="45">
      <c r="A41" s="142" t="s">
        <v>71</v>
      </c>
      <c r="B41" s="143" t="s">
        <v>238</v>
      </c>
      <c r="C41" s="143" t="s">
        <v>239</v>
      </c>
      <c r="D41" s="143" t="s">
        <v>145</v>
      </c>
      <c r="E41" s="187">
        <v>36568300</v>
      </c>
      <c r="F41" s="208">
        <v>36568300</v>
      </c>
      <c r="G41" s="144">
        <v>36568300</v>
      </c>
      <c r="H41" s="170">
        <v>32911400</v>
      </c>
      <c r="I41" s="145"/>
      <c r="J41" s="145"/>
      <c r="K41" s="145">
        <v>3656900</v>
      </c>
    </row>
    <row r="42" spans="1:11" ht="45">
      <c r="A42" s="142" t="s">
        <v>71</v>
      </c>
      <c r="B42" s="143" t="s">
        <v>240</v>
      </c>
      <c r="C42" s="143" t="s">
        <v>241</v>
      </c>
      <c r="D42" s="143" t="s">
        <v>145</v>
      </c>
      <c r="E42" s="187">
        <v>0</v>
      </c>
      <c r="F42" s="208">
        <v>0</v>
      </c>
      <c r="G42" s="144">
        <v>0</v>
      </c>
      <c r="H42" s="170">
        <v>0</v>
      </c>
      <c r="I42" s="145"/>
      <c r="J42" s="145"/>
      <c r="K42" s="145"/>
    </row>
    <row r="43" spans="1:11" ht="45">
      <c r="A43" s="142" t="s">
        <v>71</v>
      </c>
      <c r="B43" s="143" t="s">
        <v>242</v>
      </c>
      <c r="C43" s="143" t="s">
        <v>241</v>
      </c>
      <c r="D43" s="143" t="s">
        <v>145</v>
      </c>
      <c r="E43" s="187">
        <v>0</v>
      </c>
      <c r="F43" s="208">
        <v>0</v>
      </c>
      <c r="G43" s="144">
        <v>0</v>
      </c>
      <c r="H43" s="170">
        <v>0</v>
      </c>
      <c r="I43" s="145"/>
      <c r="J43" s="145"/>
      <c r="K43" s="145"/>
    </row>
    <row r="44" spans="1:11" ht="45">
      <c r="A44" s="142" t="s">
        <v>71</v>
      </c>
      <c r="B44" s="143" t="s">
        <v>243</v>
      </c>
      <c r="C44" s="143"/>
      <c r="D44" s="143" t="s">
        <v>145</v>
      </c>
      <c r="E44" s="187">
        <v>0</v>
      </c>
      <c r="F44" s="208">
        <v>0</v>
      </c>
      <c r="G44" s="144">
        <v>0</v>
      </c>
      <c r="H44" s="170">
        <v>0</v>
      </c>
      <c r="I44" s="145"/>
      <c r="J44" s="145"/>
      <c r="K44" s="145"/>
    </row>
    <row r="45" spans="1:11" ht="45">
      <c r="A45" s="142" t="s">
        <v>71</v>
      </c>
      <c r="B45" s="143" t="s">
        <v>244</v>
      </c>
      <c r="C45" s="143"/>
      <c r="D45" s="143" t="s">
        <v>145</v>
      </c>
      <c r="E45" s="187">
        <v>0</v>
      </c>
      <c r="F45" s="208">
        <v>0</v>
      </c>
      <c r="G45" s="144">
        <v>0</v>
      </c>
      <c r="H45" s="170">
        <v>0</v>
      </c>
      <c r="I45" s="145"/>
      <c r="J45" s="145"/>
      <c r="K45" s="145"/>
    </row>
    <row r="46" spans="1:11" ht="45">
      <c r="A46" s="142" t="s">
        <v>71</v>
      </c>
      <c r="B46" s="143" t="s">
        <v>245</v>
      </c>
      <c r="C46" s="143"/>
      <c r="D46" s="143" t="s">
        <v>145</v>
      </c>
      <c r="E46" s="187">
        <v>35200</v>
      </c>
      <c r="F46" s="208">
        <v>35200</v>
      </c>
      <c r="G46" s="144">
        <v>35148</v>
      </c>
      <c r="H46" s="170">
        <v>35148</v>
      </c>
      <c r="I46" s="145">
        <v>52</v>
      </c>
      <c r="J46" s="145">
        <v>52</v>
      </c>
      <c r="K46" s="145"/>
    </row>
    <row r="47" spans="1:11" ht="45">
      <c r="A47" s="142" t="s">
        <v>71</v>
      </c>
      <c r="B47" s="143" t="s">
        <v>246</v>
      </c>
      <c r="C47" s="143"/>
      <c r="D47" s="143" t="s">
        <v>145</v>
      </c>
      <c r="E47" s="187">
        <v>0</v>
      </c>
      <c r="F47" s="208">
        <v>0</v>
      </c>
      <c r="G47" s="144">
        <v>0</v>
      </c>
      <c r="H47" s="170">
        <v>0</v>
      </c>
      <c r="I47" s="145"/>
      <c r="J47" s="145"/>
      <c r="K47" s="145"/>
    </row>
    <row r="48" spans="1:11" ht="45">
      <c r="A48" s="142" t="s">
        <v>71</v>
      </c>
      <c r="B48" s="143" t="s">
        <v>272</v>
      </c>
      <c r="C48" s="143"/>
      <c r="D48" s="143" t="s">
        <v>145</v>
      </c>
      <c r="E48" s="187">
        <v>1326300</v>
      </c>
      <c r="F48" s="208">
        <v>1326300</v>
      </c>
      <c r="G48" s="144">
        <v>1326300</v>
      </c>
      <c r="H48" s="170">
        <v>1326300</v>
      </c>
      <c r="I48" s="145"/>
      <c r="J48" s="145"/>
      <c r="K48" s="145"/>
    </row>
    <row r="49" spans="1:11" ht="45">
      <c r="A49" s="142" t="s">
        <v>71</v>
      </c>
      <c r="B49" s="143" t="s">
        <v>273</v>
      </c>
      <c r="C49" s="143"/>
      <c r="D49" s="143" t="s">
        <v>145</v>
      </c>
      <c r="E49" s="187">
        <v>307600</v>
      </c>
      <c r="F49" s="208">
        <v>307600</v>
      </c>
      <c r="G49" s="144">
        <v>307523.34</v>
      </c>
      <c r="H49" s="170">
        <v>307523.34</v>
      </c>
      <c r="I49" s="145">
        <v>76.66</v>
      </c>
      <c r="J49" s="145">
        <v>76.66</v>
      </c>
      <c r="K49" s="145"/>
    </row>
    <row r="50" spans="1:11" ht="45">
      <c r="A50" s="142" t="s">
        <v>71</v>
      </c>
      <c r="B50" s="143" t="s">
        <v>273</v>
      </c>
      <c r="C50" s="143" t="s">
        <v>241</v>
      </c>
      <c r="D50" s="143" t="s">
        <v>145</v>
      </c>
      <c r="E50" s="187">
        <v>2767710.05</v>
      </c>
      <c r="F50" s="208">
        <v>2767710.05</v>
      </c>
      <c r="G50" s="144">
        <v>2767710.05</v>
      </c>
      <c r="H50" s="170">
        <v>2767710.05</v>
      </c>
      <c r="I50" s="145"/>
      <c r="J50" s="145"/>
      <c r="K50" s="145"/>
    </row>
    <row r="51" spans="1:11" ht="45">
      <c r="A51" s="142" t="s">
        <v>71</v>
      </c>
      <c r="B51" s="143" t="s">
        <v>274</v>
      </c>
      <c r="C51" s="143"/>
      <c r="D51" s="143" t="s">
        <v>145</v>
      </c>
      <c r="E51" s="187">
        <v>900700</v>
      </c>
      <c r="F51" s="208">
        <v>900700</v>
      </c>
      <c r="G51" s="144">
        <v>900604.06</v>
      </c>
      <c r="H51" s="170">
        <v>900604.06</v>
      </c>
      <c r="I51" s="145">
        <v>95.94</v>
      </c>
      <c r="J51" s="145">
        <v>95.94</v>
      </c>
      <c r="K51" s="145"/>
    </row>
    <row r="52" spans="1:11" ht="45">
      <c r="A52" s="142" t="s">
        <v>71</v>
      </c>
      <c r="B52" s="143" t="s">
        <v>274</v>
      </c>
      <c r="C52" s="143" t="s">
        <v>241</v>
      </c>
      <c r="D52" s="143" t="s">
        <v>145</v>
      </c>
      <c r="E52" s="187">
        <v>8105436.56</v>
      </c>
      <c r="F52" s="208">
        <v>8105436.56</v>
      </c>
      <c r="G52" s="144">
        <v>8105436.56</v>
      </c>
      <c r="H52" s="170">
        <v>8105436.56</v>
      </c>
      <c r="I52" s="145"/>
      <c r="J52" s="145"/>
      <c r="K52" s="145"/>
    </row>
    <row r="53" spans="1:11" ht="45">
      <c r="A53" s="146" t="s">
        <v>71</v>
      </c>
      <c r="B53" s="147" t="s">
        <v>275</v>
      </c>
      <c r="C53" s="147" t="s">
        <v>72</v>
      </c>
      <c r="D53" s="147" t="s">
        <v>145</v>
      </c>
      <c r="E53" s="218">
        <f>SUM(E19:E52)</f>
        <v>551838746.6099999</v>
      </c>
      <c r="F53" s="233">
        <f aca="true" t="shared" si="1" ref="F53:K53">SUM(F19:F52)</f>
        <v>551838746.6099999</v>
      </c>
      <c r="G53" s="148">
        <f t="shared" si="1"/>
        <v>551023495.8399999</v>
      </c>
      <c r="H53" s="148">
        <f t="shared" si="1"/>
        <v>551023495.8399999</v>
      </c>
      <c r="I53" s="148">
        <f t="shared" si="1"/>
        <v>815250.77</v>
      </c>
      <c r="J53" s="148">
        <f t="shared" si="1"/>
        <v>815250.77</v>
      </c>
      <c r="K53" s="148">
        <f t="shared" si="1"/>
        <v>0</v>
      </c>
    </row>
    <row r="54" spans="1:11" ht="12.75">
      <c r="A54" s="150"/>
      <c r="B54" s="302" t="s">
        <v>77</v>
      </c>
      <c r="C54" s="303"/>
      <c r="D54" s="304"/>
      <c r="E54" s="219">
        <v>1565351446.61</v>
      </c>
      <c r="F54" s="234">
        <v>1559756246.61</v>
      </c>
      <c r="G54" s="151">
        <v>1563058952.48</v>
      </c>
      <c r="H54" s="172">
        <v>1563058952.48</v>
      </c>
      <c r="I54" s="151">
        <v>2292494.13</v>
      </c>
      <c r="J54" s="151">
        <v>-3302705.87</v>
      </c>
      <c r="K54" s="151"/>
    </row>
    <row r="55" spans="1:11" ht="12.75">
      <c r="A55" s="112"/>
      <c r="B55" s="112"/>
      <c r="C55" s="112"/>
      <c r="D55" s="112"/>
      <c r="E55" s="220"/>
      <c r="F55" s="235"/>
      <c r="G55" s="112"/>
      <c r="H55" s="173"/>
      <c r="I55" s="112"/>
      <c r="J55" s="112"/>
      <c r="K55" s="112"/>
    </row>
    <row r="56" spans="1:11" ht="12.75">
      <c r="A56" s="112"/>
      <c r="B56" s="112"/>
      <c r="C56" s="114"/>
      <c r="D56" s="114" t="s">
        <v>276</v>
      </c>
      <c r="E56" s="221"/>
      <c r="F56" s="236"/>
      <c r="G56" s="153" t="s">
        <v>277</v>
      </c>
      <c r="H56" s="174"/>
      <c r="I56" s="154"/>
      <c r="J56" s="112"/>
      <c r="K56" s="112"/>
    </row>
    <row r="57" spans="1:11" ht="12.75">
      <c r="A57" s="155"/>
      <c r="B57" s="155"/>
      <c r="C57" s="155"/>
      <c r="D57" s="155"/>
      <c r="E57" s="222" t="s">
        <v>278</v>
      </c>
      <c r="F57" s="237"/>
      <c r="G57" s="123" t="s">
        <v>279</v>
      </c>
      <c r="H57" s="175"/>
      <c r="I57" s="123"/>
      <c r="J57" s="155"/>
      <c r="K57" s="155"/>
    </row>
    <row r="58" spans="1:11" ht="12.75">
      <c r="A58" s="112"/>
      <c r="B58" s="113"/>
      <c r="C58" s="113"/>
      <c r="D58" s="113"/>
      <c r="E58" s="220"/>
      <c r="F58" s="235"/>
      <c r="G58" s="112"/>
      <c r="H58" s="173"/>
      <c r="I58" s="154"/>
      <c r="J58" s="113"/>
      <c r="K58" s="112"/>
    </row>
    <row r="59" spans="1:11" ht="12.75">
      <c r="A59" s="112"/>
      <c r="B59" s="112"/>
      <c r="C59" s="114"/>
      <c r="D59" s="114" t="s">
        <v>280</v>
      </c>
      <c r="E59" s="221"/>
      <c r="F59" s="236"/>
      <c r="G59" s="153"/>
      <c r="H59" s="174"/>
      <c r="I59" s="154"/>
      <c r="J59" s="112"/>
      <c r="K59" s="112"/>
    </row>
    <row r="60" spans="1:11" ht="12.75">
      <c r="A60" s="112"/>
      <c r="B60" s="113"/>
      <c r="C60" s="113"/>
      <c r="D60" s="113"/>
      <c r="E60" s="222" t="s">
        <v>278</v>
      </c>
      <c r="F60" s="235"/>
      <c r="G60" s="155" t="s">
        <v>279</v>
      </c>
      <c r="H60" s="173"/>
      <c r="I60" s="156"/>
      <c r="J60" s="112"/>
      <c r="K60" s="112"/>
    </row>
    <row r="61" spans="1:11" ht="12.75">
      <c r="A61" s="112"/>
      <c r="B61" s="157"/>
      <c r="C61" s="157"/>
      <c r="D61" s="157"/>
      <c r="E61" s="220"/>
      <c r="F61" s="235"/>
      <c r="G61" s="112"/>
      <c r="H61" s="173"/>
      <c r="I61" s="112"/>
      <c r="J61" s="112"/>
      <c r="K61" s="112"/>
    </row>
    <row r="62" spans="1:11" ht="12.75">
      <c r="A62" s="112"/>
      <c r="B62" s="157"/>
      <c r="C62" s="157"/>
      <c r="D62" s="157"/>
      <c r="E62" s="220"/>
      <c r="F62" s="235"/>
      <c r="G62" s="112"/>
      <c r="H62" s="176" t="s">
        <v>129</v>
      </c>
      <c r="I62" s="112"/>
      <c r="J62" s="112"/>
      <c r="K62" s="112"/>
    </row>
    <row r="63" spans="1:11" ht="12.75">
      <c r="A63" s="112"/>
      <c r="B63" s="312"/>
      <c r="C63" s="312"/>
      <c r="D63" s="313"/>
      <c r="E63" s="313"/>
      <c r="F63" s="313"/>
      <c r="G63" s="313"/>
      <c r="H63" s="176"/>
      <c r="I63" s="112"/>
      <c r="J63" s="112"/>
      <c r="K63" s="112"/>
    </row>
    <row r="64" spans="1:11" ht="12.75">
      <c r="A64" s="112"/>
      <c r="B64" s="312"/>
      <c r="C64" s="312"/>
      <c r="D64" s="313"/>
      <c r="E64" s="313"/>
      <c r="F64" s="235"/>
      <c r="G64" s="112"/>
      <c r="H64" s="176"/>
      <c r="I64" s="112"/>
      <c r="J64" s="112"/>
      <c r="K64" s="112"/>
    </row>
    <row r="65" spans="1:11" ht="12.75">
      <c r="A65" s="112"/>
      <c r="B65" s="112"/>
      <c r="C65" s="112"/>
      <c r="D65" s="112"/>
      <c r="E65" s="220"/>
      <c r="F65" s="235"/>
      <c r="G65" s="112"/>
      <c r="H65" s="173"/>
      <c r="I65" s="112"/>
      <c r="J65" s="112"/>
      <c r="K65" s="112"/>
    </row>
  </sheetData>
  <sheetProtection/>
  <autoFilter ref="B1:B65"/>
  <mergeCells count="14">
    <mergeCell ref="B63:G63"/>
    <mergeCell ref="B64:E64"/>
    <mergeCell ref="G16:G17"/>
    <mergeCell ref="H16:H17"/>
    <mergeCell ref="I16:I17"/>
    <mergeCell ref="J16:J17"/>
    <mergeCell ref="K16:K17"/>
    <mergeCell ref="B54:D54"/>
    <mergeCell ref="A16:A17"/>
    <mergeCell ref="B16:B17"/>
    <mergeCell ref="C16:C17"/>
    <mergeCell ref="D16:D17"/>
    <mergeCell ref="E16:E17"/>
    <mergeCell ref="F16:F17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landscape" pageOrder="overThenDown" paperSize="9" r:id="rId1"/>
  <headerFooter alignWithMargins="0">
    <oddHeader>&amp;L&amp;8&amp;D &amp;T&amp;R&amp;8Стр.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2023-03-27T05:02:17Z</dcterms:modified>
  <cp:category/>
  <cp:version/>
  <cp:contentType/>
  <cp:contentStatus/>
</cp:coreProperties>
</file>