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2120" windowHeight="7890" tabRatio="735" activeTab="1"/>
  </bookViews>
  <sheets>
    <sheet name="отчет фин-е" sheetId="1" r:id="rId1"/>
    <sheet name="отчет индикаторы верн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'отчет фин-е'!$A$8:$D$57</definedName>
    <definedName name="Detail" localSheetId="1">'[1]Фин. 9мес.'!#REF!</definedName>
    <definedName name="Detail">'[1]Фин. 9мес.'!#REF!</definedName>
    <definedName name="Detail_ActivityCode" localSheetId="1">#REF!</definedName>
    <definedName name="Detail_ActivityCode">#REF!</definedName>
    <definedName name="Detail_Classifier" localSheetId="1">#REF!</definedName>
    <definedName name="Detail_Classifier">#REF!</definedName>
    <definedName name="Detail_Correspondent" localSheetId="1">#REF!</definedName>
    <definedName name="Detail_Correspondent">#REF!</definedName>
    <definedName name="Detail_CSRName" localSheetId="1">#REF!</definedName>
    <definedName name="Detail_CSRName">#REF!</definedName>
    <definedName name="Detail_FYSumma" localSheetId="1">#REF!</definedName>
    <definedName name="Detail_FYSumma">#REF!</definedName>
    <definedName name="Detail_LFSumma" localSheetId="1">#REF!</definedName>
    <definedName name="Detail_LFSumma">#REF!</definedName>
    <definedName name="Detail_LYSumma" localSheetId="1">#REF!</definedName>
    <definedName name="Detail_LYSumma">#REF!</definedName>
    <definedName name="Detail_PFSumma" localSheetId="1">#REF!</definedName>
    <definedName name="Detail_PFSumma">#REF!</definedName>
    <definedName name="Detail_PLSumma" localSheetId="1">#REF!</definedName>
    <definedName name="Detail_PLSumma">#REF!</definedName>
    <definedName name="Detail_Purpose" localSheetId="1">#REF!</definedName>
    <definedName name="Detail_Purpose">#REF!</definedName>
    <definedName name="Detail_PYSumma" localSheetId="1">#REF!</definedName>
    <definedName name="Detail_PYSumma">#REF!</definedName>
    <definedName name="detBK" localSheetId="1">'[1]Фин. 9мес.'!#REF!</definedName>
    <definedName name="detBK">'[1]Фин. 9мес.'!#REF!</definedName>
    <definedName name="detCashExp" localSheetId="1">'[1]Фин. 9мес.'!#REF!</definedName>
    <definedName name="detCashExp">'[1]Фин. 9мес.'!#REF!</definedName>
    <definedName name="detClient" localSheetId="1">'[2]фин (ЛА)'!#REF!</definedName>
    <definedName name="detClient">'[2]фин (ЛА)'!#REF!</definedName>
    <definedName name="detConfLBO" localSheetId="1">'[2]фин (ЛА)'!#REF!</definedName>
    <definedName name="detConfLBO">'[2]фин (ЛА)'!#REF!</definedName>
    <definedName name="detEco" localSheetId="1">'[1]Фин. 9мес.'!#REF!</definedName>
    <definedName name="detEco">'[1]Фин. 9мес.'!#REF!</definedName>
    <definedName name="detFinanceSum" localSheetId="1">'[1]Фин. 9мес.'!#REF!</definedName>
    <definedName name="detFinanceSum">'[1]Фин. 9мес.'!#REF!</definedName>
    <definedName name="detLBO" localSheetId="1">'[1]Фин. 9мес.'!#REF!</definedName>
    <definedName name="detLBO">'[1]Фин. 9мес.'!#REF!</definedName>
    <definedName name="detPPP" localSheetId="1">'[2]фин (ЛА)'!#REF!</definedName>
    <definedName name="detPPP">'[2]фин (ЛА)'!#REF!</definedName>
    <definedName name="detRestAssign" localSheetId="1">'[1]Фин. 9мес.'!#REF!</definedName>
    <definedName name="detRestAssign">'[1]Фин. 9мес.'!#REF!</definedName>
    <definedName name="detRestBO" localSheetId="1">'[1]Фин. 9мес.'!#REF!</definedName>
    <definedName name="detRestBO">'[1]Фин. 9мес.'!#REF!</definedName>
    <definedName name="detRestLCAcc" localSheetId="1">'[1]Фин. 9мес.'!#REF!</definedName>
    <definedName name="detRestLCAcc">'[1]Фин. 9мес.'!#REF!</definedName>
    <definedName name="detYear" localSheetId="1">'[1]Фин. 9мес.'!#REF!</definedName>
    <definedName name="detYear">'[1]Фин. 9мес.'!#REF!</definedName>
    <definedName name="Footer">#REF!</definedName>
    <definedName name="ftACC_GENERAL" localSheetId="1">'[1]Фин. 9мес.'!#REF!</definedName>
    <definedName name="ftACC_GENERAL">'[1]Фин. 9мес.'!#REF!</definedName>
    <definedName name="ftDate" localSheetId="1">#REF!</definedName>
    <definedName name="ftDate">#REF!</definedName>
    <definedName name="ftEXECUTER" localSheetId="1">'[1]Фин. 9мес.'!#REF!</definedName>
    <definedName name="ftEXECUTER">'[1]Фин. 9мес.'!#REF!</definedName>
    <definedName name="hdActTypes" localSheetId="1">'[2]фин (ЛА)'!#REF!</definedName>
    <definedName name="hdActTypes">'[2]фин (ЛА)'!#REF!</definedName>
    <definedName name="hdBudAccounts" localSheetId="1">'[2]фин (ЛА)'!#REF!</definedName>
    <definedName name="hdBudAccounts">'[2]фин (ЛА)'!#REF!</definedName>
    <definedName name="hdClient" localSheetId="1">'[2]фин (ЛА)'!#REF!</definedName>
    <definedName name="hdClient">'[2]фин (ЛА)'!#REF!</definedName>
    <definedName name="hdClientAccount" localSheetId="1">'[2]фин (ЛА)'!#REF!</definedName>
    <definedName name="hdClientAccount">'[2]фин (ЛА)'!#REF!</definedName>
    <definedName name="hdFinanceYear">#REF!</definedName>
    <definedName name="hdPeriodEnd">#REF!</definedName>
    <definedName name="hdPPP" localSheetId="1">'[2]фин (ЛА)'!#REF!</definedName>
    <definedName name="hdPPP">'[2]фин (ЛА)'!#REF!</definedName>
    <definedName name="hdPurpose" localSheetId="1">'[3]фин. 2011г'!#REF!</definedName>
    <definedName name="hdPurpose">'[3]фин. 2011г'!#REF!</definedName>
    <definedName name="Header__OwnerName" localSheetId="1">#REF!</definedName>
    <definedName name="Header__OwnerName">#REF!</definedName>
    <definedName name="Header_ActivityType" localSheetId="1">#REF!</definedName>
    <definedName name="Header_ActivityType">#REF!</definedName>
    <definedName name="Header_Aim" localSheetId="1">#REF!</definedName>
    <definedName name="Header_Aim">#REF!</definedName>
    <definedName name="Header_Client" localSheetId="1">#REF!</definedName>
    <definedName name="Header_Client">#REF!</definedName>
    <definedName name="Header_CSR" localSheetId="1">#REF!</definedName>
    <definedName name="Header_CSR">#REF!</definedName>
    <definedName name="Header_CVR" localSheetId="1">#REF!</definedName>
    <definedName name="Header_CVR">#REF!</definedName>
    <definedName name="Header_ECR" localSheetId="1">#REF!</definedName>
    <definedName name="Header_ECR">#REF!</definedName>
    <definedName name="Header_FCR" localSheetId="1">#REF!</definedName>
    <definedName name="Header_FCR">#REF!</definedName>
    <definedName name="Header_FinanceYear" localSheetId="1">#REF!</definedName>
    <definedName name="Header_FinanceYear">#REF!</definedName>
    <definedName name="Header_OnDate" localSheetId="1">#REF!</definedName>
    <definedName name="Header_OnDate">#REF!</definedName>
    <definedName name="Header_PPP" localSheetId="1">#REF!</definedName>
    <definedName name="Header_PPP">#REF!</definedName>
    <definedName name="Header_TypeDoc" localSheetId="1">#REF!</definedName>
    <definedName name="Header_TypeDoc">#REF!</definedName>
    <definedName name="resBK" localSheetId="1">'[1]Фин. 9мес.'!#REF!</definedName>
    <definedName name="resBK">'[1]Фин. 9мес.'!#REF!</definedName>
    <definedName name="resCashExp" localSheetId="1">'[1]Фин. 9мес.'!#REF!</definedName>
    <definedName name="resCashExp">'[1]Фин. 9мес.'!#REF!</definedName>
    <definedName name="resConfLBO" localSheetId="1">'[2]фин (ЛА)'!#REF!</definedName>
    <definedName name="resConfLBO">'[2]фин (ЛА)'!#REF!</definedName>
    <definedName name="resFinanceSum" localSheetId="1">'[1]Фин. 9мес.'!#REF!</definedName>
    <definedName name="resFinanceSum">'[1]Фин. 9мес.'!#REF!</definedName>
    <definedName name="resLBO" localSheetId="1">'[1]Фин. 9мес.'!#REF!</definedName>
    <definedName name="resLBO">'[1]Фин. 9мес.'!#REF!</definedName>
    <definedName name="resRestAssign" localSheetId="1">'[1]Фин. 9мес.'!#REF!</definedName>
    <definedName name="resRestAssign">'[1]Фин. 9мес.'!#REF!</definedName>
    <definedName name="resRestBO" localSheetId="1">'[1]Фин. 9мес.'!#REF!</definedName>
    <definedName name="resRestBO">'[1]Фин. 9мес.'!#REF!</definedName>
    <definedName name="resRestLCAcc" localSheetId="1">'[1]Фин. 9мес.'!#REF!</definedName>
    <definedName name="resRestLCAcc">'[1]Фин. 9мес.'!#REF!</definedName>
    <definedName name="Result" localSheetId="1">'[1]Фин. 9мес.'!#REF!</definedName>
    <definedName name="Result">'[1]Фин. 9мес.'!#REF!</definedName>
    <definedName name="Result_FYSumma" localSheetId="1">#REF!</definedName>
    <definedName name="Result_FYSumma">#REF!</definedName>
    <definedName name="Result_LFSumma" localSheetId="1">#REF!</definedName>
    <definedName name="Result_LFSumma">#REF!</definedName>
    <definedName name="Result_LYSumma" localSheetId="1">#REF!</definedName>
    <definedName name="Result_LYSumma">#REF!</definedName>
    <definedName name="Result_PFSumma" localSheetId="1">#REF!</definedName>
    <definedName name="Result_PFSumma">#REF!</definedName>
    <definedName name="Result_PLSumma" localSheetId="1">#REF!</definedName>
    <definedName name="Result_PLSumma">#REF!</definedName>
    <definedName name="Result_PYSumma" localSheetId="1">#REF!</definedName>
    <definedName name="Result_PYSumma">#REF!</definedName>
    <definedName name="resYear" localSheetId="1">'[1]Фин. 9мес.'!#REF!</definedName>
    <definedName name="resYear">'[1]Фин. 9мес.'!#REF!</definedName>
    <definedName name="sDetail_ActivityCode" localSheetId="1">#REF!</definedName>
    <definedName name="sDetail_ActivityCode">#REF!</definedName>
    <definedName name="sDetail_Classifier" localSheetId="1">#REF!</definedName>
    <definedName name="sDetail_Classifier">#REF!</definedName>
    <definedName name="sDetail_Correspondent" localSheetId="1">#REF!</definedName>
    <definedName name="sDetail_Correspondent">#REF!</definedName>
    <definedName name="sDetail_CSRName" localSheetId="1">#REF!</definedName>
    <definedName name="sDetail_CSRName">#REF!</definedName>
    <definedName name="sDetail_FYSumma" localSheetId="1">#REF!</definedName>
    <definedName name="sDetail_FYSumma">#REF!</definedName>
    <definedName name="sDetail_LFSumma" localSheetId="1">#REF!</definedName>
    <definedName name="sDetail_LFSumma">#REF!</definedName>
    <definedName name="sDetail_LYSumma" localSheetId="1">#REF!</definedName>
    <definedName name="sDetail_LYSumma">#REF!</definedName>
    <definedName name="sDetail_PFSumma" localSheetId="1">#REF!</definedName>
    <definedName name="sDetail_PFSumma">#REF!</definedName>
    <definedName name="sDetail_PLSumma" localSheetId="1">#REF!</definedName>
    <definedName name="sDetail_PLSumma">#REF!</definedName>
    <definedName name="sDetail_Purpose" localSheetId="1">#REF!</definedName>
    <definedName name="sDetail_Purpose">#REF!</definedName>
    <definedName name="sDetail_PYSumma" localSheetId="1">#REF!</definedName>
    <definedName name="sDetail_PYSumma">#REF!</definedName>
    <definedName name="SubDetail" localSheetId="1">#REF!</definedName>
    <definedName name="SubDetail">#REF!</definedName>
    <definedName name="_xlnm.Print_Titles" localSheetId="1">'отчет индикаторы верн'!$7:$9</definedName>
    <definedName name="_xlnm.Print_Titles" localSheetId="0">'отчет фин-е'!$6:$8</definedName>
    <definedName name="_xlnm.Print_Area" localSheetId="1">'отчет индикаторы верн'!$A$1:$F$28</definedName>
    <definedName name="_xlnm.Print_Area" localSheetId="0">'отчет фин-е'!$A$1:$D$66</definedName>
  </definedNames>
  <calcPr fullCalcOnLoad="1"/>
</workbook>
</file>

<file path=xl/sharedStrings.xml><?xml version="1.0" encoding="utf-8"?>
<sst xmlns="http://schemas.openxmlformats.org/spreadsheetml/2006/main" count="153" uniqueCount="97">
  <si>
    <t>Источник финансирования</t>
  </si>
  <si>
    <t>Подпрограмма</t>
  </si>
  <si>
    <t>Всего</t>
  </si>
  <si>
    <t>местный бюджет</t>
  </si>
  <si>
    <t>иные не запрещенные законодательством источники:</t>
  </si>
  <si>
    <t>федеральный бюджет</t>
  </si>
  <si>
    <t>областной бюджет</t>
  </si>
  <si>
    <t>средства бюджетов государственных  внебюждетных фондов</t>
  </si>
  <si>
    <t>средства юридических и физических лиц</t>
  </si>
  <si>
    <t>Численность жителей города, занимающихся в клубах по месту жительства</t>
  </si>
  <si>
    <t>план</t>
  </si>
  <si>
    <t>О.Ю. Карасева</t>
  </si>
  <si>
    <t>мероприятия</t>
  </si>
  <si>
    <t>р.1101 без мероприятий</t>
  </si>
  <si>
    <t>р.0702 без мероприятий</t>
  </si>
  <si>
    <t>р.р.0709 без мероприятий</t>
  </si>
  <si>
    <t>р. 1103 без мероприятий</t>
  </si>
  <si>
    <t>Наименование целевого показателя (индикатора)</t>
  </si>
  <si>
    <t>Удельный вес жителей города, систематически занимающихся физической культурой и спортом в общей численности населения</t>
  </si>
  <si>
    <t>процентов</t>
  </si>
  <si>
    <t>Количество муниципальных образовательных учреждений дополнительного образования детей</t>
  </si>
  <si>
    <t>единиц</t>
  </si>
  <si>
    <t>Численность учащихся, занимающихся спортом в образовательных учреждениях дополнительного образования</t>
  </si>
  <si>
    <t>человек</t>
  </si>
  <si>
    <t>Количество муниципальных клубов по месту жительства</t>
  </si>
  <si>
    <t>Количество профессиональных спортивных команд</t>
  </si>
  <si>
    <t>Количество физкультурно-оздоровительных и спортивных мероприятий</t>
  </si>
  <si>
    <t>Количество участников физкультурно-оздоровительных и спортивных мероприятий</t>
  </si>
  <si>
    <t>тыс. участников</t>
  </si>
  <si>
    <t>Единица измерения</t>
  </si>
  <si>
    <t>4. Мероприятие «Подготовка сборных профессиональных спортивных команд по хоккею с мячом и футболу для участия в спортивных соревнованиях»</t>
  </si>
  <si>
    <t>Количество спортивных сооружений (стадионов, залов, площадок, помещений спортивного назначения)</t>
  </si>
  <si>
    <t>р.11</t>
  </si>
  <si>
    <t>р. 0702</t>
  </si>
  <si>
    <t>р.0709</t>
  </si>
  <si>
    <t>р. 0707</t>
  </si>
  <si>
    <t>р.08</t>
  </si>
  <si>
    <t>р. 10</t>
  </si>
  <si>
    <t xml:space="preserve">по МЦП : </t>
  </si>
  <si>
    <t>КУЛЬТУРА</t>
  </si>
  <si>
    <t>СПОРТ</t>
  </si>
  <si>
    <t>МОЛОДЕЖЬ</t>
  </si>
  <si>
    <t>проверка</t>
  </si>
  <si>
    <t>5. Мероприятие «Проведение спортивно-массовых мероприятий»</t>
  </si>
  <si>
    <t>3. Мероприятие «Подготовка спортивных объектов для проведения активного досуга и спортивных соревнований»</t>
  </si>
  <si>
    <t>2. Мероприятие «Обеспечение деятельности спортивных организаций  по месту жительства граждан»</t>
  </si>
  <si>
    <t>1. Мероприятие «Обеспечение деятельности детских муниципальных образовательных учреждений спортивной направленности»</t>
  </si>
  <si>
    <t>Ответственный исполнитель (координатор) программы:</t>
  </si>
  <si>
    <t xml:space="preserve">Начальник управления культуры, спорта </t>
  </si>
  <si>
    <t>и молодежной политики администрации города Кемерово</t>
  </si>
  <si>
    <t>Отчет  о достижении значений целевых показателей (индикаторов)муниципальной программы</t>
  </si>
  <si>
    <t>отчетный год</t>
  </si>
  <si>
    <t>Приложение № 1</t>
  </si>
  <si>
    <t>Приложение № 2</t>
  </si>
  <si>
    <t xml:space="preserve">Отчет об объеме финансовых ресурсов муниципальной программы </t>
  </si>
  <si>
    <t>руб.</t>
  </si>
  <si>
    <t>6. Мероприятие «Поэтапное внедрение Всероссийского физкультурно-спортивного комплекса «Готов к труду и обороне» (ГТО)»</t>
  </si>
  <si>
    <t>Доля граждан, выполнивших нормативы комплекса ГТО, в общей численности населения, принявшего участие в выполнении нормативов комплекса ГТО</t>
  </si>
  <si>
    <t>«Спорт города Кемерово» на 2015-2019 годы</t>
  </si>
  <si>
    <t>Исп. Паняшкина Н.И. (75-28-56), Давыдова Е.И. (58-01-61)</t>
  </si>
  <si>
    <t>бюджет города Кемерово</t>
  </si>
  <si>
    <t>кассовое исполнение (на отчетную дату)</t>
  </si>
  <si>
    <t xml:space="preserve">города Кемерово                                                 </t>
  </si>
  <si>
    <t>Н.С. Яковлева</t>
  </si>
  <si>
    <t xml:space="preserve">Муниципальная программа «Спорт города Кемерово» на 2015-2019 годы </t>
  </si>
  <si>
    <t xml:space="preserve"> за 2015 год</t>
  </si>
  <si>
    <t>фактическое исполнение за год, предшествующий отчетному  (при наличии)</t>
  </si>
  <si>
    <t xml:space="preserve">факт 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</si>
  <si>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</si>
  <si>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</si>
  <si>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</si>
  <si>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</si>
  <si>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</si>
  <si>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</si>
  <si>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</si>
  <si>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</si>
  <si>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</si>
  <si>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</si>
  <si>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</si>
  <si>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</si>
  <si>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</si>
  <si>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из них подведомственных управлению культуры, спорта молодежной политики</t>
  </si>
  <si>
    <t>Количество участников профессиональных спортивных команд</t>
  </si>
  <si>
    <t>Среднемесячная номинальная начисленная заработная плата работников муниципальных учреждений спорта</t>
  </si>
  <si>
    <t>Наименование</t>
  </si>
  <si>
    <t>Исп. Паняшкина Н.И. тел. 365-465. 23-13</t>
  </si>
  <si>
    <t>Объем финансовых ресурсов за отчетный год, тыс.рублей</t>
  </si>
  <si>
    <t>Значение целевого показателя (индикатора)</t>
  </si>
  <si>
    <t>за 2015 год
,</t>
  </si>
  <si>
    <t xml:space="preserve">Степень достижения целей (решения задач)  
Сд = Зф / Зп </t>
  </si>
  <si>
    <t>Спепень соответствия запланированному уровню затрат ССуз=Фф/ Фп</t>
  </si>
  <si>
    <t xml:space="preserve">по бюджетной росписи (Решение от 24.12.2015 г.) </t>
  </si>
  <si>
    <t>И.о. начальника финансового управления</t>
  </si>
  <si>
    <t>6.1.</t>
  </si>
  <si>
    <t>Степень реализации муниципальной пограммы</t>
  </si>
  <si>
    <t xml:space="preserve">Степень достижения целей (решения задач)  </t>
  </si>
  <si>
    <t xml:space="preserve">Сд = Зф / Зп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</si>
</sst>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0"/>
    <numFmt numFmtId="172" formatCode="[$-FC19]d\ mmmm\ yyyy\ &quot;г.&quot;"/>
    <numFmt numFmtId="173" formatCode="#,##0.0_ ;\-#,##0.0\ "/>
    <numFmt numFmtId="174" formatCode="#,##0.00_ ;[Red]\-#,##0.00\ "/>
    <numFmt numFmtId="175" formatCode="0.0%"/>
    <numFmt numFmtId="176" formatCode="dd/mm/yy"/>
    <numFmt numFmtId="177" formatCode="#,##0.000_ ;\-#,##0.000\ "/>
    <numFmt numFmtId="178" formatCode="#,##0.0000_ ;\-#,##0.0000\ "/>
    <numFmt numFmtId="179" formatCode="#,##0.00000_ ;\-#,##0.00000\ "/>
    <numFmt numFmtId="180" formatCode="#,##0.000000_ ;\-#,##0.000000\ "/>
    <numFmt numFmtId="181" formatCode="#,##0.0000000_ ;\-#,##0.0000000\ "/>
    <numFmt numFmtId="182" formatCode="_-* #,##0.0_р_._-;\-* #,##0.0_р_._-;_-* &quot;-&quot;??_р_._-;_-@_-"/>
  </numFmts>
  <fonts count="55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50"/>
      <name val="Times New Roman"/>
      <family val="1"/>
    </font>
    <font>
      <sz val="11"/>
      <color indexed="36"/>
      <name val="Times New Roman"/>
      <family val="1"/>
    </font>
    <font>
      <sz val="8"/>
      <name val="Calibri"/>
      <family val="2"/>
    </font>
    <font>
      <b/>
      <i/>
      <sz val="2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>
        <color indexed="63"/>
      </bottom>
    </border>
    <border>
      <left>
        <color indexed="63"/>
      </left>
      <right style="medium"/>
      <top style="thin">
        <color indexed="63"/>
      </top>
      <bottom style="medium"/>
    </border>
    <border>
      <left style="medium"/>
      <right style="thin">
        <color indexed="63"/>
      </right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</borders>
  <cellStyleXfs count="68"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7" fillId="30" borderId="8" applyNumberFormat="0" applyFont="0" applyAlignment="0" applyProtection="0"/>
    <xf numFmtId="9" fontId="7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164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11" fillId="0" borderId="1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indent="3"/>
    </xf>
    <xf numFmtId="0" fontId="9" fillId="32" borderId="0" xfId="0" applyFont="1" applyFill="1" applyAlignment="1">
      <alignment/>
    </xf>
    <xf numFmtId="173" fontId="5" fillId="0" borderId="10" xfId="63" applyNumberFormat="1" applyFont="1" applyFill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173" fontId="11" fillId="0" borderId="10" xfId="63" applyNumberFormat="1" applyFont="1" applyFill="1" applyBorder="1" applyAlignment="1">
      <alignment wrapText="1"/>
    </xf>
    <xf numFmtId="173" fontId="5" fillId="0" borderId="0" xfId="63" applyNumberFormat="1" applyFont="1" applyFill="1" applyBorder="1" applyAlignment="1">
      <alignment wrapText="1"/>
    </xf>
    <xf numFmtId="4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43" fontId="8" fillId="0" borderId="0" xfId="0" applyNumberFormat="1" applyFont="1" applyFill="1" applyAlignment="1">
      <alignment/>
    </xf>
    <xf numFmtId="43" fontId="4" fillId="0" borderId="0" xfId="0" applyNumberFormat="1" applyFont="1" applyFill="1" applyAlignment="1">
      <alignment/>
    </xf>
    <xf numFmtId="43" fontId="12" fillId="0" borderId="0" xfId="63" applyFont="1" applyFill="1" applyAlignment="1">
      <alignment/>
    </xf>
    <xf numFmtId="164" fontId="4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164" fontId="13" fillId="0" borderId="0" xfId="0" applyNumberFormat="1" applyFont="1" applyFill="1" applyAlignment="1">
      <alignment/>
    </xf>
    <xf numFmtId="165" fontId="5" fillId="0" borderId="1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175" fontId="5" fillId="0" borderId="0" xfId="60" applyNumberFormat="1" applyFont="1" applyFill="1" applyBorder="1" applyAlignment="1">
      <alignment wrapText="1"/>
    </xf>
    <xf numFmtId="173" fontId="5" fillId="0" borderId="0" xfId="65" applyNumberFormat="1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top" wrapText="1"/>
    </xf>
    <xf numFmtId="173" fontId="5" fillId="0" borderId="13" xfId="63" applyNumberFormat="1" applyFont="1" applyFill="1" applyBorder="1" applyAlignment="1">
      <alignment wrapText="1"/>
    </xf>
    <xf numFmtId="0" fontId="5" fillId="0" borderId="14" xfId="0" applyFont="1" applyBorder="1" applyAlignment="1">
      <alignment wrapText="1"/>
    </xf>
    <xf numFmtId="173" fontId="5" fillId="0" borderId="14" xfId="63" applyNumberFormat="1" applyFont="1" applyFill="1" applyBorder="1" applyAlignment="1">
      <alignment wrapText="1"/>
    </xf>
    <xf numFmtId="173" fontId="5" fillId="0" borderId="15" xfId="63" applyNumberFormat="1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1" fillId="0" borderId="19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173" fontId="11" fillId="0" borderId="20" xfId="63" applyNumberFormat="1" applyFont="1" applyFill="1" applyBorder="1" applyAlignment="1">
      <alignment wrapText="1"/>
    </xf>
    <xf numFmtId="0" fontId="5" fillId="0" borderId="21" xfId="0" applyFont="1" applyBorder="1" applyAlignment="1">
      <alignment wrapText="1"/>
    </xf>
    <xf numFmtId="173" fontId="9" fillId="0" borderId="21" xfId="63" applyNumberFormat="1" applyFont="1" applyFill="1" applyBorder="1" applyAlignment="1">
      <alignment wrapText="1"/>
    </xf>
    <xf numFmtId="0" fontId="11" fillId="0" borderId="22" xfId="0" applyFont="1" applyBorder="1" applyAlignment="1">
      <alignment wrapText="1"/>
    </xf>
    <xf numFmtId="0" fontId="11" fillId="0" borderId="23" xfId="0" applyFont="1" applyBorder="1" applyAlignment="1">
      <alignment wrapText="1"/>
    </xf>
    <xf numFmtId="173" fontId="11" fillId="0" borderId="23" xfId="63" applyNumberFormat="1" applyFont="1" applyFill="1" applyBorder="1" applyAlignment="1">
      <alignment wrapText="1"/>
    </xf>
    <xf numFmtId="173" fontId="5" fillId="0" borderId="21" xfId="63" applyNumberFormat="1" applyFont="1" applyFill="1" applyBorder="1" applyAlignment="1">
      <alignment wrapText="1"/>
    </xf>
    <xf numFmtId="0" fontId="5" fillId="0" borderId="24" xfId="0" applyFont="1" applyFill="1" applyBorder="1" applyAlignment="1">
      <alignment horizontal="center" wrapText="1"/>
    </xf>
    <xf numFmtId="173" fontId="9" fillId="0" borderId="25" xfId="63" applyNumberFormat="1" applyFont="1" applyFill="1" applyBorder="1" applyAlignment="1">
      <alignment wrapText="1"/>
    </xf>
    <xf numFmtId="173" fontId="11" fillId="0" borderId="26" xfId="63" applyNumberFormat="1" applyFont="1" applyFill="1" applyBorder="1" applyAlignment="1">
      <alignment wrapText="1"/>
    </xf>
    <xf numFmtId="173" fontId="11" fillId="0" borderId="13" xfId="63" applyNumberFormat="1" applyFont="1" applyFill="1" applyBorder="1" applyAlignment="1">
      <alignment wrapText="1"/>
    </xf>
    <xf numFmtId="173" fontId="11" fillId="0" borderId="27" xfId="63" applyNumberFormat="1" applyFont="1" applyFill="1" applyBorder="1" applyAlignment="1">
      <alignment wrapText="1"/>
    </xf>
    <xf numFmtId="173" fontId="5" fillId="0" borderId="25" xfId="63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43" fontId="5" fillId="0" borderId="10" xfId="63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wrapText="1"/>
    </xf>
    <xf numFmtId="0" fontId="54" fillId="0" borderId="0" xfId="0" applyFont="1" applyAlignment="1">
      <alignment horizontal="justify"/>
    </xf>
    <xf numFmtId="0" fontId="5" fillId="0" borderId="0" xfId="0" applyFont="1" applyFill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right"/>
    </xf>
    <xf numFmtId="43" fontId="5" fillId="0" borderId="10" xfId="63" applyFont="1" applyFill="1" applyBorder="1" applyAlignment="1">
      <alignment horizontal="left" vertical="top" wrapText="1"/>
    </xf>
    <xf numFmtId="43" fontId="5" fillId="0" borderId="28" xfId="63" applyFont="1" applyFill="1" applyBorder="1" applyAlignment="1">
      <alignment wrapText="1"/>
    </xf>
    <xf numFmtId="43" fontId="5" fillId="0" borderId="29" xfId="63" applyFont="1" applyFill="1" applyBorder="1" applyAlignment="1">
      <alignment wrapText="1"/>
    </xf>
    <xf numFmtId="173" fontId="12" fillId="0" borderId="0" xfId="63" applyNumberFormat="1" applyFont="1" applyFill="1" applyAlignment="1">
      <alignment/>
    </xf>
    <xf numFmtId="173" fontId="4" fillId="0" borderId="0" xfId="0" applyNumberFormat="1" applyFont="1" applyFill="1" applyAlignment="1">
      <alignment/>
    </xf>
    <xf numFmtId="173" fontId="13" fillId="0" borderId="0" xfId="0" applyNumberFormat="1" applyFont="1" applyFill="1" applyAlignment="1">
      <alignment/>
    </xf>
    <xf numFmtId="182" fontId="4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5" fillId="0" borderId="30" xfId="0" applyFont="1" applyFill="1" applyBorder="1" applyAlignment="1">
      <alignment horizontal="center" wrapText="1"/>
    </xf>
    <xf numFmtId="43" fontId="9" fillId="0" borderId="31" xfId="63" applyFont="1" applyFill="1" applyBorder="1" applyAlignment="1">
      <alignment wrapText="1"/>
    </xf>
    <xf numFmtId="43" fontId="5" fillId="0" borderId="32" xfId="63" applyFont="1" applyFill="1" applyBorder="1" applyAlignment="1">
      <alignment wrapText="1"/>
    </xf>
    <xf numFmtId="43" fontId="5" fillId="0" borderId="33" xfId="63" applyFont="1" applyFill="1" applyBorder="1" applyAlignment="1">
      <alignment wrapText="1"/>
    </xf>
    <xf numFmtId="43" fontId="5" fillId="0" borderId="31" xfId="63" applyFont="1" applyFill="1" applyBorder="1" applyAlignment="1">
      <alignment wrapText="1"/>
    </xf>
    <xf numFmtId="0" fontId="5" fillId="0" borderId="14" xfId="0" applyFont="1" applyBorder="1" applyAlignment="1">
      <alignment wrapText="1"/>
    </xf>
    <xf numFmtId="43" fontId="0" fillId="0" borderId="0" xfId="63" applyFont="1" applyAlignment="1">
      <alignment/>
    </xf>
    <xf numFmtId="43" fontId="15" fillId="33" borderId="0" xfId="63" applyFont="1" applyFill="1" applyBorder="1" applyAlignment="1">
      <alignment wrapText="1"/>
    </xf>
    <xf numFmtId="43" fontId="15" fillId="33" borderId="0" xfId="63" applyFont="1" applyFill="1" applyBorder="1" applyAlignment="1">
      <alignment/>
    </xf>
    <xf numFmtId="0" fontId="5" fillId="0" borderId="17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5" fillId="0" borderId="35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center" vertical="top" wrapText="1"/>
    </xf>
    <xf numFmtId="0" fontId="5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top" wrapText="1"/>
    </xf>
    <xf numFmtId="0" fontId="5" fillId="0" borderId="41" xfId="0" applyFont="1" applyFill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5" fillId="0" borderId="2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2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ltura13c\share$\&#1041;%202010\&#1042;&#1062;&#1055;%20&#1086;&#1090;&#1095;&#1077;&#1090;&#1099;\&#1057;&#1055;&#1054;&#1056;&#1058;%20&#1042;&#1062;&#1055;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ltura10c\kultura10$\kultura10\&#1060;&#1080;&#1085;&#1072;&#1085;&#1089;&#1080;&#1088;&#1086;&#1074;&#1072;&#1085;&#1080;&#1077;,%20&#1086;&#1089;&#1090;&#1072;&#1090;&#1082;&#1080;\2010\6%20&#1084;&#1077;&#1089;-&#1074;%202010%20&#1092;&#1080;&#1085;-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ltura13c\share$\&#1041;%202011\&#1042;&#1062;&#1055;%202011\&#1057;&#1055;&#1054;&#1056;&#1058;%20&#1042;&#1062;&#1055;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ltura13c\share$\&#1041;%202015\&#1052;&#1062;&#1055;%20&#1050;&#1091;&#1083;&#1100;&#1090;&#1091;&#1088;&#1072;%20&#1057;&#1087;&#1086;&#1088;&#1090;%20&#1052;&#1086;&#1083;&#1086;&#1076;&#1077;&#1078;&#1100;%20%202015\&#1052;&#1054;&#1051;&#1054;&#1044;&#1045;&#1046;&#1068;\&#1054;&#1058;&#1063;&#1045;&#1058;%20&#1087;&#1086;%20&#1052;&#1062;&#1055;%20&#1052;&#1086;&#1083;&#1086;&#1076;&#1077;&#1078;&#1100;%20&#1079;&#1072;%20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ltura13c\share$\&#1041;%202015\&#1052;&#1062;&#1055;%20&#1050;&#1091;&#1083;&#1100;&#1090;&#1091;&#1088;&#1072;%20&#1057;&#1087;&#1086;&#1088;&#1090;%20&#1052;&#1086;&#1083;&#1086;&#1076;&#1077;&#1078;&#1100;%20%202015\&#1050;&#1059;&#1051;&#1068;&#1058;&#1059;&#1056;&#1040;\&#1052;&#1062;&#1055;%20&#1050;&#1059;&#1051;&#1068;&#1058;&#1059;&#1056;&#1040;%20%20&#1086;&#1090;&#1095;&#1077;&#1090;%20&#1079;&#1072;%202015%20&#1075;&#1086;&#1076;%20&#1055;&#1088;&#1080;&#1083;&#1086;&#1078;&#1077;&#1085;&#1080;&#1077;%201,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ЦП спорт 2010"/>
      <sheetName val="фин.2010"/>
      <sheetName val="ВЦП спорт 9 мес "/>
      <sheetName val="Фин. 9мес."/>
      <sheetName val="ВЦП спорт 6 мес (испр)"/>
      <sheetName val="ВЦП спорт 6 мес"/>
      <sheetName val="фин 6 мес (спорт)"/>
      <sheetName val="ВЦП спорт 1 кв 20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ин (ОЕ)"/>
      <sheetName val="фин (ЛА)"/>
      <sheetName val="фин (спорт ВЦП)"/>
      <sheetName val="фин"/>
      <sheetName val="Б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ЦП спорт 2011"/>
      <sheetName val="фин. 2011г"/>
      <sheetName val="ВЦП спорт 2011 9 мес."/>
      <sheetName val="ВЦП спорт 2011 6 мес."/>
      <sheetName val="фин.6 мес"/>
      <sheetName val="ВЦП спорт 2011 1кв."/>
      <sheetName val="фин-е 1 кв."/>
      <sheetName val="ВЦП спорт 20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классиф"/>
      <sheetName val="отчет финансы "/>
      <sheetName val="отчет индикаторы"/>
    </sheetNames>
    <sheetDataSet>
      <sheetData sheetId="1">
        <row r="9">
          <cell r="C9">
            <v>9038.9</v>
          </cell>
          <cell r="D9">
            <v>8900.48417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 1"/>
      <sheetName val="Приложение № 2"/>
      <sheetName val="Все карточка"/>
      <sheetName val="культура "/>
    </sheetNames>
    <sheetDataSet>
      <sheetData sheetId="1">
        <row r="11">
          <cell r="C11">
            <v>530638.3</v>
          </cell>
          <cell r="D11">
            <v>504604.8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H88"/>
  <sheetViews>
    <sheetView view="pageBreakPreview" zoomScale="68" zoomScaleSheetLayoutView="68" zoomScalePageLayoutView="0" workbookViewId="0" topLeftCell="A53">
      <selection activeCell="A68" sqref="A68:IV82"/>
    </sheetView>
  </sheetViews>
  <sheetFormatPr defaultColWidth="9.140625" defaultRowHeight="15" outlineLevelRow="1"/>
  <cols>
    <col min="1" max="1" width="37.28125" style="1" customWidth="1"/>
    <col min="2" max="2" width="54.140625" style="1" customWidth="1"/>
    <col min="3" max="3" width="15.8515625" style="24" bestFit="1" customWidth="1"/>
    <col min="4" max="4" width="25.00390625" style="24" customWidth="1"/>
    <col min="5" max="5" width="28.28125" style="24" hidden="1" customWidth="1"/>
    <col min="6" max="6" width="13.7109375" style="1" hidden="1" customWidth="1"/>
    <col min="7" max="16384" width="9.140625" style="1" customWidth="1"/>
  </cols>
  <sheetData>
    <row r="1" spans="4:5" ht="15">
      <c r="D1" s="25" t="s">
        <v>53</v>
      </c>
      <c r="E1" s="25"/>
    </row>
    <row r="3" spans="1:5" ht="18.75">
      <c r="A3" s="98" t="s">
        <v>54</v>
      </c>
      <c r="B3" s="98"/>
      <c r="C3" s="98"/>
      <c r="D3" s="98"/>
      <c r="E3" s="39"/>
    </row>
    <row r="4" spans="1:5" ht="18.75">
      <c r="A4" s="98" t="s">
        <v>65</v>
      </c>
      <c r="B4" s="98"/>
      <c r="C4" s="98"/>
      <c r="D4" s="98"/>
      <c r="E4" s="39"/>
    </row>
    <row r="5" spans="1:6" ht="19.5" thickBot="1">
      <c r="A5" s="2"/>
      <c r="F5" s="3" t="s">
        <v>42</v>
      </c>
    </row>
    <row r="6" spans="1:6" s="3" customFormat="1" ht="44.25" customHeight="1">
      <c r="A6" s="107" t="s">
        <v>84</v>
      </c>
      <c r="B6" s="109" t="s">
        <v>0</v>
      </c>
      <c r="C6" s="99" t="s">
        <v>86</v>
      </c>
      <c r="D6" s="100"/>
      <c r="E6" s="105" t="s">
        <v>90</v>
      </c>
      <c r="F6" s="12"/>
    </row>
    <row r="7" spans="1:5" s="3" customFormat="1" ht="57" thickBot="1">
      <c r="A7" s="108"/>
      <c r="B7" s="110"/>
      <c r="C7" s="42" t="s">
        <v>10</v>
      </c>
      <c r="D7" s="47" t="s">
        <v>61</v>
      </c>
      <c r="E7" s="106"/>
    </row>
    <row r="8" spans="1:5" s="3" customFormat="1" ht="19.5" thickBot="1">
      <c r="A8" s="48">
        <v>1</v>
      </c>
      <c r="B8" s="49">
        <v>2</v>
      </c>
      <c r="C8" s="50">
        <v>3</v>
      </c>
      <c r="D8" s="60">
        <v>4</v>
      </c>
      <c r="E8" s="87">
        <v>5</v>
      </c>
    </row>
    <row r="9" spans="1:7" s="3" customFormat="1" ht="18.75">
      <c r="A9" s="101" t="s">
        <v>64</v>
      </c>
      <c r="B9" s="54" t="s">
        <v>2</v>
      </c>
      <c r="C9" s="55">
        <v>511235</v>
      </c>
      <c r="D9" s="61">
        <v>488487.50978</v>
      </c>
      <c r="E9" s="88">
        <f>D9/C9</f>
        <v>0.9555048261171477</v>
      </c>
      <c r="F9" s="12"/>
      <c r="G9" s="3" t="s">
        <v>95</v>
      </c>
    </row>
    <row r="10" spans="1:7" s="3" customFormat="1" ht="18.75">
      <c r="A10" s="96"/>
      <c r="B10" s="73" t="s">
        <v>60</v>
      </c>
      <c r="C10" s="19">
        <v>507323.2</v>
      </c>
      <c r="D10" s="43">
        <v>484575.70978000003</v>
      </c>
      <c r="E10" s="81">
        <f>D10/C10</f>
        <v>0.9551617386707331</v>
      </c>
      <c r="G10" s="3" t="s">
        <v>96</v>
      </c>
    </row>
    <row r="11" spans="1:5" s="3" customFormat="1" ht="37.5">
      <c r="A11" s="96"/>
      <c r="B11" s="10" t="s">
        <v>4</v>
      </c>
      <c r="C11" s="19">
        <v>3911.8</v>
      </c>
      <c r="D11" s="43">
        <v>3911.8</v>
      </c>
      <c r="E11" s="81"/>
    </row>
    <row r="12" spans="1:5" s="3" customFormat="1" ht="18.75">
      <c r="A12" s="96"/>
      <c r="B12" s="10" t="s">
        <v>5</v>
      </c>
      <c r="C12" s="19">
        <v>3768.5</v>
      </c>
      <c r="D12" s="43">
        <v>3768.5</v>
      </c>
      <c r="E12" s="81"/>
    </row>
    <row r="13" spans="1:5" s="3" customFormat="1" ht="19.5" thickBot="1">
      <c r="A13" s="96"/>
      <c r="B13" s="10" t="s">
        <v>6</v>
      </c>
      <c r="C13" s="19">
        <v>143.3</v>
      </c>
      <c r="D13" s="43">
        <v>143.3</v>
      </c>
      <c r="E13" s="81"/>
    </row>
    <row r="14" spans="1:5" s="3" customFormat="1" ht="38.25" hidden="1" thickBot="1">
      <c r="A14" s="96"/>
      <c r="B14" s="10" t="s">
        <v>7</v>
      </c>
      <c r="C14" s="19"/>
      <c r="D14" s="43"/>
      <c r="E14" s="81"/>
    </row>
    <row r="15" spans="1:5" s="3" customFormat="1" ht="19.5" hidden="1" thickBot="1">
      <c r="A15" s="97"/>
      <c r="B15" s="44" t="s">
        <v>8</v>
      </c>
      <c r="C15" s="19"/>
      <c r="D15" s="43"/>
      <c r="E15" s="89"/>
    </row>
    <row r="16" spans="1:5" s="4" customFormat="1" ht="19.5" hidden="1" outlineLevel="1" thickBot="1">
      <c r="A16" s="51" t="s">
        <v>1</v>
      </c>
      <c r="B16" s="52" t="s">
        <v>2</v>
      </c>
      <c r="C16" s="53">
        <v>0</v>
      </c>
      <c r="D16" s="62">
        <v>0</v>
      </c>
      <c r="E16" s="80" t="e">
        <f aca="true" t="shared" si="0" ref="E16:E22">D16/C16*100</f>
        <v>#DIV/0!</v>
      </c>
    </row>
    <row r="17" spans="1:5" s="4" customFormat="1" ht="19.5" hidden="1" outlineLevel="1" thickBot="1">
      <c r="A17" s="14"/>
      <c r="B17" s="11" t="s">
        <v>3</v>
      </c>
      <c r="C17" s="26"/>
      <c r="D17" s="63"/>
      <c r="E17" s="81" t="e">
        <f t="shared" si="0"/>
        <v>#DIV/0!</v>
      </c>
    </row>
    <row r="18" spans="1:5" s="4" customFormat="1" ht="38.25" hidden="1" outlineLevel="1" thickBot="1">
      <c r="A18" s="14"/>
      <c r="B18" s="11" t="s">
        <v>4</v>
      </c>
      <c r="C18" s="26">
        <v>0</v>
      </c>
      <c r="D18" s="63">
        <v>0</v>
      </c>
      <c r="E18" s="81" t="e">
        <f t="shared" si="0"/>
        <v>#DIV/0!</v>
      </c>
    </row>
    <row r="19" spans="1:5" s="4" customFormat="1" ht="19.5" hidden="1" outlineLevel="1" thickBot="1">
      <c r="A19" s="14"/>
      <c r="B19" s="11" t="s">
        <v>5</v>
      </c>
      <c r="C19" s="26"/>
      <c r="D19" s="63"/>
      <c r="E19" s="81" t="e">
        <f t="shared" si="0"/>
        <v>#DIV/0!</v>
      </c>
    </row>
    <row r="20" spans="1:5" s="4" customFormat="1" ht="19.5" hidden="1" outlineLevel="1" thickBot="1">
      <c r="A20" s="14"/>
      <c r="B20" s="11" t="s">
        <v>6</v>
      </c>
      <c r="C20" s="26"/>
      <c r="D20" s="63"/>
      <c r="E20" s="81" t="e">
        <f t="shared" si="0"/>
        <v>#DIV/0!</v>
      </c>
    </row>
    <row r="21" spans="1:5" s="4" customFormat="1" ht="38.25" hidden="1" outlineLevel="1" thickBot="1">
      <c r="A21" s="14"/>
      <c r="B21" s="11" t="s">
        <v>7</v>
      </c>
      <c r="C21" s="26"/>
      <c r="D21" s="63"/>
      <c r="E21" s="81" t="e">
        <f t="shared" si="0"/>
        <v>#DIV/0!</v>
      </c>
    </row>
    <row r="22" spans="1:5" s="4" customFormat="1" ht="19.5" hidden="1" outlineLevel="1" thickBot="1">
      <c r="A22" s="56"/>
      <c r="B22" s="57" t="s">
        <v>8</v>
      </c>
      <c r="C22" s="58"/>
      <c r="D22" s="64"/>
      <c r="E22" s="90" t="e">
        <f t="shared" si="0"/>
        <v>#DIV/0!</v>
      </c>
    </row>
    <row r="23" spans="1:6" s="3" customFormat="1" ht="18.75" collapsed="1">
      <c r="A23" s="101" t="s">
        <v>46</v>
      </c>
      <c r="B23" s="54" t="s">
        <v>2</v>
      </c>
      <c r="C23" s="59">
        <v>183978</v>
      </c>
      <c r="D23" s="65">
        <v>175431.84100999997</v>
      </c>
      <c r="E23" s="91">
        <f>D23/C23</f>
        <v>0.953547929698116</v>
      </c>
      <c r="F23" s="5" t="s">
        <v>14</v>
      </c>
    </row>
    <row r="24" spans="1:5" s="3" customFormat="1" ht="18.75">
      <c r="A24" s="96"/>
      <c r="B24" s="73" t="s">
        <v>60</v>
      </c>
      <c r="C24" s="19">
        <v>180865</v>
      </c>
      <c r="D24" s="43">
        <v>172318.84100999997</v>
      </c>
      <c r="E24" s="81">
        <f>D24/C24</f>
        <v>0.9527484090896524</v>
      </c>
    </row>
    <row r="25" spans="1:5" s="3" customFormat="1" ht="37.5">
      <c r="A25" s="96"/>
      <c r="B25" s="10" t="s">
        <v>4</v>
      </c>
      <c r="C25" s="19">
        <v>3113</v>
      </c>
      <c r="D25" s="43">
        <v>3113</v>
      </c>
      <c r="E25" s="81"/>
    </row>
    <row r="26" spans="1:5" s="3" customFormat="1" ht="19.5" thickBot="1">
      <c r="A26" s="96"/>
      <c r="B26" s="10" t="s">
        <v>5</v>
      </c>
      <c r="C26" s="19">
        <v>3113</v>
      </c>
      <c r="D26" s="43">
        <v>3113</v>
      </c>
      <c r="E26" s="81"/>
    </row>
    <row r="27" spans="1:5" s="3" customFormat="1" ht="19.5" hidden="1" thickBot="1">
      <c r="A27" s="96"/>
      <c r="B27" s="10" t="s">
        <v>6</v>
      </c>
      <c r="C27" s="19"/>
      <c r="D27" s="43"/>
      <c r="E27" s="81"/>
    </row>
    <row r="28" spans="1:8" s="3" customFormat="1" ht="38.25" hidden="1" thickBot="1">
      <c r="A28" s="96"/>
      <c r="B28" s="10" t="s">
        <v>7</v>
      </c>
      <c r="C28" s="19"/>
      <c r="D28" s="43"/>
      <c r="E28" s="81"/>
      <c r="H28" s="18"/>
    </row>
    <row r="29" spans="1:5" s="3" customFormat="1" ht="19.5" hidden="1" thickBot="1">
      <c r="A29" s="97"/>
      <c r="B29" s="44" t="s">
        <v>8</v>
      </c>
      <c r="C29" s="45"/>
      <c r="D29" s="46"/>
      <c r="E29" s="89"/>
    </row>
    <row r="30" spans="1:6" s="3" customFormat="1" ht="18.75" collapsed="1">
      <c r="A30" s="101" t="s">
        <v>45</v>
      </c>
      <c r="B30" s="54" t="s">
        <v>2</v>
      </c>
      <c r="C30" s="59">
        <v>35348.8</v>
      </c>
      <c r="D30" s="65">
        <v>33378.03532</v>
      </c>
      <c r="E30" s="91">
        <f>D30/C30</f>
        <v>0.9442480457611008</v>
      </c>
      <c r="F30" s="3" t="s">
        <v>15</v>
      </c>
    </row>
    <row r="31" spans="1:5" s="3" customFormat="1" ht="78.75" customHeight="1" thickBot="1">
      <c r="A31" s="96"/>
      <c r="B31" s="73" t="s">
        <v>60</v>
      </c>
      <c r="C31" s="19">
        <v>35348.8</v>
      </c>
      <c r="D31" s="43">
        <v>33378.03532</v>
      </c>
      <c r="E31" s="81">
        <f>D31/C31</f>
        <v>0.9442480457611008</v>
      </c>
    </row>
    <row r="32" spans="1:5" s="3" customFormat="1" ht="38.25" hidden="1" thickBot="1">
      <c r="A32" s="96"/>
      <c r="B32" s="10" t="s">
        <v>4</v>
      </c>
      <c r="C32" s="19">
        <v>0</v>
      </c>
      <c r="D32" s="43">
        <v>0</v>
      </c>
      <c r="E32" s="81"/>
    </row>
    <row r="33" spans="1:5" s="3" customFormat="1" ht="19.5" hidden="1" thickBot="1">
      <c r="A33" s="96"/>
      <c r="B33" s="10" t="s">
        <v>5</v>
      </c>
      <c r="C33" s="19"/>
      <c r="D33" s="43"/>
      <c r="E33" s="81"/>
    </row>
    <row r="34" spans="1:5" s="3" customFormat="1" ht="19.5" hidden="1" thickBot="1">
      <c r="A34" s="96"/>
      <c r="B34" s="10" t="s">
        <v>6</v>
      </c>
      <c r="C34" s="19"/>
      <c r="D34" s="43"/>
      <c r="E34" s="81"/>
    </row>
    <row r="35" spans="1:5" s="3" customFormat="1" ht="38.25" hidden="1" thickBot="1">
      <c r="A35" s="96"/>
      <c r="B35" s="10" t="s">
        <v>7</v>
      </c>
      <c r="C35" s="19"/>
      <c r="D35" s="43"/>
      <c r="E35" s="81"/>
    </row>
    <row r="36" spans="1:5" s="3" customFormat="1" ht="19.5" hidden="1" thickBot="1">
      <c r="A36" s="97"/>
      <c r="B36" s="44" t="s">
        <v>8</v>
      </c>
      <c r="C36" s="45"/>
      <c r="D36" s="46"/>
      <c r="E36" s="89"/>
    </row>
    <row r="37" spans="1:6" s="3" customFormat="1" ht="18.75" collapsed="1">
      <c r="A37" s="101" t="s">
        <v>44</v>
      </c>
      <c r="B37" s="54" t="s">
        <v>2</v>
      </c>
      <c r="C37" s="59">
        <v>122569.19999999998</v>
      </c>
      <c r="D37" s="65">
        <v>117569.7715</v>
      </c>
      <c r="E37" s="91">
        <f>D37/C37</f>
        <v>0.9592113801836025</v>
      </c>
      <c r="F37" s="3" t="s">
        <v>13</v>
      </c>
    </row>
    <row r="38" spans="1:5" s="3" customFormat="1" ht="75.75" customHeight="1" thickBot="1">
      <c r="A38" s="96"/>
      <c r="B38" s="73" t="s">
        <v>60</v>
      </c>
      <c r="C38" s="19">
        <v>122569.19999999998</v>
      </c>
      <c r="D38" s="43">
        <v>117569.7715</v>
      </c>
      <c r="E38" s="81">
        <f>D38/C38</f>
        <v>0.9592113801836025</v>
      </c>
    </row>
    <row r="39" spans="1:5" s="3" customFormat="1" ht="38.25" hidden="1" thickBot="1">
      <c r="A39" s="96"/>
      <c r="B39" s="10" t="s">
        <v>4</v>
      </c>
      <c r="C39" s="19">
        <v>0</v>
      </c>
      <c r="D39" s="43">
        <v>0</v>
      </c>
      <c r="E39" s="81"/>
    </row>
    <row r="40" spans="1:5" s="3" customFormat="1" ht="19.5" hidden="1" thickBot="1">
      <c r="A40" s="96"/>
      <c r="B40" s="10" t="s">
        <v>5</v>
      </c>
      <c r="C40" s="19"/>
      <c r="D40" s="43"/>
      <c r="E40" s="81"/>
    </row>
    <row r="41" spans="1:5" s="3" customFormat="1" ht="19.5" hidden="1" thickBot="1">
      <c r="A41" s="96"/>
      <c r="B41" s="10" t="s">
        <v>6</v>
      </c>
      <c r="C41" s="19"/>
      <c r="D41" s="43"/>
      <c r="E41" s="81"/>
    </row>
    <row r="42" spans="1:5" s="3" customFormat="1" ht="38.25" hidden="1" thickBot="1">
      <c r="A42" s="96"/>
      <c r="B42" s="10" t="s">
        <v>7</v>
      </c>
      <c r="C42" s="19"/>
      <c r="D42" s="43"/>
      <c r="E42" s="81"/>
    </row>
    <row r="43" spans="1:5" s="3" customFormat="1" ht="19.5" hidden="1" thickBot="1">
      <c r="A43" s="97"/>
      <c r="B43" s="44" t="s">
        <v>8</v>
      </c>
      <c r="C43" s="45"/>
      <c r="D43" s="46"/>
      <c r="E43" s="89"/>
    </row>
    <row r="44" spans="1:6" s="3" customFormat="1" ht="18.75" collapsed="1">
      <c r="A44" s="101" t="s">
        <v>30</v>
      </c>
      <c r="B44" s="54" t="s">
        <v>2</v>
      </c>
      <c r="C44" s="59">
        <v>162076.7</v>
      </c>
      <c r="D44" s="65">
        <v>154845.72478000002</v>
      </c>
      <c r="E44" s="91">
        <f>D44/C44</f>
        <v>0.9553854735443158</v>
      </c>
      <c r="F44" s="3" t="s">
        <v>16</v>
      </c>
    </row>
    <row r="45" spans="1:5" s="3" customFormat="1" ht="110.25" customHeight="1" thickBot="1">
      <c r="A45" s="96"/>
      <c r="B45" s="73" t="s">
        <v>60</v>
      </c>
      <c r="C45" s="19">
        <v>162076.7</v>
      </c>
      <c r="D45" s="43">
        <v>154845.72478000002</v>
      </c>
      <c r="E45" s="81">
        <f>D45/C45</f>
        <v>0.9553854735443158</v>
      </c>
    </row>
    <row r="46" spans="1:5" s="3" customFormat="1" ht="37.5" hidden="1">
      <c r="A46" s="96"/>
      <c r="B46" s="10" t="s">
        <v>4</v>
      </c>
      <c r="C46" s="19">
        <v>0</v>
      </c>
      <c r="D46" s="43">
        <v>0</v>
      </c>
      <c r="E46" s="81"/>
    </row>
    <row r="47" spans="1:5" s="3" customFormat="1" ht="18.75" hidden="1">
      <c r="A47" s="96"/>
      <c r="B47" s="10" t="s">
        <v>5</v>
      </c>
      <c r="C47" s="19"/>
      <c r="D47" s="43"/>
      <c r="E47" s="81"/>
    </row>
    <row r="48" spans="1:5" s="3" customFormat="1" ht="18.75" hidden="1">
      <c r="A48" s="96"/>
      <c r="B48" s="10" t="s">
        <v>6</v>
      </c>
      <c r="C48" s="19"/>
      <c r="D48" s="43"/>
      <c r="E48" s="81"/>
    </row>
    <row r="49" spans="1:5" s="3" customFormat="1" ht="37.5" hidden="1">
      <c r="A49" s="96"/>
      <c r="B49" s="10" t="s">
        <v>7</v>
      </c>
      <c r="C49" s="19"/>
      <c r="D49" s="43"/>
      <c r="E49" s="81"/>
    </row>
    <row r="50" spans="1:5" s="3" customFormat="1" ht="19.5" hidden="1" thickBot="1">
      <c r="A50" s="97"/>
      <c r="B50" s="44" t="s">
        <v>8</v>
      </c>
      <c r="C50" s="45"/>
      <c r="D50" s="46"/>
      <c r="E50" s="89"/>
    </row>
    <row r="51" spans="1:6" s="3" customFormat="1" ht="18.75" collapsed="1">
      <c r="A51" s="101" t="s">
        <v>43</v>
      </c>
      <c r="B51" s="54" t="s">
        <v>2</v>
      </c>
      <c r="C51" s="59">
        <v>6453.5</v>
      </c>
      <c r="D51" s="65">
        <v>6453.33717</v>
      </c>
      <c r="E51" s="80">
        <f>D51/C51</f>
        <v>0.9999747687301463</v>
      </c>
      <c r="F51" s="3" t="s">
        <v>12</v>
      </c>
    </row>
    <row r="52" spans="1:5" s="3" customFormat="1" ht="52.5" customHeight="1" thickBot="1">
      <c r="A52" s="97"/>
      <c r="B52" s="92" t="s">
        <v>60</v>
      </c>
      <c r="C52" s="45">
        <v>6453.5</v>
      </c>
      <c r="D52" s="46">
        <v>6453.33717</v>
      </c>
      <c r="E52" s="81">
        <f>D52/C52</f>
        <v>0.9999747687301463</v>
      </c>
    </row>
    <row r="53" spans="1:6" s="3" customFormat="1" ht="18.75" collapsed="1">
      <c r="A53" s="102" t="s">
        <v>56</v>
      </c>
      <c r="B53" s="54" t="s">
        <v>2</v>
      </c>
      <c r="C53" s="59">
        <v>808.8</v>
      </c>
      <c r="D53" s="65">
        <v>808.8</v>
      </c>
      <c r="E53" s="80">
        <f>D53/C53</f>
        <v>1</v>
      </c>
      <c r="F53" s="3" t="s">
        <v>12</v>
      </c>
    </row>
    <row r="54" spans="1:5" s="3" customFormat="1" ht="18.75">
      <c r="A54" s="103"/>
      <c r="B54" s="73" t="s">
        <v>60</v>
      </c>
      <c r="C54" s="19">
        <v>10</v>
      </c>
      <c r="D54" s="43">
        <v>10</v>
      </c>
      <c r="E54" s="81">
        <f>D54/C54</f>
        <v>1</v>
      </c>
    </row>
    <row r="55" spans="1:5" s="3" customFormat="1" ht="37.5">
      <c r="A55" s="103"/>
      <c r="B55" s="10" t="s">
        <v>4</v>
      </c>
      <c r="C55" s="19">
        <v>798.8</v>
      </c>
      <c r="D55" s="43">
        <v>798.8</v>
      </c>
      <c r="E55" s="81"/>
    </row>
    <row r="56" spans="1:5" s="3" customFormat="1" ht="18.75">
      <c r="A56" s="103"/>
      <c r="B56" s="10" t="s">
        <v>5</v>
      </c>
      <c r="C56" s="19">
        <v>655.5</v>
      </c>
      <c r="D56" s="43">
        <v>655.5</v>
      </c>
      <c r="E56" s="81"/>
    </row>
    <row r="57" spans="1:5" s="3" customFormat="1" ht="19.5" thickBot="1">
      <c r="A57" s="104"/>
      <c r="B57" s="44" t="s">
        <v>6</v>
      </c>
      <c r="C57" s="45">
        <v>143.3</v>
      </c>
      <c r="D57" s="46">
        <v>143.3</v>
      </c>
      <c r="E57" s="81"/>
    </row>
    <row r="58" spans="1:5" s="3" customFormat="1" ht="18.75">
      <c r="A58" s="20"/>
      <c r="B58" s="21"/>
      <c r="C58" s="27"/>
      <c r="D58" s="27"/>
      <c r="E58" s="27"/>
    </row>
    <row r="59" spans="1:5" s="22" customFormat="1" ht="18.75">
      <c r="A59" s="13" t="s">
        <v>47</v>
      </c>
      <c r="C59" s="29"/>
      <c r="D59" s="29"/>
      <c r="E59" s="29"/>
    </row>
    <row r="60" spans="1:5" s="22" customFormat="1" ht="18.75">
      <c r="A60" s="23" t="s">
        <v>48</v>
      </c>
      <c r="C60" s="28"/>
      <c r="D60" s="30"/>
      <c r="E60" s="30"/>
    </row>
    <row r="61" spans="1:5" s="22" customFormat="1" ht="18.75">
      <c r="A61" s="13" t="s">
        <v>49</v>
      </c>
      <c r="C61" s="29"/>
      <c r="D61" s="30" t="s">
        <v>11</v>
      </c>
      <c r="E61" s="29"/>
    </row>
    <row r="62" spans="3:5" s="22" customFormat="1" ht="18.75">
      <c r="C62" s="29"/>
      <c r="D62" s="30"/>
      <c r="E62" s="29"/>
    </row>
    <row r="63" spans="1:5" s="22" customFormat="1" ht="18.75">
      <c r="A63" s="13" t="s">
        <v>92</v>
      </c>
      <c r="C63" s="28"/>
      <c r="E63" s="30"/>
    </row>
    <row r="64" spans="1:5" s="22" customFormat="1" ht="18.75">
      <c r="A64" s="13" t="s">
        <v>62</v>
      </c>
      <c r="C64" s="28"/>
      <c r="D64" s="75" t="s">
        <v>63</v>
      </c>
      <c r="E64" s="30"/>
    </row>
    <row r="65" spans="1:5" s="22" customFormat="1" ht="18.75">
      <c r="A65" s="74"/>
      <c r="E65" s="41"/>
    </row>
    <row r="66" spans="1:5" s="22" customFormat="1" ht="15">
      <c r="A66" s="22" t="s">
        <v>85</v>
      </c>
      <c r="C66" s="29"/>
      <c r="D66" s="29"/>
      <c r="E66" s="29"/>
    </row>
    <row r="67" spans="3:5" s="22" customFormat="1" ht="15">
      <c r="C67" s="29"/>
      <c r="D67" s="29"/>
      <c r="E67" s="29"/>
    </row>
    <row r="68" ht="33" customHeight="1" hidden="1"/>
    <row r="69" spans="4:5" ht="15" hidden="1">
      <c r="D69" s="31"/>
      <c r="E69" s="31"/>
    </row>
    <row r="70" spans="1:5" ht="15" hidden="1">
      <c r="A70" s="15"/>
      <c r="B70" s="15" t="s">
        <v>91</v>
      </c>
      <c r="C70" s="83">
        <f>1050912.2</f>
        <v>1050912.2</v>
      </c>
      <c r="D70" s="83">
        <f>1001992.8</f>
        <v>1001992.8</v>
      </c>
      <c r="E70" s="32"/>
    </row>
    <row r="71" spans="1:5" ht="15" hidden="1">
      <c r="A71" s="15"/>
      <c r="B71" s="16" t="s">
        <v>32</v>
      </c>
      <c r="C71" s="82">
        <v>317668.5</v>
      </c>
      <c r="D71" s="82">
        <f>303099.7</f>
        <v>303099.7</v>
      </c>
      <c r="E71" s="33"/>
    </row>
    <row r="72" spans="1:5" ht="15" hidden="1">
      <c r="A72" s="15"/>
      <c r="B72" s="16" t="s">
        <v>33</v>
      </c>
      <c r="C72" s="82" t="e">
        <f>420220.3-#REF!</f>
        <v>#REF!</v>
      </c>
      <c r="D72" s="82" t="e">
        <f>403257-#REF!</f>
        <v>#REF!</v>
      </c>
      <c r="E72" s="33"/>
    </row>
    <row r="73" spans="1:5" ht="15" hidden="1">
      <c r="A73" s="15"/>
      <c r="B73" s="16" t="s">
        <v>34</v>
      </c>
      <c r="C73" s="82">
        <v>37912.5</v>
      </c>
      <c r="D73" s="82">
        <v>37892.4</v>
      </c>
      <c r="E73" s="33"/>
    </row>
    <row r="74" spans="1:5" ht="15" hidden="1">
      <c r="A74" s="15"/>
      <c r="B74" s="16" t="s">
        <v>35</v>
      </c>
      <c r="C74" s="82">
        <v>5333.5</v>
      </c>
      <c r="D74" s="82">
        <v>5664.999999999999</v>
      </c>
      <c r="E74" s="33"/>
    </row>
    <row r="75" spans="1:5" ht="15" hidden="1">
      <c r="A75" s="15"/>
      <c r="B75" s="16" t="s">
        <v>36</v>
      </c>
      <c r="C75" s="82">
        <v>282111.8</v>
      </c>
      <c r="D75" s="82">
        <v>275034</v>
      </c>
      <c r="E75" s="33"/>
    </row>
    <row r="76" spans="1:5" ht="15" hidden="1">
      <c r="A76" s="15"/>
      <c r="B76" s="16" t="s">
        <v>37</v>
      </c>
      <c r="C76" s="82">
        <f>3702.4+204.3</f>
        <v>3906.7000000000003</v>
      </c>
      <c r="D76" s="82">
        <f>3702.4+204.3</f>
        <v>3906.7000000000003</v>
      </c>
      <c r="E76" s="33"/>
    </row>
    <row r="77" spans="1:5" ht="15" hidden="1">
      <c r="A77" s="15"/>
      <c r="B77" s="15" t="s">
        <v>38</v>
      </c>
      <c r="C77" s="83">
        <f>C78+C79+C80</f>
        <v>1050912.2</v>
      </c>
      <c r="D77" s="83">
        <f>D78+D79+D80</f>
        <v>1001992.79395</v>
      </c>
      <c r="E77" s="34"/>
    </row>
    <row r="78" spans="1:5" ht="15" hidden="1">
      <c r="A78" s="15"/>
      <c r="B78" s="17" t="s">
        <v>39</v>
      </c>
      <c r="C78" s="84">
        <f>'[5]Приложение № 2'!$C$11</f>
        <v>530638.3</v>
      </c>
      <c r="D78" s="84">
        <f>'[5]Приложение № 2'!$D$11</f>
        <v>504604.8</v>
      </c>
      <c r="E78" s="35"/>
    </row>
    <row r="79" spans="1:5" ht="15" hidden="1">
      <c r="A79" s="15"/>
      <c r="B79" s="17" t="s">
        <v>40</v>
      </c>
      <c r="C79" s="84">
        <f>C9</f>
        <v>511235</v>
      </c>
      <c r="D79" s="84">
        <f>D9</f>
        <v>488487.50978</v>
      </c>
      <c r="E79" s="36"/>
    </row>
    <row r="80" spans="1:5" ht="15" hidden="1">
      <c r="A80" s="15"/>
      <c r="B80" s="17" t="s">
        <v>41</v>
      </c>
      <c r="C80" s="84">
        <f>'[4]отчет финансы '!$C$9</f>
        <v>9038.9</v>
      </c>
      <c r="D80" s="84">
        <f>'[4]отчет финансы '!$D$9</f>
        <v>8900.48417</v>
      </c>
      <c r="E80" s="36"/>
    </row>
    <row r="81" spans="1:5" ht="15" hidden="1">
      <c r="A81" s="15"/>
      <c r="B81" s="15" t="s">
        <v>42</v>
      </c>
      <c r="C81" s="32">
        <f>C70-C77</f>
        <v>0</v>
      </c>
      <c r="D81" s="85">
        <f>D70-D77</f>
        <v>0.006050000083632767</v>
      </c>
      <c r="E81" s="32"/>
    </row>
    <row r="82" spans="3:5" ht="18.75" hidden="1">
      <c r="C82" s="37"/>
      <c r="D82" s="37"/>
      <c r="E82" s="38"/>
    </row>
    <row r="88" ht="15">
      <c r="D88" s="86"/>
    </row>
  </sheetData>
  <sheetProtection/>
  <autoFilter ref="A8:D57"/>
  <mergeCells count="13">
    <mergeCell ref="A53:A57"/>
    <mergeCell ref="E6:E7"/>
    <mergeCell ref="A6:A7"/>
    <mergeCell ref="B6:B7"/>
    <mergeCell ref="A3:D3"/>
    <mergeCell ref="A4:D4"/>
    <mergeCell ref="C6:D6"/>
    <mergeCell ref="A51:A52"/>
    <mergeCell ref="A44:A50"/>
    <mergeCell ref="A37:A43"/>
    <mergeCell ref="A30:A36"/>
    <mergeCell ref="A23:A29"/>
    <mergeCell ref="A9:A15"/>
  </mergeCells>
  <printOptions/>
  <pageMargins left="0.2362204724409449" right="0.15748031496062992" top="0.4330708661417323" bottom="0.2755905511811024" header="0.31496062992125984" footer="0.31496062992125984"/>
  <pageSetup fitToHeight="0" fitToWidth="1" horizontalDpi="180" verticalDpi="18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58"/>
  <sheetViews>
    <sheetView tabSelected="1" view="pageBreakPreview" zoomScale="70" zoomScaleSheetLayoutView="70" workbookViewId="0" topLeftCell="A19">
      <selection activeCell="I19" sqref="I1:I16384"/>
    </sheetView>
  </sheetViews>
  <sheetFormatPr defaultColWidth="9.140625" defaultRowHeight="15"/>
  <cols>
    <col min="1" max="1" width="5.421875" style="0" customWidth="1"/>
    <col min="2" max="2" width="96.00390625" style="0" customWidth="1"/>
    <col min="3" max="3" width="14.57421875" style="0" customWidth="1"/>
    <col min="4" max="4" width="24.421875" style="77" customWidth="1"/>
    <col min="5" max="5" width="16.140625" style="0" bestFit="1" customWidth="1"/>
    <col min="6" max="6" width="19.140625" style="0" bestFit="1" customWidth="1"/>
    <col min="7" max="7" width="17.57421875" style="0" hidden="1" customWidth="1"/>
    <col min="8" max="8" width="15.8515625" style="0" hidden="1" customWidth="1"/>
    <col min="9" max="9" width="0" style="0" hidden="1" customWidth="1"/>
  </cols>
  <sheetData>
    <row r="1" ht="15.75">
      <c r="F1" s="78" t="s">
        <v>52</v>
      </c>
    </row>
    <row r="3" spans="1:6" ht="18.75">
      <c r="A3" s="114" t="s">
        <v>50</v>
      </c>
      <c r="B3" s="115"/>
      <c r="C3" s="115"/>
      <c r="D3" s="115"/>
      <c r="E3" s="115"/>
      <c r="F3" s="115"/>
    </row>
    <row r="4" spans="1:6" ht="18.75">
      <c r="A4" s="116" t="s">
        <v>58</v>
      </c>
      <c r="B4" s="115"/>
      <c r="C4" s="115"/>
      <c r="D4" s="115"/>
      <c r="E4" s="115"/>
      <c r="F4" s="115"/>
    </row>
    <row r="5" spans="1:6" ht="18.75">
      <c r="A5" s="116" t="s">
        <v>88</v>
      </c>
      <c r="B5" s="115"/>
      <c r="C5" s="115"/>
      <c r="D5" s="115"/>
      <c r="E5" s="115"/>
      <c r="F5" s="115"/>
    </row>
    <row r="6" ht="18.75">
      <c r="A6" s="2"/>
    </row>
    <row r="7" spans="1:7" ht="18.75">
      <c r="A7" s="117" t="s">
        <v>68</v>
      </c>
      <c r="B7" s="113" t="s">
        <v>17</v>
      </c>
      <c r="C7" s="113" t="s">
        <v>29</v>
      </c>
      <c r="D7" s="120" t="s">
        <v>87</v>
      </c>
      <c r="E7" s="113"/>
      <c r="F7" s="113"/>
      <c r="G7" s="111" t="s">
        <v>89</v>
      </c>
    </row>
    <row r="8" spans="1:7" ht="18.75">
      <c r="A8" s="118"/>
      <c r="B8" s="113"/>
      <c r="C8" s="113"/>
      <c r="D8" s="111" t="s">
        <v>66</v>
      </c>
      <c r="E8" s="113" t="s">
        <v>51</v>
      </c>
      <c r="F8" s="113"/>
      <c r="G8" s="111"/>
    </row>
    <row r="9" spans="1:7" ht="77.25" customHeight="1">
      <c r="A9" s="119"/>
      <c r="B9" s="113"/>
      <c r="C9" s="113"/>
      <c r="D9" s="112"/>
      <c r="E9" s="6" t="s">
        <v>10</v>
      </c>
      <c r="F9" s="76" t="s">
        <v>67</v>
      </c>
      <c r="G9" s="111"/>
    </row>
    <row r="10" spans="1:8" ht="37.5">
      <c r="A10" s="67" t="s">
        <v>69</v>
      </c>
      <c r="B10" s="67" t="s">
        <v>83</v>
      </c>
      <c r="C10" s="9" t="s">
        <v>55</v>
      </c>
      <c r="D10" s="72">
        <v>27047.16</v>
      </c>
      <c r="E10" s="71">
        <v>27000</v>
      </c>
      <c r="F10" s="71">
        <v>28354.52</v>
      </c>
      <c r="G10" s="79">
        <f>F10/E10</f>
        <v>1.0501674074074074</v>
      </c>
      <c r="H10" s="93">
        <f>IF(G10&gt;=1,1,G10)</f>
        <v>1</v>
      </c>
    </row>
    <row r="11" spans="1:8" ht="37.5">
      <c r="A11" s="8" t="s">
        <v>70</v>
      </c>
      <c r="B11" s="8" t="s">
        <v>20</v>
      </c>
      <c r="C11" s="9" t="s">
        <v>21</v>
      </c>
      <c r="D11" s="70">
        <v>8</v>
      </c>
      <c r="E11" s="6">
        <v>8</v>
      </c>
      <c r="F11" s="6">
        <v>8</v>
      </c>
      <c r="G11" s="79">
        <f aca="true" t="shared" si="0" ref="G11:G21">F11/E11</f>
        <v>1</v>
      </c>
      <c r="H11" s="93">
        <f aca="true" t="shared" si="1" ref="H11:H22">IF(G11&gt;=1,1,G11)</f>
        <v>1</v>
      </c>
    </row>
    <row r="12" spans="1:8" ht="37.5">
      <c r="A12" s="7" t="s">
        <v>71</v>
      </c>
      <c r="B12" s="7" t="s">
        <v>22</v>
      </c>
      <c r="C12" s="7" t="s">
        <v>23</v>
      </c>
      <c r="D12" s="70">
        <v>5112</v>
      </c>
      <c r="E12" s="6">
        <v>4700</v>
      </c>
      <c r="F12" s="6">
        <v>5419</v>
      </c>
      <c r="G12" s="79">
        <f t="shared" si="0"/>
        <v>1.1529787234042552</v>
      </c>
      <c r="H12" s="93">
        <f t="shared" si="1"/>
        <v>1</v>
      </c>
    </row>
    <row r="13" spans="1:8" ht="18.75">
      <c r="A13" s="7" t="s">
        <v>72</v>
      </c>
      <c r="B13" s="7" t="s">
        <v>24</v>
      </c>
      <c r="C13" s="7" t="s">
        <v>21</v>
      </c>
      <c r="D13" s="70">
        <v>31</v>
      </c>
      <c r="E13" s="6">
        <v>31</v>
      </c>
      <c r="F13" s="6">
        <v>31</v>
      </c>
      <c r="G13" s="79">
        <f t="shared" si="0"/>
        <v>1</v>
      </c>
      <c r="H13" s="93">
        <f t="shared" si="1"/>
        <v>1</v>
      </c>
    </row>
    <row r="14" spans="1:8" ht="18.75">
      <c r="A14" s="7" t="s">
        <v>73</v>
      </c>
      <c r="B14" s="7" t="s">
        <v>9</v>
      </c>
      <c r="C14" s="7" t="s">
        <v>23</v>
      </c>
      <c r="D14" s="70">
        <v>5619</v>
      </c>
      <c r="E14" s="6">
        <v>5595</v>
      </c>
      <c r="F14" s="6">
        <v>6328</v>
      </c>
      <c r="G14" s="79">
        <f t="shared" si="0"/>
        <v>1.1310098302055407</v>
      </c>
      <c r="H14" s="93">
        <f t="shared" si="1"/>
        <v>1</v>
      </c>
    </row>
    <row r="15" spans="1:8" ht="37.5">
      <c r="A15" s="7" t="s">
        <v>74</v>
      </c>
      <c r="B15" s="7" t="s">
        <v>31</v>
      </c>
      <c r="C15" s="68" t="s">
        <v>21</v>
      </c>
      <c r="D15" s="70">
        <v>1386</v>
      </c>
      <c r="E15" s="70">
        <v>1249</v>
      </c>
      <c r="F15" s="70">
        <v>1403</v>
      </c>
      <c r="G15" s="79">
        <f t="shared" si="0"/>
        <v>1.1232986389111288</v>
      </c>
      <c r="H15" s="93">
        <f t="shared" si="1"/>
        <v>1</v>
      </c>
    </row>
    <row r="16" spans="1:8" ht="22.5" customHeight="1">
      <c r="A16" s="69" t="s">
        <v>93</v>
      </c>
      <c r="B16" s="69" t="s">
        <v>81</v>
      </c>
      <c r="C16" s="69" t="s">
        <v>21</v>
      </c>
      <c r="D16" s="70">
        <v>47</v>
      </c>
      <c r="E16" s="6">
        <v>47</v>
      </c>
      <c r="F16" s="6">
        <v>54</v>
      </c>
      <c r="G16" s="79">
        <f t="shared" si="0"/>
        <v>1.148936170212766</v>
      </c>
      <c r="H16" s="93">
        <f t="shared" si="1"/>
        <v>1</v>
      </c>
    </row>
    <row r="17" spans="1:8" ht="18.75">
      <c r="A17" s="69" t="s">
        <v>75</v>
      </c>
      <c r="B17" s="7" t="s">
        <v>25</v>
      </c>
      <c r="C17" s="68" t="s">
        <v>21</v>
      </c>
      <c r="D17" s="70">
        <v>2</v>
      </c>
      <c r="E17" s="70">
        <v>2</v>
      </c>
      <c r="F17" s="70">
        <v>2</v>
      </c>
      <c r="G17" s="79">
        <f t="shared" si="0"/>
        <v>1</v>
      </c>
      <c r="H17" s="93">
        <f t="shared" si="1"/>
        <v>1</v>
      </c>
    </row>
    <row r="18" spans="1:8" ht="18.75">
      <c r="A18" s="69" t="s">
        <v>76</v>
      </c>
      <c r="B18" s="69" t="s">
        <v>82</v>
      </c>
      <c r="C18" s="68" t="s">
        <v>23</v>
      </c>
      <c r="D18" s="70">
        <v>71</v>
      </c>
      <c r="E18" s="70">
        <v>71</v>
      </c>
      <c r="F18" s="70">
        <v>71</v>
      </c>
      <c r="G18" s="79">
        <f t="shared" si="0"/>
        <v>1</v>
      </c>
      <c r="H18" s="93">
        <f t="shared" si="1"/>
        <v>1</v>
      </c>
    </row>
    <row r="19" spans="1:8" ht="18.75">
      <c r="A19" s="69" t="s">
        <v>77</v>
      </c>
      <c r="B19" s="7" t="s">
        <v>26</v>
      </c>
      <c r="C19" s="7" t="s">
        <v>21</v>
      </c>
      <c r="D19" s="70">
        <v>1294</v>
      </c>
      <c r="E19" s="70">
        <v>1290</v>
      </c>
      <c r="F19" s="70">
        <v>1312</v>
      </c>
      <c r="G19" s="79">
        <f t="shared" si="0"/>
        <v>1.0170542635658915</v>
      </c>
      <c r="H19" s="93">
        <f t="shared" si="1"/>
        <v>1</v>
      </c>
    </row>
    <row r="20" spans="1:8" ht="37.5">
      <c r="A20" s="69" t="s">
        <v>78</v>
      </c>
      <c r="B20" s="7" t="s">
        <v>27</v>
      </c>
      <c r="C20" s="7" t="s">
        <v>28</v>
      </c>
      <c r="D20" s="70">
        <v>187.4</v>
      </c>
      <c r="E20" s="70">
        <v>179</v>
      </c>
      <c r="F20" s="70">
        <v>191.6</v>
      </c>
      <c r="G20" s="79">
        <f t="shared" si="0"/>
        <v>1.0703910614525138</v>
      </c>
      <c r="H20" s="93">
        <f t="shared" si="1"/>
        <v>1</v>
      </c>
    </row>
    <row r="21" spans="1:8" ht="37.5">
      <c r="A21" s="7" t="s">
        <v>79</v>
      </c>
      <c r="B21" s="7" t="s">
        <v>18</v>
      </c>
      <c r="C21" s="7" t="s">
        <v>19</v>
      </c>
      <c r="D21" s="70">
        <v>39.94</v>
      </c>
      <c r="E21" s="70">
        <v>41.5</v>
      </c>
      <c r="F21" s="70">
        <v>42.27</v>
      </c>
      <c r="G21" s="79">
        <f t="shared" si="0"/>
        <v>1.01855421686747</v>
      </c>
      <c r="H21" s="93">
        <f t="shared" si="1"/>
        <v>1</v>
      </c>
    </row>
    <row r="22" spans="1:8" ht="42.75" customHeight="1">
      <c r="A22" s="67" t="s">
        <v>80</v>
      </c>
      <c r="B22" s="67" t="s">
        <v>57</v>
      </c>
      <c r="C22" s="68" t="s">
        <v>19</v>
      </c>
      <c r="D22" s="70">
        <v>0</v>
      </c>
      <c r="E22" s="66">
        <v>0</v>
      </c>
      <c r="F22" s="70">
        <v>0</v>
      </c>
      <c r="G22" s="79">
        <v>1</v>
      </c>
      <c r="H22" s="93">
        <f t="shared" si="1"/>
        <v>1</v>
      </c>
    </row>
    <row r="23" spans="7:9" ht="27">
      <c r="G23" s="27"/>
      <c r="H23" s="94">
        <f>(SUM(H10:H22))/COUNT(H10:H22)</f>
        <v>1</v>
      </c>
      <c r="I23" s="95" t="s">
        <v>94</v>
      </c>
    </row>
    <row r="24" spans="1:7" ht="18.75">
      <c r="A24" s="13" t="s">
        <v>47</v>
      </c>
      <c r="G24" s="27"/>
    </row>
    <row r="25" spans="1:7" ht="18.75">
      <c r="A25" s="23" t="s">
        <v>48</v>
      </c>
      <c r="D25" s="30" t="s">
        <v>11</v>
      </c>
      <c r="G25" s="27"/>
    </row>
    <row r="26" spans="1:7" ht="18.75">
      <c r="A26" s="13" t="s">
        <v>49</v>
      </c>
      <c r="G26" s="27"/>
    </row>
    <row r="27" spans="1:7" ht="18.75">
      <c r="A27" s="22"/>
      <c r="G27" s="40"/>
    </row>
    <row r="28" spans="1:7" ht="18.75">
      <c r="A28" s="22" t="s">
        <v>59</v>
      </c>
      <c r="G28" s="27"/>
    </row>
    <row r="29" spans="1:7" ht="18.75">
      <c r="A29" s="22"/>
      <c r="G29" s="27"/>
    </row>
    <row r="30" ht="18.75">
      <c r="G30" s="27"/>
    </row>
    <row r="31" ht="18.75">
      <c r="G31" s="40"/>
    </row>
    <row r="32" ht="18.75">
      <c r="G32" s="40"/>
    </row>
    <row r="33" ht="18.75">
      <c r="G33" s="27"/>
    </row>
    <row r="34" ht="18.75">
      <c r="G34" s="27"/>
    </row>
    <row r="35" ht="18.75">
      <c r="G35" s="27"/>
    </row>
    <row r="36" ht="18.75">
      <c r="G36" s="27"/>
    </row>
    <row r="37" ht="18.75">
      <c r="G37" s="27"/>
    </row>
    <row r="38" ht="18.75">
      <c r="G38" s="40"/>
    </row>
    <row r="39" ht="18.75">
      <c r="G39" s="40"/>
    </row>
    <row r="40" ht="18.75">
      <c r="G40" s="27"/>
    </row>
    <row r="41" ht="18.75">
      <c r="G41" s="27"/>
    </row>
    <row r="42" ht="18.75">
      <c r="G42" s="27"/>
    </row>
    <row r="43" ht="18.75">
      <c r="G43" s="27"/>
    </row>
    <row r="44" ht="18.75">
      <c r="G44" s="27"/>
    </row>
    <row r="45" ht="18.75">
      <c r="G45" s="40"/>
    </row>
    <row r="46" ht="18.75">
      <c r="G46" s="40"/>
    </row>
    <row r="47" ht="18.75">
      <c r="G47" s="27"/>
    </row>
    <row r="48" ht="18.75">
      <c r="G48" s="27"/>
    </row>
    <row r="49" ht="18.75">
      <c r="G49" s="27"/>
    </row>
    <row r="50" ht="18.75">
      <c r="G50" s="27"/>
    </row>
    <row r="51" ht="18.75">
      <c r="G51" s="27"/>
    </row>
    <row r="52" ht="18.75">
      <c r="G52" s="40"/>
    </row>
    <row r="53" ht="18.75">
      <c r="G53" s="40"/>
    </row>
    <row r="54" ht="18.75">
      <c r="G54" s="27"/>
    </row>
    <row r="55" ht="18.75">
      <c r="G55" s="27"/>
    </row>
    <row r="56" ht="18.75">
      <c r="G56" s="27"/>
    </row>
    <row r="57" ht="18.75">
      <c r="G57" s="27"/>
    </row>
    <row r="58" ht="18.75">
      <c r="G58" s="27"/>
    </row>
  </sheetData>
  <sheetProtection/>
  <mergeCells count="10">
    <mergeCell ref="G7:G9"/>
    <mergeCell ref="D8:D9"/>
    <mergeCell ref="E8:F8"/>
    <mergeCell ref="A3:F3"/>
    <mergeCell ref="A4:F4"/>
    <mergeCell ref="A5:F5"/>
    <mergeCell ref="A7:A9"/>
    <mergeCell ref="B7:B9"/>
    <mergeCell ref="C7:C9"/>
    <mergeCell ref="D7:F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2016-07-29T10:35:03Z</dcterms:modified>
  <cp:category/>
  <cp:version/>
  <cp:contentType/>
  <cp:contentStatus/>
</cp:coreProperties>
</file>