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0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индикаторы'!$A$1:$V$37</definedName>
    <definedName name="_xlnm.Print_Area" localSheetId="0">'отчет финансы '!$A$1:$E$49</definedName>
  </definedNames>
  <calcPr fullCalcOnLoad="1"/>
</workbook>
</file>

<file path=xl/sharedStrings.xml><?xml version="1.0" encoding="utf-8"?>
<sst xmlns="http://schemas.openxmlformats.org/spreadsheetml/2006/main" count="126" uniqueCount="91">
  <si>
    <t>Источник финансирования</t>
  </si>
  <si>
    <t>Подпрограмма</t>
  </si>
  <si>
    <t>Всего</t>
  </si>
  <si>
    <t>местный бюджет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</si>
  <si>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</si>
  <si>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</si>
  <si>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</si>
  <si>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 внебюждетных фондов</t>
  </si>
  <si>
    <t>средства юридических и физических лиц</t>
  </si>
  <si>
    <t>чел.</t>
  </si>
  <si>
    <t>1. Мероприятие  «Реализация мер в области муниципальной молодежной политики»</t>
  </si>
  <si>
    <t>Количество организованных и проведенных мероприятий для молодежи</t>
  </si>
  <si>
    <t>Численность  молодых людей вовлеченных в   реализацию приоритетных направлений муниципальной молодежной политики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</si>
  <si>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</si>
  <si>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</si>
  <si>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 xml:space="preserve">Справочно:численность молодежи в городе Кемерово (от 14 до 30 лет) </t>
  </si>
  <si>
    <t>план</t>
  </si>
  <si>
    <t>кассовое исполнение</t>
  </si>
  <si>
    <t xml:space="preserve">Начальник управления культуры, спорта </t>
  </si>
  <si>
    <t>и молодежной политики администрации города Кемерово</t>
  </si>
  <si>
    <t xml:space="preserve">Обоснование отклонений значений целевого показателя (индикатора) на конец отчетного  года при  наличии) </t>
  </si>
  <si>
    <t>Степень достижения целей (решения задач)  
Сд = Зф / Зп x 100%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</si>
  <si>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</si>
  <si>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</si>
  <si>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</si>
  <si>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</si>
  <si>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</si>
  <si>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</si>
  <si>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Количество  городских профильных молодежных студенческих отрядов, трудовых бригад</t>
  </si>
  <si>
    <t>Количество мероприятий, направленных  на социально-экономическое и инновационное  развитие  города</t>
  </si>
  <si>
    <t>Количество мероприятий, направленных  на формирование гражданско-патриотического воспитания и здорового образа жизни,  развития       добровольчества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</si>
  <si>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</si>
  <si>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</si>
  <si>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</si>
  <si>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</si>
  <si>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</si>
  <si>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</si>
  <si>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</si>
  <si>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</si>
  <si>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</si>
  <si>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</si>
  <si>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</si>
  <si>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</si>
  <si>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</si>
  <si>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</si>
  <si>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</si>
  <si>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</si>
  <si>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>Степень реализации муниципальной пограммы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</si>
  <si>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</si>
  <si>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</si>
  <si>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</si>
  <si>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И.Н. Сагайдак</t>
  </si>
  <si>
    <t>рост численности молодежи</t>
  </si>
  <si>
    <t>Разработчик муниципальной программы:</t>
  </si>
  <si>
    <t xml:space="preserve">для СРм - степень реализации мероприятий: </t>
  </si>
  <si>
    <t>ШТ</t>
  </si>
  <si>
    <t>ЧЕЛ</t>
  </si>
  <si>
    <t>ПРОЦ</t>
  </si>
  <si>
    <t xml:space="preserve">ЧЕЛ </t>
  </si>
  <si>
    <t>ЕД</t>
  </si>
  <si>
    <t>Количество муниципальных учреждений, осуществляющих деятельность в области молодежной политики</t>
  </si>
  <si>
    <t>13.</t>
  </si>
  <si>
    <t>Количество социально оринтированных некоммерческих организаций, получивших бюджетные средства</t>
  </si>
  <si>
    <t>Количество реализованных молодежных социально-значимых проектов</t>
  </si>
  <si>
    <t>Исп. Матыцина Е.Ю.</t>
  </si>
  <si>
    <t>тел. 75-28-56. 23-12</t>
  </si>
  <si>
    <t xml:space="preserve">3. Мероприятие  «Поддержка социально ориентированных некоммерческих организаций, осуществляющих деятельность в сфере молодежной политики» </t>
  </si>
  <si>
    <t>фактическое исполнение за год, предшест-вующий отчетному (при наличии)</t>
  </si>
  <si>
    <t>Единица изме-рения</t>
  </si>
  <si>
    <t>МБ</t>
  </si>
  <si>
    <t>ОБ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</si>
  <si>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35 лет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</si>
  <si>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35 лет, вовлеченной в   реализацию приоритетных направлений молодежной политики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</si>
  <si>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35 лет, вовлеченной в   реализацию приоритетных направлений молодежной политики</t>
  </si>
  <si>
    <t>Муниципальная программа «Молодежь города Кемерово» 2015-2024 годы</t>
  </si>
  <si>
    <t xml:space="preserve">2. Мероприятие  «Обеспече-ние деятельности муници-пальных учреждений, осу-ществляющих деятельность в области  молодежной политики» </t>
  </si>
  <si>
    <t>за 2022 год</t>
  </si>
  <si>
    <t>«Молодежь города Кемерово» на 2015-2025 годы</t>
  </si>
  <si>
    <t>Значение целевого показателя (индикатора)</t>
  </si>
  <si>
    <t>СР (степень реализации мун. программы)=</t>
  </si>
  <si>
    <t>СРм (степень реализации мероприятий)</t>
  </si>
  <si>
    <t>всего</t>
  </si>
  <si>
    <t>выполнено</t>
  </si>
  <si>
    <t xml:space="preserve">индикаторов </t>
  </si>
  <si>
    <t xml:space="preserve">мероприятий </t>
  </si>
  <si>
    <t>Исп. Матыцина Е.Ю., Горб Ф.Ф.</t>
  </si>
  <si>
    <t>75-28-56 (23-12); 58-39-47 (21-29)</t>
  </si>
  <si>
    <t>отчетный год 2022</t>
  </si>
  <si>
    <t xml:space="preserve">план </t>
  </si>
  <si>
    <t xml:space="preserve">факт </t>
  </si>
  <si>
    <t>Х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</si>
</sst>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  <numFmt numFmtId="199" formatCode="#,##0.000_ ;\-#,##0.000\ "/>
    <numFmt numFmtId="200" formatCode="_-* #,##0.000\ _₽_-;\-* #,##0.000\ _₽_-;_-* &quot;-&quot;??\ _₽_-;_-@_-"/>
    <numFmt numFmtId="201" formatCode="_-* #,##0.0\ _₽_-;\-* #,##0.0\ _₽_-;_-* &quot;-&quot;??\ _₽_-;_-@_-"/>
  </numFmts>
  <fonts count="6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4"/>
      <color indexed="17"/>
      <name val="Times New Roman"/>
      <family val="1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71" fontId="7" fillId="0" borderId="0" xfId="63" applyFont="1" applyAlignment="1">
      <alignment/>
    </xf>
    <xf numFmtId="17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172" fontId="8" fillId="0" borderId="0" xfId="63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82" fontId="12" fillId="0" borderId="10" xfId="6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184" fontId="60" fillId="0" borderId="0" xfId="63" applyNumberFormat="1" applyFont="1" applyFill="1" applyBorder="1" applyAlignment="1">
      <alignment wrapText="1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171" fontId="59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61" fillId="0" borderId="0" xfId="63" applyFont="1" applyFill="1" applyAlignment="1">
      <alignment/>
    </xf>
    <xf numFmtId="172" fontId="13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172" fontId="62" fillId="0" borderId="0" xfId="0" applyNumberFormat="1" applyFont="1" applyFill="1" applyAlignment="1">
      <alignment/>
    </xf>
    <xf numFmtId="173" fontId="60" fillId="0" borderId="0" xfId="0" applyNumberFormat="1" applyFont="1" applyFill="1" applyBorder="1" applyAlignment="1">
      <alignment horizontal="right"/>
    </xf>
    <xf numFmtId="171" fontId="59" fillId="0" borderId="0" xfId="63" applyFont="1" applyFill="1" applyAlignment="1">
      <alignment/>
    </xf>
    <xf numFmtId="171" fontId="62" fillId="0" borderId="0" xfId="0" applyNumberFormat="1" applyFont="1" applyFill="1" applyAlignment="1">
      <alignment/>
    </xf>
    <xf numFmtId="180" fontId="60" fillId="0" borderId="0" xfId="60" applyNumberFormat="1" applyFont="1" applyFill="1" applyBorder="1" applyAlignment="1">
      <alignment wrapText="1"/>
    </xf>
    <xf numFmtId="0" fontId="60" fillId="0" borderId="2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64" fillId="0" borderId="0" xfId="0" applyFont="1" applyAlignment="1">
      <alignment horizontal="justify"/>
    </xf>
    <xf numFmtId="184" fontId="8" fillId="0" borderId="0" xfId="65" applyNumberFormat="1" applyFont="1" applyFill="1" applyBorder="1" applyAlignment="1">
      <alignment wrapText="1"/>
    </xf>
    <xf numFmtId="171" fontId="60" fillId="0" borderId="21" xfId="63" applyFont="1" applyFill="1" applyBorder="1" applyAlignment="1">
      <alignment wrapText="1"/>
    </xf>
    <xf numFmtId="171" fontId="60" fillId="0" borderId="22" xfId="63" applyFont="1" applyFill="1" applyBorder="1" applyAlignment="1">
      <alignment wrapText="1"/>
    </xf>
    <xf numFmtId="171" fontId="60" fillId="0" borderId="23" xfId="63" applyFont="1" applyFill="1" applyBorder="1" applyAlignment="1">
      <alignment wrapText="1"/>
    </xf>
    <xf numFmtId="171" fontId="60" fillId="0" borderId="24" xfId="63" applyFont="1" applyFill="1" applyBorder="1" applyAlignment="1">
      <alignment wrapText="1"/>
    </xf>
    <xf numFmtId="171" fontId="60" fillId="0" borderId="20" xfId="63" applyFont="1" applyFill="1" applyBorder="1" applyAlignment="1">
      <alignment wrapText="1"/>
    </xf>
    <xf numFmtId="189" fontId="12" fillId="0" borderId="10" xfId="63" applyNumberFormat="1" applyFont="1" applyBorder="1" applyAlignment="1">
      <alignment horizontal="center" vertical="center" wrapText="1"/>
    </xf>
    <xf numFmtId="171" fontId="60" fillId="0" borderId="10" xfId="63" applyFont="1" applyFill="1" applyBorder="1" applyAlignment="1">
      <alignment wrapText="1"/>
    </xf>
    <xf numFmtId="171" fontId="0" fillId="0" borderId="0" xfId="65" applyFont="1" applyAlignment="1">
      <alignment/>
    </xf>
    <xf numFmtId="171" fontId="14" fillId="0" borderId="0" xfId="0" applyNumberFormat="1" applyFont="1" applyAlignment="1">
      <alignment/>
    </xf>
    <xf numFmtId="171" fontId="15" fillId="33" borderId="0" xfId="65" applyFont="1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2" fontId="8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2" fontId="3" fillId="0" borderId="10" xfId="65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3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horizontal="center" vertical="center" wrapText="1"/>
    </xf>
    <xf numFmtId="171" fontId="60" fillId="10" borderId="10" xfId="63" applyFont="1" applyFill="1" applyBorder="1" applyAlignment="1">
      <alignment wrapText="1"/>
    </xf>
    <xf numFmtId="0" fontId="60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6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8" fontId="3" fillId="0" borderId="10" xfId="65" applyNumberFormat="1" applyFont="1" applyFill="1" applyBorder="1" applyAlignment="1">
      <alignment horizontal="right" vertical="center" wrapText="1"/>
    </xf>
    <xf numFmtId="188" fontId="3" fillId="0" borderId="10" xfId="6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82" fontId="3" fillId="0" borderId="10" xfId="65" applyNumberFormat="1" applyFont="1" applyFill="1" applyBorder="1" applyAlignment="1">
      <alignment horizontal="right" vertical="center" wrapText="1"/>
    </xf>
    <xf numFmtId="182" fontId="3" fillId="0" borderId="10" xfId="63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172" fontId="8" fillId="0" borderId="0" xfId="63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71" fontId="8" fillId="0" borderId="0" xfId="0" applyNumberFormat="1" applyFont="1" applyFill="1" applyAlignment="1">
      <alignment horizontal="right" vertical="center"/>
    </xf>
    <xf numFmtId="171" fontId="8" fillId="0" borderId="0" xfId="63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43" fontId="1" fillId="0" borderId="10" xfId="0" applyNumberFormat="1" applyFont="1" applyBorder="1" applyAlignment="1">
      <alignment/>
    </xf>
    <xf numFmtId="184" fontId="8" fillId="34" borderId="26" xfId="63" applyNumberFormat="1" applyFont="1" applyFill="1" applyBorder="1" applyAlignment="1">
      <alignment wrapText="1"/>
    </xf>
    <xf numFmtId="184" fontId="8" fillId="34" borderId="27" xfId="63" applyNumberFormat="1" applyFont="1" applyFill="1" applyBorder="1" applyAlignment="1">
      <alignment wrapText="1"/>
    </xf>
    <xf numFmtId="184" fontId="10" fillId="34" borderId="28" xfId="63" applyNumberFormat="1" applyFont="1" applyFill="1" applyBorder="1" applyAlignment="1">
      <alignment wrapText="1"/>
    </xf>
    <xf numFmtId="184" fontId="10" fillId="34" borderId="26" xfId="63" applyNumberFormat="1" applyFont="1" applyFill="1" applyBorder="1" applyAlignment="1">
      <alignment wrapText="1"/>
    </xf>
    <xf numFmtId="184" fontId="10" fillId="34" borderId="29" xfId="63" applyNumberFormat="1" applyFont="1" applyFill="1" applyBorder="1" applyAlignment="1">
      <alignment wrapText="1"/>
    </xf>
    <xf numFmtId="184" fontId="8" fillId="34" borderId="30" xfId="63" applyNumberFormat="1" applyFont="1" applyFill="1" applyBorder="1" applyAlignment="1">
      <alignment wrapText="1"/>
    </xf>
    <xf numFmtId="184" fontId="3" fillId="34" borderId="26" xfId="63" applyNumberFormat="1" applyFont="1" applyFill="1" applyBorder="1" applyAlignment="1">
      <alignment wrapText="1"/>
    </xf>
    <xf numFmtId="184" fontId="3" fillId="34" borderId="27" xfId="63" applyNumberFormat="1" applyFont="1" applyFill="1" applyBorder="1" applyAlignment="1">
      <alignment wrapText="1"/>
    </xf>
    <xf numFmtId="184" fontId="8" fillId="34" borderId="28" xfId="63" applyNumberFormat="1" applyFont="1" applyFill="1" applyBorder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8" fillId="34" borderId="12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wrapText="1"/>
    </xf>
    <xf numFmtId="0" fontId="8" fillId="34" borderId="31" xfId="0" applyFont="1" applyFill="1" applyBorder="1" applyAlignment="1">
      <alignment horizontal="center" wrapText="1"/>
    </xf>
    <xf numFmtId="184" fontId="9" fillId="34" borderId="13" xfId="63" applyNumberFormat="1" applyFont="1" applyFill="1" applyBorder="1" applyAlignment="1">
      <alignment wrapText="1"/>
    </xf>
    <xf numFmtId="184" fontId="8" fillId="34" borderId="10" xfId="63" applyNumberFormat="1" applyFont="1" applyFill="1" applyBorder="1" applyAlignment="1">
      <alignment wrapText="1"/>
    </xf>
    <xf numFmtId="184" fontId="8" fillId="34" borderId="12" xfId="63" applyNumberFormat="1" applyFont="1" applyFill="1" applyBorder="1" applyAlignment="1">
      <alignment wrapText="1"/>
    </xf>
    <xf numFmtId="184" fontId="10" fillId="34" borderId="19" xfId="63" applyNumberFormat="1" applyFont="1" applyFill="1" applyBorder="1" applyAlignment="1">
      <alignment wrapText="1"/>
    </xf>
    <xf numFmtId="184" fontId="10" fillId="34" borderId="10" xfId="63" applyNumberFormat="1" applyFont="1" applyFill="1" applyBorder="1" applyAlignment="1">
      <alignment wrapText="1"/>
    </xf>
    <xf numFmtId="184" fontId="10" fillId="34" borderId="15" xfId="63" applyNumberFormat="1" applyFont="1" applyFill="1" applyBorder="1" applyAlignment="1">
      <alignment wrapText="1"/>
    </xf>
    <xf numFmtId="184" fontId="8" fillId="34" borderId="13" xfId="63" applyNumberFormat="1" applyFont="1" applyFill="1" applyBorder="1" applyAlignment="1">
      <alignment wrapText="1"/>
    </xf>
    <xf numFmtId="184" fontId="3" fillId="34" borderId="10" xfId="63" applyNumberFormat="1" applyFont="1" applyFill="1" applyBorder="1" applyAlignment="1">
      <alignment wrapText="1"/>
    </xf>
    <xf numFmtId="184" fontId="3" fillId="34" borderId="12" xfId="63" applyNumberFormat="1" applyFont="1" applyFill="1" applyBorder="1" applyAlignment="1">
      <alignment wrapText="1"/>
    </xf>
    <xf numFmtId="184" fontId="8" fillId="34" borderId="19" xfId="63" applyNumberFormat="1" applyFont="1" applyFill="1" applyBorder="1" applyAlignment="1">
      <alignment wrapText="1"/>
    </xf>
    <xf numFmtId="172" fontId="8" fillId="34" borderId="0" xfId="63" applyNumberFormat="1" applyFont="1" applyFill="1" applyBorder="1" applyAlignment="1">
      <alignment wrapText="1"/>
    </xf>
    <xf numFmtId="172" fontId="7" fillId="34" borderId="0" xfId="0" applyNumberFormat="1" applyFont="1" applyFill="1" applyAlignment="1">
      <alignment/>
    </xf>
    <xf numFmtId="171" fontId="7" fillId="34" borderId="0" xfId="0" applyNumberFormat="1" applyFont="1" applyFill="1" applyAlignment="1">
      <alignment/>
    </xf>
    <xf numFmtId="0" fontId="8" fillId="34" borderId="0" xfId="0" applyFont="1" applyFill="1" applyAlignment="1">
      <alignment horizontal="right"/>
    </xf>
    <xf numFmtId="171" fontId="1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172" fontId="8" fillId="0" borderId="0" xfId="63" applyNumberFormat="1" applyFont="1" applyBorder="1" applyAlignment="1">
      <alignment horizontal="center" wrapText="1"/>
    </xf>
    <xf numFmtId="172" fontId="1" fillId="0" borderId="0" xfId="63" applyNumberFormat="1" applyFont="1" applyBorder="1" applyAlignment="1">
      <alignment wrapText="1"/>
    </xf>
    <xf numFmtId="0" fontId="3" fillId="34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201" fontId="9" fillId="0" borderId="0" xfId="0" applyNumberFormat="1" applyFont="1" applyAlignment="1">
      <alignment/>
    </xf>
    <xf numFmtId="174" fontId="18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34" borderId="37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1" fillId="0" borderId="15" xfId="0" applyNumberFormat="1" applyFont="1" applyBorder="1" applyAlignment="1">
      <alignment horizontal="center"/>
    </xf>
    <xf numFmtId="43" fontId="1" fillId="0" borderId="19" xfId="0" applyNumberFormat="1" applyFont="1" applyBorder="1" applyAlignment="1">
      <alignment horizontal="center"/>
    </xf>
    <xf numFmtId="0" fontId="60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63" fillId="0" borderId="0" xfId="0" applyFont="1" applyAlignment="1">
      <alignment horizontal="center" wrapText="1"/>
    </xf>
    <xf numFmtId="184" fontId="8" fillId="34" borderId="10" xfId="63" applyNumberFormat="1" applyFont="1" applyFill="1" applyBorder="1" applyAlignment="1">
      <alignment horizontal="center" wrapText="1"/>
    </xf>
    <xf numFmtId="184" fontId="8" fillId="34" borderId="26" xfId="63" applyNumberFormat="1" applyFont="1" applyFill="1" applyBorder="1" applyAlignment="1">
      <alignment horizontal="center" wrapText="1"/>
    </xf>
    <xf numFmtId="184" fontId="3" fillId="34" borderId="10" xfId="63" applyNumberFormat="1" applyFont="1" applyFill="1" applyBorder="1" applyAlignment="1">
      <alignment horizontal="center" wrapText="1"/>
    </xf>
    <xf numFmtId="184" fontId="3" fillId="34" borderId="26" xfId="63" applyNumberFormat="1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3"/>
  <sheetViews>
    <sheetView tabSelected="1" view="pageBreakPreview" zoomScale="69" zoomScaleSheetLayoutView="69" zoomScalePageLayoutView="0" workbookViewId="0" topLeftCell="A1">
      <selection activeCell="B35" sqref="B35"/>
    </sheetView>
  </sheetViews>
  <sheetFormatPr defaultColWidth="9.140625" defaultRowHeight="15" outlineLevelRow="1"/>
  <cols>
    <col min="1" max="1" width="34.140625" style="1" customWidth="1"/>
    <col min="2" max="2" width="51.28125" style="1" customWidth="1"/>
    <col min="3" max="3" width="13.7109375" style="124" bestFit="1" customWidth="1"/>
    <col min="4" max="4" width="16.140625" style="124" customWidth="1"/>
    <col min="5" max="5" width="21.00390625" style="38" hidden="1" customWidth="1"/>
    <col min="6" max="6" width="20.28125" style="1" customWidth="1"/>
    <col min="7" max="7" width="9.140625" style="1" customWidth="1"/>
    <col min="8" max="8" width="9.140625" style="82" customWidth="1"/>
    <col min="9" max="9" width="9.140625" style="1" customWidth="1"/>
    <col min="10" max="12" width="16.28125" style="1" customWidth="1"/>
    <col min="13" max="16384" width="9.140625" style="1" customWidth="1"/>
  </cols>
  <sheetData>
    <row r="1" spans="4:5" ht="15">
      <c r="D1" s="125" t="s">
        <v>22</v>
      </c>
      <c r="E1" s="37"/>
    </row>
    <row r="3" spans="1:5" ht="18.75">
      <c r="A3" s="156" t="s">
        <v>24</v>
      </c>
      <c r="B3" s="156"/>
      <c r="C3" s="156"/>
      <c r="D3" s="156"/>
      <c r="E3" s="3"/>
    </row>
    <row r="4" spans="1:8" ht="18.75" customHeight="1">
      <c r="A4" s="156" t="s">
        <v>76</v>
      </c>
      <c r="B4" s="156"/>
      <c r="C4" s="156"/>
      <c r="D4" s="156"/>
      <c r="E4" s="54"/>
      <c r="F4" s="54"/>
      <c r="G4" s="54"/>
      <c r="H4" s="81"/>
    </row>
    <row r="5" ht="19.5" thickBot="1">
      <c r="A5" s="3"/>
    </row>
    <row r="6" spans="1:8" s="4" customFormat="1" ht="57.75" customHeight="1">
      <c r="A6" s="163" t="s">
        <v>44</v>
      </c>
      <c r="B6" s="165" t="s">
        <v>0</v>
      </c>
      <c r="C6" s="167" t="s">
        <v>43</v>
      </c>
      <c r="D6" s="168"/>
      <c r="E6" s="157" t="s">
        <v>48</v>
      </c>
      <c r="H6" s="19"/>
    </row>
    <row r="7" spans="1:10" s="4" customFormat="1" ht="42" customHeight="1" thickBot="1">
      <c r="A7" s="164"/>
      <c r="B7" s="166"/>
      <c r="C7" s="126" t="s">
        <v>16</v>
      </c>
      <c r="D7" s="127" t="s">
        <v>17</v>
      </c>
      <c r="E7" s="158"/>
      <c r="F7" s="79">
        <f>D9-C9</f>
        <v>-0.7000000000007276</v>
      </c>
      <c r="H7" s="19"/>
      <c r="J7" s="78">
        <f>D13/D9*100</f>
        <v>14.290001286100114</v>
      </c>
    </row>
    <row r="8" spans="1:10" s="4" customFormat="1" ht="22.5" customHeight="1" thickBot="1">
      <c r="A8" s="32">
        <v>1</v>
      </c>
      <c r="B8" s="33">
        <v>2</v>
      </c>
      <c r="C8" s="128">
        <v>3</v>
      </c>
      <c r="D8" s="129">
        <v>4</v>
      </c>
      <c r="E8" s="53">
        <v>5</v>
      </c>
      <c r="H8" s="19"/>
      <c r="J8" s="78">
        <f>D10/D9*100</f>
        <v>85.70999871389988</v>
      </c>
    </row>
    <row r="9" spans="1:8" s="4" customFormat="1" ht="18.75">
      <c r="A9" s="160" t="s">
        <v>74</v>
      </c>
      <c r="B9" s="36" t="s">
        <v>2</v>
      </c>
      <c r="C9" s="130">
        <f>C10+C13</f>
        <v>6998.6</v>
      </c>
      <c r="D9" s="130">
        <f>D10+D13</f>
        <v>6997.9</v>
      </c>
      <c r="E9" s="130">
        <f>E10+E13</f>
        <v>1.9998833061047576</v>
      </c>
      <c r="F9" s="79">
        <f>D13/D9*100</f>
        <v>14.290001286100114</v>
      </c>
      <c r="G9" s="4">
        <f>ROUND(D9/C9*100,1)</f>
        <v>100</v>
      </c>
      <c r="H9" s="19"/>
    </row>
    <row r="10" spans="1:8" s="4" customFormat="1" ht="18.75">
      <c r="A10" s="161"/>
      <c r="B10" s="7" t="s">
        <v>45</v>
      </c>
      <c r="C10" s="131">
        <f>C23+C29+C35</f>
        <v>5998.6</v>
      </c>
      <c r="D10" s="115">
        <f>D23+D29+D35</f>
        <v>5997.9</v>
      </c>
      <c r="E10" s="61">
        <f>D10/C10</f>
        <v>0.9998833061047576</v>
      </c>
      <c r="F10" s="79">
        <f>C10/C9*100</f>
        <v>85.71142799988569</v>
      </c>
      <c r="G10" s="4">
        <f aca="true" t="shared" si="0" ref="G10:G28">ROUND(D10/C10*100,1)</f>
        <v>100</v>
      </c>
      <c r="H10" s="19"/>
    </row>
    <row r="11" spans="1:8" s="4" customFormat="1" ht="37.5">
      <c r="A11" s="161"/>
      <c r="B11" s="7" t="s">
        <v>4</v>
      </c>
      <c r="C11" s="185" t="s">
        <v>90</v>
      </c>
      <c r="D11" s="186" t="s">
        <v>90</v>
      </c>
      <c r="E11" s="61" t="e">
        <f aca="true" t="shared" si="1" ref="E11:E30">D11/C11</f>
        <v>#VALUE!</v>
      </c>
      <c r="F11" s="21"/>
      <c r="G11" s="4" t="e">
        <f t="shared" si="0"/>
        <v>#VALUE!</v>
      </c>
      <c r="H11" s="19"/>
    </row>
    <row r="12" spans="1:8" s="4" customFormat="1" ht="18.75" hidden="1">
      <c r="A12" s="161"/>
      <c r="B12" s="7" t="s">
        <v>5</v>
      </c>
      <c r="C12" s="131"/>
      <c r="D12" s="115"/>
      <c r="E12" s="61"/>
      <c r="G12" s="4" t="e">
        <f t="shared" si="0"/>
        <v>#DIV/0!</v>
      </c>
      <c r="H12" s="19"/>
    </row>
    <row r="13" spans="1:8" s="4" customFormat="1" ht="19.5" thickBot="1">
      <c r="A13" s="161"/>
      <c r="B13" s="7" t="s">
        <v>6</v>
      </c>
      <c r="C13" s="131">
        <f>C26</f>
        <v>1000</v>
      </c>
      <c r="D13" s="115">
        <f>D26</f>
        <v>1000</v>
      </c>
      <c r="E13" s="61">
        <f t="shared" si="1"/>
        <v>1</v>
      </c>
      <c r="F13" s="78">
        <f>C13/C9*100</f>
        <v>14.288572000114307</v>
      </c>
      <c r="G13" s="4">
        <f t="shared" si="0"/>
        <v>100</v>
      </c>
      <c r="H13" s="19"/>
    </row>
    <row r="14" spans="1:8" s="4" customFormat="1" ht="19.5" hidden="1" thickBot="1">
      <c r="A14" s="162"/>
      <c r="B14" s="28" t="s">
        <v>8</v>
      </c>
      <c r="C14" s="132"/>
      <c r="D14" s="116"/>
      <c r="E14" s="62"/>
      <c r="G14" s="4" t="e">
        <f t="shared" si="0"/>
        <v>#DIV/0!</v>
      </c>
      <c r="H14" s="19"/>
    </row>
    <row r="15" spans="1:8" s="5" customFormat="1" ht="19.5" hidden="1" outlineLevel="1" thickBot="1">
      <c r="A15" s="34" t="s">
        <v>1</v>
      </c>
      <c r="B15" s="35" t="s">
        <v>2</v>
      </c>
      <c r="C15" s="133"/>
      <c r="D15" s="117"/>
      <c r="E15" s="63" t="e">
        <f t="shared" si="1"/>
        <v>#DIV/0!</v>
      </c>
      <c r="G15" s="4" t="e">
        <f t="shared" si="0"/>
        <v>#DIV/0!</v>
      </c>
      <c r="H15" s="87"/>
    </row>
    <row r="16" spans="1:8" s="5" customFormat="1" ht="19.5" hidden="1" outlineLevel="1" thickBot="1">
      <c r="A16" s="27"/>
      <c r="B16" s="9" t="s">
        <v>3</v>
      </c>
      <c r="C16" s="134"/>
      <c r="D16" s="118"/>
      <c r="E16" s="61" t="e">
        <f t="shared" si="1"/>
        <v>#DIV/0!</v>
      </c>
      <c r="G16" s="4" t="e">
        <f t="shared" si="0"/>
        <v>#DIV/0!</v>
      </c>
      <c r="H16" s="87"/>
    </row>
    <row r="17" spans="1:8" s="5" customFormat="1" ht="38.25" hidden="1" outlineLevel="1" thickBot="1">
      <c r="A17" s="27"/>
      <c r="B17" s="9" t="s">
        <v>4</v>
      </c>
      <c r="C17" s="134"/>
      <c r="D17" s="118"/>
      <c r="E17" s="61" t="e">
        <f t="shared" si="1"/>
        <v>#DIV/0!</v>
      </c>
      <c r="G17" s="4" t="e">
        <f t="shared" si="0"/>
        <v>#DIV/0!</v>
      </c>
      <c r="H17" s="87"/>
    </row>
    <row r="18" spans="1:8" s="5" customFormat="1" ht="19.5" hidden="1" outlineLevel="1" thickBot="1">
      <c r="A18" s="27"/>
      <c r="B18" s="9" t="s">
        <v>5</v>
      </c>
      <c r="C18" s="134"/>
      <c r="D18" s="118"/>
      <c r="E18" s="61" t="e">
        <f t="shared" si="1"/>
        <v>#DIV/0!</v>
      </c>
      <c r="G18" s="4" t="e">
        <f t="shared" si="0"/>
        <v>#DIV/0!</v>
      </c>
      <c r="H18" s="87"/>
    </row>
    <row r="19" spans="1:8" s="5" customFormat="1" ht="19.5" hidden="1" outlineLevel="1" thickBot="1">
      <c r="A19" s="27"/>
      <c r="B19" s="9" t="s">
        <v>6</v>
      </c>
      <c r="C19" s="134"/>
      <c r="D19" s="118"/>
      <c r="E19" s="61" t="e">
        <f t="shared" si="1"/>
        <v>#DIV/0!</v>
      </c>
      <c r="G19" s="4" t="e">
        <f t="shared" si="0"/>
        <v>#DIV/0!</v>
      </c>
      <c r="H19" s="87"/>
    </row>
    <row r="20" spans="1:8" s="5" customFormat="1" ht="38.25" hidden="1" outlineLevel="1" thickBot="1">
      <c r="A20" s="27"/>
      <c r="B20" s="9" t="s">
        <v>7</v>
      </c>
      <c r="C20" s="134"/>
      <c r="D20" s="118"/>
      <c r="E20" s="61" t="e">
        <f t="shared" si="1"/>
        <v>#DIV/0!</v>
      </c>
      <c r="G20" s="4" t="e">
        <f t="shared" si="0"/>
        <v>#DIV/0!</v>
      </c>
      <c r="H20" s="87"/>
    </row>
    <row r="21" spans="1:8" s="5" customFormat="1" ht="19.5" hidden="1" outlineLevel="1" thickBot="1">
      <c r="A21" s="30"/>
      <c r="B21" s="31" t="s">
        <v>8</v>
      </c>
      <c r="C21" s="135"/>
      <c r="D21" s="119"/>
      <c r="E21" s="64" t="e">
        <f t="shared" si="1"/>
        <v>#DIV/0!</v>
      </c>
      <c r="G21" s="4" t="e">
        <f t="shared" si="0"/>
        <v>#DIV/0!</v>
      </c>
      <c r="H21" s="87"/>
    </row>
    <row r="22" spans="1:10" s="4" customFormat="1" ht="18.75" collapsed="1">
      <c r="A22" s="152" t="s">
        <v>10</v>
      </c>
      <c r="B22" s="29" t="s">
        <v>2</v>
      </c>
      <c r="C22" s="136">
        <f>C23+C26</f>
        <v>2785.4</v>
      </c>
      <c r="D22" s="136">
        <f>D23+D26</f>
        <v>2784.7000000000003</v>
      </c>
      <c r="E22" s="60">
        <f t="shared" si="1"/>
        <v>0.9997486895957494</v>
      </c>
      <c r="F22" s="6"/>
      <c r="G22" s="4">
        <f>ROUND(D22/C22*100,1)</f>
        <v>100</v>
      </c>
      <c r="H22" s="19"/>
      <c r="J22" s="78">
        <f>D23/D22*100</f>
        <v>64.08948899342838</v>
      </c>
    </row>
    <row r="23" spans="1:10" s="4" customFormat="1" ht="18.75">
      <c r="A23" s="159"/>
      <c r="B23" s="7" t="s">
        <v>45</v>
      </c>
      <c r="C23" s="137">
        <v>1785.4</v>
      </c>
      <c r="D23" s="121">
        <f>489.6+111.2+1183.9</f>
        <v>1784.7000000000003</v>
      </c>
      <c r="E23" s="61">
        <f t="shared" si="1"/>
        <v>0.9996079309958553</v>
      </c>
      <c r="G23" s="4">
        <f t="shared" si="0"/>
        <v>100</v>
      </c>
      <c r="H23" s="19"/>
      <c r="I23" s="4">
        <f>C23/C22*100</f>
        <v>64.09851367846629</v>
      </c>
      <c r="J23" s="78">
        <f>D26/D22*100</f>
        <v>35.910511006571625</v>
      </c>
    </row>
    <row r="24" spans="1:9" s="4" customFormat="1" ht="37.5">
      <c r="A24" s="159"/>
      <c r="B24" s="7" t="s">
        <v>4</v>
      </c>
      <c r="C24" s="187" t="s">
        <v>90</v>
      </c>
      <c r="D24" s="188" t="s">
        <v>90</v>
      </c>
      <c r="E24" s="61" t="e">
        <f t="shared" si="1"/>
        <v>#VALUE!</v>
      </c>
      <c r="F24" s="78">
        <f>D23/D22*100</f>
        <v>64.08948899342838</v>
      </c>
      <c r="G24" s="4" t="e">
        <f t="shared" si="0"/>
        <v>#VALUE!</v>
      </c>
      <c r="H24" s="19" t="s">
        <v>69</v>
      </c>
      <c r="I24" s="4" t="e">
        <f>C24/C22*100</f>
        <v>#VALUE!</v>
      </c>
    </row>
    <row r="25" spans="1:8" s="4" customFormat="1" ht="18.75" hidden="1">
      <c r="A25" s="159"/>
      <c r="B25" s="7" t="s">
        <v>5</v>
      </c>
      <c r="C25" s="137"/>
      <c r="D25" s="121"/>
      <c r="E25" s="61"/>
      <c r="F25" s="78"/>
      <c r="G25" s="4" t="e">
        <f t="shared" si="0"/>
        <v>#DIV/0!</v>
      </c>
      <c r="H25" s="19"/>
    </row>
    <row r="26" spans="1:8" s="4" customFormat="1" ht="19.5" thickBot="1">
      <c r="A26" s="159"/>
      <c r="B26" s="7" t="s">
        <v>6</v>
      </c>
      <c r="C26" s="137">
        <v>1000</v>
      </c>
      <c r="D26" s="121">
        <v>1000</v>
      </c>
      <c r="E26" s="61">
        <f t="shared" si="1"/>
        <v>1</v>
      </c>
      <c r="F26" s="78">
        <f>C26/C22*100</f>
        <v>35.90148632153371</v>
      </c>
      <c r="G26" s="4">
        <f t="shared" si="0"/>
        <v>100</v>
      </c>
      <c r="H26" s="19" t="s">
        <v>70</v>
      </c>
    </row>
    <row r="27" spans="1:8" s="4" customFormat="1" ht="19.5" hidden="1" thickBot="1">
      <c r="A27" s="153"/>
      <c r="B27" s="28" t="s">
        <v>8</v>
      </c>
      <c r="C27" s="132"/>
      <c r="D27" s="116"/>
      <c r="E27" s="62"/>
      <c r="G27" s="4" t="e">
        <f t="shared" si="0"/>
        <v>#DIV/0!</v>
      </c>
      <c r="H27" s="19"/>
    </row>
    <row r="28" spans="1:8" s="4" customFormat="1" ht="22.5" customHeight="1" collapsed="1">
      <c r="A28" s="154" t="s">
        <v>75</v>
      </c>
      <c r="B28" s="29" t="s">
        <v>2</v>
      </c>
      <c r="C28" s="136">
        <f>C29</f>
        <v>2881.2</v>
      </c>
      <c r="D28" s="120">
        <f>D29</f>
        <v>2881.2</v>
      </c>
      <c r="E28" s="60">
        <f t="shared" si="1"/>
        <v>1</v>
      </c>
      <c r="G28" s="4">
        <f t="shared" si="0"/>
        <v>100</v>
      </c>
      <c r="H28" s="19"/>
    </row>
    <row r="29" spans="1:8" s="4" customFormat="1" ht="86.25" customHeight="1" thickBot="1">
      <c r="A29" s="155"/>
      <c r="B29" s="28" t="s">
        <v>45</v>
      </c>
      <c r="C29" s="138">
        <v>2881.2</v>
      </c>
      <c r="D29" s="122">
        <v>2881.2</v>
      </c>
      <c r="E29" s="61">
        <f>D29/C29</f>
        <v>1</v>
      </c>
      <c r="F29" s="79">
        <f>D29-C29</f>
        <v>0</v>
      </c>
      <c r="G29" s="4">
        <f>ROUND(D29/C29*100,1)</f>
        <v>100</v>
      </c>
      <c r="H29" s="19"/>
    </row>
    <row r="30" spans="1:8" s="4" customFormat="1" ht="38.25" hidden="1" outlineLevel="1" thickBot="1">
      <c r="A30" s="70"/>
      <c r="B30" s="72" t="s">
        <v>4</v>
      </c>
      <c r="C30" s="139">
        <f>C31+C32++C33</f>
        <v>0</v>
      </c>
      <c r="D30" s="123">
        <f>D31+D32++D33</f>
        <v>0</v>
      </c>
      <c r="E30" s="61" t="e">
        <f t="shared" si="1"/>
        <v>#DIV/0!</v>
      </c>
      <c r="H30" s="19"/>
    </row>
    <row r="31" spans="1:8" s="4" customFormat="1" ht="19.5" hidden="1" outlineLevel="1" thickBot="1">
      <c r="A31" s="70"/>
      <c r="B31" s="7" t="s">
        <v>5</v>
      </c>
      <c r="C31" s="131"/>
      <c r="D31" s="115"/>
      <c r="E31" s="61"/>
      <c r="H31" s="19"/>
    </row>
    <row r="32" spans="1:8" s="4" customFormat="1" ht="19.5" hidden="1" outlineLevel="1" thickBot="1">
      <c r="A32" s="70"/>
      <c r="B32" s="7" t="s">
        <v>6</v>
      </c>
      <c r="C32" s="131"/>
      <c r="D32" s="115"/>
      <c r="E32" s="61"/>
      <c r="H32" s="19"/>
    </row>
    <row r="33" spans="1:8" s="4" customFormat="1" ht="19.5" hidden="1" outlineLevel="1" thickBot="1">
      <c r="A33" s="71"/>
      <c r="B33" s="28" t="s">
        <v>8</v>
      </c>
      <c r="C33" s="132"/>
      <c r="D33" s="116"/>
      <c r="E33" s="62"/>
      <c r="H33" s="19"/>
    </row>
    <row r="34" spans="1:10" s="4" customFormat="1" ht="30.75" customHeight="1" collapsed="1">
      <c r="A34" s="152" t="s">
        <v>66</v>
      </c>
      <c r="B34" s="29" t="s">
        <v>2</v>
      </c>
      <c r="C34" s="136">
        <f>C35</f>
        <v>1332</v>
      </c>
      <c r="D34" s="120">
        <f>D35</f>
        <v>1332</v>
      </c>
      <c r="E34" s="60">
        <f>D34/C34</f>
        <v>1</v>
      </c>
      <c r="G34" s="4">
        <f>ROUND(D34/C34*100,1)</f>
        <v>100</v>
      </c>
      <c r="H34" s="19"/>
      <c r="J34" s="79"/>
    </row>
    <row r="35" spans="1:8" s="4" customFormat="1" ht="133.5" customHeight="1" thickBot="1">
      <c r="A35" s="153"/>
      <c r="B35" s="28" t="s">
        <v>45</v>
      </c>
      <c r="C35" s="138">
        <v>1332</v>
      </c>
      <c r="D35" s="122">
        <v>1332</v>
      </c>
      <c r="E35" s="62">
        <f>D35/C35</f>
        <v>1</v>
      </c>
      <c r="G35" s="4">
        <f>ROUND(D35/C35*100,1)</f>
        <v>100</v>
      </c>
      <c r="H35" s="19"/>
    </row>
    <row r="36" spans="1:8" s="4" customFormat="1" ht="18.75">
      <c r="A36" s="13"/>
      <c r="B36" s="14"/>
      <c r="C36" s="140"/>
      <c r="D36" s="140"/>
      <c r="E36" s="39"/>
      <c r="H36" s="19"/>
    </row>
    <row r="37" spans="1:8" s="4" customFormat="1" ht="18.75">
      <c r="A37" s="13"/>
      <c r="B37" s="14"/>
      <c r="C37" s="140"/>
      <c r="D37" s="140"/>
      <c r="E37" s="39"/>
      <c r="H37" s="19"/>
    </row>
    <row r="38" spans="1:8" s="4" customFormat="1" ht="18.75">
      <c r="A38" s="13"/>
      <c r="B38" s="14"/>
      <c r="C38" s="140"/>
      <c r="D38" s="140"/>
      <c r="E38" s="39"/>
      <c r="H38" s="19"/>
    </row>
    <row r="39" spans="3:5" ht="18.75">
      <c r="C39" s="141"/>
      <c r="D39" s="141"/>
      <c r="E39" s="39"/>
    </row>
    <row r="40" spans="1:5" ht="18.75">
      <c r="A40" s="73" t="s">
        <v>53</v>
      </c>
      <c r="E40" s="41"/>
    </row>
    <row r="41" spans="1:5" ht="18.75">
      <c r="A41" s="20" t="s">
        <v>18</v>
      </c>
      <c r="C41" s="142"/>
      <c r="D41" s="143"/>
      <c r="E41" s="57"/>
    </row>
    <row r="42" spans="1:5" ht="18.75">
      <c r="A42" s="20" t="s">
        <v>19</v>
      </c>
      <c r="D42" s="143" t="s">
        <v>51</v>
      </c>
      <c r="E42" s="41"/>
    </row>
    <row r="43" spans="4:5" ht="18.75">
      <c r="D43" s="143"/>
      <c r="E43" s="41"/>
    </row>
    <row r="44" spans="1:5" ht="18.75">
      <c r="A44" s="20" t="s">
        <v>49</v>
      </c>
      <c r="C44" s="142"/>
      <c r="E44" s="57"/>
    </row>
    <row r="45" spans="1:5" ht="18.75">
      <c r="A45" s="20" t="s">
        <v>46</v>
      </c>
      <c r="C45" s="142"/>
      <c r="D45" s="143" t="s">
        <v>50</v>
      </c>
      <c r="E45" s="57"/>
    </row>
    <row r="46" spans="1:5" ht="18.75">
      <c r="A46" s="58"/>
      <c r="E46" s="59"/>
    </row>
    <row r="47" ht="15">
      <c r="E47" s="41"/>
    </row>
    <row r="48" spans="1:5" ht="15">
      <c r="A48" s="1" t="s">
        <v>64</v>
      </c>
      <c r="E48" s="41"/>
    </row>
    <row r="49" spans="1:5" ht="15">
      <c r="A49" s="1" t="s">
        <v>65</v>
      </c>
      <c r="E49" s="41"/>
    </row>
    <row r="50" ht="18.75">
      <c r="E50" s="39"/>
    </row>
    <row r="51" ht="18.75">
      <c r="E51" s="39"/>
    </row>
    <row r="52" spans="1:5" ht="18.75">
      <c r="A52" s="2"/>
      <c r="E52" s="39"/>
    </row>
    <row r="53" ht="18.75">
      <c r="E53" s="39"/>
    </row>
    <row r="54" ht="18.75">
      <c r="E54" s="39"/>
    </row>
    <row r="55" ht="18.75">
      <c r="E55" s="52"/>
    </row>
    <row r="56" ht="18.75">
      <c r="E56" s="52"/>
    </row>
    <row r="57" ht="18.75">
      <c r="E57" s="39"/>
    </row>
    <row r="58" ht="18.75">
      <c r="E58" s="39"/>
    </row>
    <row r="59" ht="18.75">
      <c r="E59" s="39"/>
    </row>
    <row r="60" ht="18.75">
      <c r="E60" s="39"/>
    </row>
    <row r="61" ht="18.75">
      <c r="E61" s="39"/>
    </row>
    <row r="62" ht="18.75">
      <c r="E62" s="39"/>
    </row>
    <row r="63" ht="15">
      <c r="E63" s="40"/>
    </row>
    <row r="64" ht="15">
      <c r="E64" s="41"/>
    </row>
    <row r="65" ht="18.75">
      <c r="E65" s="42"/>
    </row>
    <row r="66" ht="15">
      <c r="E66" s="41"/>
    </row>
    <row r="67" ht="15">
      <c r="E67" s="41"/>
    </row>
    <row r="68" ht="15">
      <c r="E68" s="41"/>
    </row>
    <row r="69" ht="15">
      <c r="E69" s="41"/>
    </row>
    <row r="70" ht="15">
      <c r="E70" s="41"/>
    </row>
    <row r="71" ht="15">
      <c r="E71" s="41"/>
    </row>
    <row r="72" ht="15">
      <c r="E72" s="41"/>
    </row>
    <row r="74" ht="15">
      <c r="E74" s="43"/>
    </row>
    <row r="75" ht="15">
      <c r="E75" s="44"/>
    </row>
    <row r="76" ht="15">
      <c r="E76" s="45"/>
    </row>
    <row r="77" ht="15">
      <c r="E77" s="45"/>
    </row>
    <row r="78" ht="15">
      <c r="E78" s="45"/>
    </row>
    <row r="79" ht="15">
      <c r="E79" s="45"/>
    </row>
    <row r="80" ht="15">
      <c r="E80" s="45"/>
    </row>
    <row r="81" ht="15">
      <c r="E81" s="45"/>
    </row>
    <row r="82" ht="15">
      <c r="E82" s="46"/>
    </row>
    <row r="83" ht="15">
      <c r="E83" s="47"/>
    </row>
    <row r="84" ht="15">
      <c r="E84" s="48"/>
    </row>
    <row r="85" ht="15">
      <c r="E85" s="48"/>
    </row>
    <row r="86" ht="15">
      <c r="E86" s="44"/>
    </row>
    <row r="87" ht="18.75">
      <c r="E87" s="49"/>
    </row>
    <row r="89" ht="15">
      <c r="E89" s="50"/>
    </row>
    <row r="91" ht="15">
      <c r="E91" s="51"/>
    </row>
    <row r="92" ht="15">
      <c r="E92" s="43"/>
    </row>
    <row r="93" ht="18.75">
      <c r="E93" s="49"/>
    </row>
  </sheetData>
  <sheetProtection/>
  <mergeCells count="10">
    <mergeCell ref="A34:A35"/>
    <mergeCell ref="A28:A29"/>
    <mergeCell ref="A4:D4"/>
    <mergeCell ref="E6:E7"/>
    <mergeCell ref="A3:D3"/>
    <mergeCell ref="A22:A27"/>
    <mergeCell ref="A9:A14"/>
    <mergeCell ref="A6:A7"/>
    <mergeCell ref="B6:B7"/>
    <mergeCell ref="C6:D6"/>
  </mergeCells>
  <printOptions/>
  <pageMargins left="0.41" right="0.3" top="0.44" bottom="0.34" header="0.31496062992125984" footer="0.3149606299212598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view="pageBreakPreview" zoomScale="75" zoomScaleSheetLayoutView="75" zoomScalePageLayoutView="0" workbookViewId="0" topLeftCell="A10">
      <selection activeCell="F10" sqref="F10"/>
    </sheetView>
  </sheetViews>
  <sheetFormatPr defaultColWidth="9.140625" defaultRowHeight="15" outlineLevelRow="1"/>
  <cols>
    <col min="1" max="1" width="6.8515625" style="83" customWidth="1"/>
    <col min="2" max="2" width="82.140625" style="1" customWidth="1"/>
    <col min="3" max="3" width="12.00390625" style="1" customWidth="1"/>
    <col min="4" max="4" width="18.00390625" style="41" customWidth="1"/>
    <col min="5" max="5" width="13.140625" style="41" bestFit="1" customWidth="1"/>
    <col min="6" max="6" width="12.28125" style="95" customWidth="1"/>
    <col min="7" max="7" width="21.00390625" style="1" hidden="1" customWidth="1"/>
    <col min="8" max="8" width="16.57421875" style="1" hidden="1" customWidth="1"/>
    <col min="9" max="9" width="16.8515625" style="1" customWidth="1"/>
    <col min="10" max="10" width="11.421875" style="1" customWidth="1"/>
    <col min="11" max="11" width="9.140625" style="82" customWidth="1"/>
    <col min="12" max="12" width="9.140625" style="1" customWidth="1"/>
    <col min="13" max="13" width="17.57421875" style="20" customWidth="1"/>
    <col min="14" max="15" width="9.140625" style="1" customWidth="1"/>
    <col min="16" max="16384" width="9.140625" style="1" customWidth="1"/>
  </cols>
  <sheetData>
    <row r="1" spans="1:13" ht="18.75">
      <c r="A1" s="81"/>
      <c r="D1" s="74"/>
      <c r="E1" s="74"/>
      <c r="F1" s="92" t="s">
        <v>23</v>
      </c>
      <c r="G1" s="1"/>
      <c r="K1" s="81"/>
      <c r="M1" s="85"/>
    </row>
    <row r="2" spans="1:13" ht="18.75">
      <c r="A2" s="81"/>
      <c r="D2" s="74"/>
      <c r="E2" s="74"/>
      <c r="F2" s="93"/>
      <c r="K2" s="81"/>
      <c r="M2" s="85"/>
    </row>
    <row r="3" spans="1:13" ht="17.25" customHeight="1">
      <c r="A3" s="184" t="s">
        <v>25</v>
      </c>
      <c r="B3" s="184"/>
      <c r="C3" s="184"/>
      <c r="D3" s="184"/>
      <c r="E3" s="184"/>
      <c r="F3" s="184"/>
      <c r="G3" s="54"/>
      <c r="K3" s="81"/>
      <c r="M3" s="85"/>
    </row>
    <row r="4" spans="1:13" ht="17.25" customHeight="1">
      <c r="A4" s="184" t="s">
        <v>77</v>
      </c>
      <c r="B4" s="184"/>
      <c r="C4" s="184"/>
      <c r="D4" s="184"/>
      <c r="E4" s="184"/>
      <c r="F4" s="184"/>
      <c r="G4" s="54"/>
      <c r="K4" s="81"/>
      <c r="M4" s="85"/>
    </row>
    <row r="5" spans="1:13" ht="17.25" customHeight="1">
      <c r="A5" s="184" t="s">
        <v>76</v>
      </c>
      <c r="B5" s="184"/>
      <c r="C5" s="184"/>
      <c r="D5" s="184"/>
      <c r="E5" s="184"/>
      <c r="F5" s="184"/>
      <c r="G5" s="54"/>
      <c r="K5" s="81"/>
      <c r="M5" s="85"/>
    </row>
    <row r="6" spans="1:5" ht="18.75">
      <c r="A6" s="25"/>
      <c r="B6" s="3"/>
      <c r="C6" s="3"/>
      <c r="D6" s="94"/>
      <c r="E6" s="94"/>
    </row>
    <row r="7" spans="1:13" s="4" customFormat="1" ht="18.75">
      <c r="A7" s="178" t="s">
        <v>26</v>
      </c>
      <c r="B7" s="181" t="s">
        <v>27</v>
      </c>
      <c r="C7" s="182" t="s">
        <v>68</v>
      </c>
      <c r="D7" s="175" t="s">
        <v>78</v>
      </c>
      <c r="E7" s="175"/>
      <c r="F7" s="175"/>
      <c r="G7" s="182" t="s">
        <v>20</v>
      </c>
      <c r="H7" s="180" t="s">
        <v>21</v>
      </c>
      <c r="K7" s="19"/>
      <c r="M7" s="20"/>
    </row>
    <row r="8" spans="1:13" s="4" customFormat="1" ht="18.75">
      <c r="A8" s="178"/>
      <c r="B8" s="181"/>
      <c r="C8" s="182"/>
      <c r="D8" s="175" t="s">
        <v>67</v>
      </c>
      <c r="E8" s="175" t="s">
        <v>87</v>
      </c>
      <c r="F8" s="175"/>
      <c r="G8" s="182"/>
      <c r="H8" s="180"/>
      <c r="K8" s="19"/>
      <c r="M8" s="20"/>
    </row>
    <row r="9" spans="1:13" s="4" customFormat="1" ht="93.75" customHeight="1">
      <c r="A9" s="178"/>
      <c r="B9" s="181"/>
      <c r="C9" s="182"/>
      <c r="D9" s="175"/>
      <c r="E9" s="96" t="s">
        <v>88</v>
      </c>
      <c r="F9" s="96" t="s">
        <v>89</v>
      </c>
      <c r="G9" s="182"/>
      <c r="H9" s="180"/>
      <c r="K9" s="19"/>
      <c r="M9" s="20"/>
    </row>
    <row r="10" spans="1:13" s="4" customFormat="1" ht="18.75">
      <c r="A10" s="26">
        <v>1</v>
      </c>
      <c r="B10" s="8">
        <v>2</v>
      </c>
      <c r="C10" s="16">
        <v>3</v>
      </c>
      <c r="D10" s="97">
        <v>4</v>
      </c>
      <c r="E10" s="98">
        <v>5</v>
      </c>
      <c r="F10" s="99">
        <v>6</v>
      </c>
      <c r="G10" s="8">
        <v>7</v>
      </c>
      <c r="H10" s="8">
        <v>8</v>
      </c>
      <c r="J10" s="4" t="s">
        <v>54</v>
      </c>
      <c r="K10" s="19"/>
      <c r="M10" s="20"/>
    </row>
    <row r="11" spans="1:13" s="4" customFormat="1" ht="33.75" customHeight="1">
      <c r="A11" s="16" t="s">
        <v>31</v>
      </c>
      <c r="B11" s="56" t="s">
        <v>11</v>
      </c>
      <c r="C11" s="17" t="s">
        <v>55</v>
      </c>
      <c r="D11" s="100">
        <v>1024</v>
      </c>
      <c r="E11" s="101">
        <v>1522</v>
      </c>
      <c r="F11" s="102">
        <v>1562</v>
      </c>
      <c r="G11" s="22"/>
      <c r="H11" s="66">
        <f>F11/E11</f>
        <v>1.026281208935611</v>
      </c>
      <c r="I11" s="67">
        <f>IF(H11&gt;=1,1,H11)</f>
        <v>1</v>
      </c>
      <c r="J11" s="173">
        <f>(H11+H12+H13+H15+H16+H17+H18+H19+H20+H21)/COUNT(H11:H21)</f>
        <v>1.0481250048850543</v>
      </c>
      <c r="K11" s="169">
        <v>1</v>
      </c>
      <c r="M11" s="20"/>
    </row>
    <row r="12" spans="1:13" s="4" customFormat="1" ht="45.75" customHeight="1">
      <c r="A12" s="16" t="s">
        <v>32</v>
      </c>
      <c r="B12" s="56" t="s">
        <v>12</v>
      </c>
      <c r="C12" s="17" t="s">
        <v>56</v>
      </c>
      <c r="D12" s="100">
        <v>137628</v>
      </c>
      <c r="E12" s="101">
        <v>90800</v>
      </c>
      <c r="F12" s="103">
        <v>137863</v>
      </c>
      <c r="G12" s="23"/>
      <c r="H12" s="66">
        <f aca="true" t="shared" si="0" ref="H12:H24">F12/E12</f>
        <v>1.5183149779735683</v>
      </c>
      <c r="I12" s="67">
        <f>IF(H12&gt;=1,1,H12)</f>
        <v>1</v>
      </c>
      <c r="J12" s="176"/>
      <c r="K12" s="169"/>
      <c r="M12" s="20"/>
    </row>
    <row r="13" spans="1:13" s="4" customFormat="1" ht="58.5" customHeight="1">
      <c r="A13" s="17" t="s">
        <v>33</v>
      </c>
      <c r="B13" s="18" t="s">
        <v>71</v>
      </c>
      <c r="C13" s="17" t="s">
        <v>57</v>
      </c>
      <c r="D13" s="104">
        <v>79.1</v>
      </c>
      <c r="E13" s="105">
        <v>79.3</v>
      </c>
      <c r="F13" s="104">
        <f>F12/F14*100</f>
        <v>79.26395253235515</v>
      </c>
      <c r="G13" s="65" t="s">
        <v>52</v>
      </c>
      <c r="H13" s="66">
        <f t="shared" si="0"/>
        <v>0.9995454291595858</v>
      </c>
      <c r="I13" s="67">
        <f>IF(H13&gt;=1,1,H13)</f>
        <v>0.9995454291595858</v>
      </c>
      <c r="J13" s="176"/>
      <c r="K13" s="169"/>
      <c r="M13" s="84"/>
    </row>
    <row r="14" spans="1:13" s="55" customFormat="1" ht="38.25" customHeight="1" hidden="1" outlineLevel="1">
      <c r="A14" s="88"/>
      <c r="B14" s="89" t="s">
        <v>15</v>
      </c>
      <c r="C14" s="88" t="s">
        <v>9</v>
      </c>
      <c r="D14" s="106">
        <f>5577+5402+5273+5027+5261+5294+5863+32345+50195</f>
        <v>120237</v>
      </c>
      <c r="E14" s="106">
        <v>119943</v>
      </c>
      <c r="F14" s="103">
        <v>173929</v>
      </c>
      <c r="G14" s="90"/>
      <c r="H14" s="91">
        <f t="shared" si="0"/>
        <v>1.4500971294698315</v>
      </c>
      <c r="I14" s="67"/>
      <c r="J14" s="176"/>
      <c r="K14" s="169"/>
      <c r="M14" s="86"/>
    </row>
    <row r="15" spans="1:13" s="4" customFormat="1" ht="55.5" customHeight="1" collapsed="1">
      <c r="A15" s="17" t="s">
        <v>34</v>
      </c>
      <c r="B15" s="18" t="s">
        <v>30</v>
      </c>
      <c r="C15" s="17" t="s">
        <v>55</v>
      </c>
      <c r="D15" s="100">
        <v>754</v>
      </c>
      <c r="E15" s="101">
        <v>1011</v>
      </c>
      <c r="F15" s="102">
        <v>1020</v>
      </c>
      <c r="G15" s="22"/>
      <c r="H15" s="66">
        <f t="shared" si="0"/>
        <v>1.0089020771513353</v>
      </c>
      <c r="I15" s="67">
        <f aca="true" t="shared" si="1" ref="I15:I24">IF(H15&gt;=1,1,H15)</f>
        <v>1</v>
      </c>
      <c r="J15" s="176"/>
      <c r="K15" s="169"/>
      <c r="M15" s="20"/>
    </row>
    <row r="16" spans="1:13" s="4" customFormat="1" ht="60" customHeight="1">
      <c r="A16" s="17" t="s">
        <v>35</v>
      </c>
      <c r="B16" s="18" t="s">
        <v>13</v>
      </c>
      <c r="C16" s="17" t="s">
        <v>58</v>
      </c>
      <c r="D16" s="100">
        <v>99752</v>
      </c>
      <c r="E16" s="101">
        <v>62250</v>
      </c>
      <c r="F16" s="103">
        <v>109013</v>
      </c>
      <c r="G16" s="22"/>
      <c r="H16" s="66">
        <f t="shared" si="0"/>
        <v>1.7512128514056224</v>
      </c>
      <c r="I16" s="67">
        <f t="shared" si="1"/>
        <v>1</v>
      </c>
      <c r="J16" s="176"/>
      <c r="K16" s="169"/>
      <c r="M16" s="20"/>
    </row>
    <row r="17" spans="1:13" s="4" customFormat="1" ht="96.75" customHeight="1">
      <c r="A17" s="17" t="s">
        <v>36</v>
      </c>
      <c r="B17" s="18" t="s">
        <v>73</v>
      </c>
      <c r="C17" s="17" t="s">
        <v>57</v>
      </c>
      <c r="D17" s="104">
        <v>72.5</v>
      </c>
      <c r="E17" s="105">
        <v>68.6</v>
      </c>
      <c r="F17" s="104">
        <f>F16/F12*100</f>
        <v>79.07342796834538</v>
      </c>
      <c r="G17" s="24"/>
      <c r="H17" s="66">
        <f t="shared" si="0"/>
        <v>1.152673877089583</v>
      </c>
      <c r="I17" s="67">
        <f t="shared" si="1"/>
        <v>1</v>
      </c>
      <c r="J17" s="176"/>
      <c r="K17" s="169"/>
      <c r="M17" s="84"/>
    </row>
    <row r="18" spans="1:13" s="4" customFormat="1" ht="39.75" customHeight="1">
      <c r="A18" s="17" t="s">
        <v>37</v>
      </c>
      <c r="B18" s="18" t="s">
        <v>29</v>
      </c>
      <c r="C18" s="17" t="s">
        <v>55</v>
      </c>
      <c r="D18" s="107">
        <v>270</v>
      </c>
      <c r="E18" s="107">
        <v>511</v>
      </c>
      <c r="F18" s="102">
        <v>542</v>
      </c>
      <c r="G18" s="22"/>
      <c r="H18" s="66">
        <f t="shared" si="0"/>
        <v>1.060665362035225</v>
      </c>
      <c r="I18" s="67">
        <f t="shared" si="1"/>
        <v>1</v>
      </c>
      <c r="J18" s="176"/>
      <c r="K18" s="169"/>
      <c r="M18" s="20"/>
    </row>
    <row r="19" spans="1:13" s="4" customFormat="1" ht="56.25" customHeight="1">
      <c r="A19" s="17" t="s">
        <v>38</v>
      </c>
      <c r="B19" s="18" t="s">
        <v>14</v>
      </c>
      <c r="C19" s="17" t="s">
        <v>56</v>
      </c>
      <c r="D19" s="100">
        <v>37876</v>
      </c>
      <c r="E19" s="101">
        <v>28550</v>
      </c>
      <c r="F19" s="103">
        <v>28850</v>
      </c>
      <c r="G19" s="22"/>
      <c r="H19" s="66">
        <f t="shared" si="0"/>
        <v>1.010507880910683</v>
      </c>
      <c r="I19" s="67">
        <f t="shared" si="1"/>
        <v>1</v>
      </c>
      <c r="J19" s="176"/>
      <c r="K19" s="169"/>
      <c r="M19" s="20"/>
    </row>
    <row r="20" spans="1:13" s="4" customFormat="1" ht="90" customHeight="1">
      <c r="A20" s="17" t="s">
        <v>39</v>
      </c>
      <c r="B20" s="18" t="s">
        <v>72</v>
      </c>
      <c r="C20" s="17" t="s">
        <v>57</v>
      </c>
      <c r="D20" s="104">
        <v>27.5</v>
      </c>
      <c r="E20" s="105">
        <v>20.9</v>
      </c>
      <c r="F20" s="104">
        <f>F19/F12*100</f>
        <v>20.926572031654615</v>
      </c>
      <c r="G20" s="24"/>
      <c r="H20" s="66">
        <f>F20/E20</f>
        <v>1.0012713890743836</v>
      </c>
      <c r="I20" s="67">
        <f t="shared" si="1"/>
        <v>1</v>
      </c>
      <c r="J20" s="176"/>
      <c r="K20" s="169"/>
      <c r="M20" s="84"/>
    </row>
    <row r="21" spans="1:13" s="4" customFormat="1" ht="37.5" customHeight="1">
      <c r="A21" s="17" t="s">
        <v>40</v>
      </c>
      <c r="B21" s="18" t="s">
        <v>63</v>
      </c>
      <c r="C21" s="17" t="s">
        <v>59</v>
      </c>
      <c r="D21" s="108">
        <v>52</v>
      </c>
      <c r="E21" s="108">
        <v>52</v>
      </c>
      <c r="F21" s="102">
        <v>52</v>
      </c>
      <c r="G21" s="24"/>
      <c r="H21" s="66">
        <f t="shared" si="0"/>
        <v>1</v>
      </c>
      <c r="I21" s="67">
        <f t="shared" si="1"/>
        <v>1</v>
      </c>
      <c r="J21" s="177"/>
      <c r="K21" s="169"/>
      <c r="M21" s="20"/>
    </row>
    <row r="22" spans="1:13" s="4" customFormat="1" ht="39" customHeight="1">
      <c r="A22" s="17" t="s">
        <v>41</v>
      </c>
      <c r="B22" s="18" t="s">
        <v>60</v>
      </c>
      <c r="C22" s="17" t="s">
        <v>59</v>
      </c>
      <c r="D22" s="107">
        <v>1</v>
      </c>
      <c r="E22" s="107">
        <v>1</v>
      </c>
      <c r="F22" s="102">
        <v>1</v>
      </c>
      <c r="G22" s="24"/>
      <c r="H22" s="66">
        <f t="shared" si="0"/>
        <v>1</v>
      </c>
      <c r="I22" s="67">
        <f t="shared" si="1"/>
        <v>1</v>
      </c>
      <c r="J22" s="173">
        <f>(H22+H23)/COUNT(H22:H23)</f>
        <v>1</v>
      </c>
      <c r="K22" s="169">
        <v>2</v>
      </c>
      <c r="M22" s="20"/>
    </row>
    <row r="23" spans="1:13" s="4" customFormat="1" ht="38.25" customHeight="1">
      <c r="A23" s="17" t="s">
        <v>42</v>
      </c>
      <c r="B23" s="18" t="s">
        <v>28</v>
      </c>
      <c r="C23" s="17" t="s">
        <v>59</v>
      </c>
      <c r="D23" s="107">
        <v>13</v>
      </c>
      <c r="E23" s="107">
        <v>13</v>
      </c>
      <c r="F23" s="102">
        <v>13</v>
      </c>
      <c r="G23" s="24"/>
      <c r="H23" s="66">
        <f t="shared" si="0"/>
        <v>1</v>
      </c>
      <c r="I23" s="67">
        <f t="shared" si="1"/>
        <v>1</v>
      </c>
      <c r="J23" s="174"/>
      <c r="K23" s="169"/>
      <c r="M23" s="20"/>
    </row>
    <row r="24" spans="1:13" s="4" customFormat="1" ht="39" customHeight="1">
      <c r="A24" s="17" t="s">
        <v>61</v>
      </c>
      <c r="B24" s="18" t="s">
        <v>62</v>
      </c>
      <c r="C24" s="17" t="s">
        <v>59</v>
      </c>
      <c r="D24" s="107">
        <v>9</v>
      </c>
      <c r="E24" s="107">
        <v>10</v>
      </c>
      <c r="F24" s="102">
        <v>7</v>
      </c>
      <c r="G24" s="24"/>
      <c r="H24" s="66">
        <f t="shared" si="0"/>
        <v>0.7</v>
      </c>
      <c r="I24" s="67">
        <f t="shared" si="1"/>
        <v>0.7</v>
      </c>
      <c r="J24" s="114">
        <f>H24/H24</f>
        <v>1</v>
      </c>
      <c r="K24" s="19">
        <v>3</v>
      </c>
      <c r="L24" s="4">
        <f>K24/K24</f>
        <v>1</v>
      </c>
      <c r="M24" s="20"/>
    </row>
    <row r="25" spans="1:13" s="4" customFormat="1" ht="27">
      <c r="A25" s="80"/>
      <c r="B25" s="13"/>
      <c r="C25" s="13"/>
      <c r="D25" s="75"/>
      <c r="E25" s="75"/>
      <c r="F25" s="109"/>
      <c r="G25" s="15"/>
      <c r="H25" s="15"/>
      <c r="I25" s="68">
        <f>(SUM(I11:I24))/COUNT(I11:I24)</f>
        <v>0.9768881099353527</v>
      </c>
      <c r="J25" s="69" t="s">
        <v>47</v>
      </c>
      <c r="K25" s="19"/>
      <c r="M25" s="20"/>
    </row>
    <row r="26" spans="5:18" s="77" customFormat="1" ht="18.75" hidden="1">
      <c r="E26" s="75"/>
      <c r="F26" s="109"/>
      <c r="G26" s="76" t="s">
        <v>83</v>
      </c>
      <c r="H26" s="76">
        <f>13</f>
        <v>13</v>
      </c>
      <c r="I26" s="144">
        <f>SUM(I11:I24)</f>
        <v>12.699545429159585</v>
      </c>
      <c r="J26" s="149">
        <f>I26/H26</f>
        <v>0.9768881099353527</v>
      </c>
      <c r="K26" s="145" t="s">
        <v>79</v>
      </c>
      <c r="L26" s="145"/>
      <c r="M26" s="145"/>
      <c r="N26" s="145"/>
      <c r="O26" s="145"/>
      <c r="P26" s="145"/>
      <c r="Q26" s="145"/>
      <c r="R26" s="145"/>
    </row>
    <row r="27" spans="5:11" s="20" customFormat="1" ht="18.75" hidden="1">
      <c r="E27" s="75"/>
      <c r="F27" s="109"/>
      <c r="G27" s="15"/>
      <c r="H27" s="146" t="s">
        <v>81</v>
      </c>
      <c r="I27" s="3" t="s">
        <v>82</v>
      </c>
      <c r="K27" s="3"/>
    </row>
    <row r="28" spans="5:18" s="4" customFormat="1" ht="23.25" customHeight="1" hidden="1">
      <c r="E28" s="75"/>
      <c r="F28" s="109"/>
      <c r="G28" s="15" t="s">
        <v>84</v>
      </c>
      <c r="H28" s="148">
        <v>3</v>
      </c>
      <c r="I28" s="86">
        <v>2</v>
      </c>
      <c r="J28" s="151">
        <f>I28/H28</f>
        <v>0.6666666666666666</v>
      </c>
      <c r="K28" s="170" t="s">
        <v>80</v>
      </c>
      <c r="L28" s="170"/>
      <c r="M28" s="170"/>
      <c r="N28" s="170"/>
      <c r="O28" s="170"/>
      <c r="P28" s="170"/>
      <c r="Q28" s="170"/>
      <c r="R28" s="170"/>
    </row>
    <row r="29" spans="1:13" s="4" customFormat="1" ht="18.75">
      <c r="A29" s="82"/>
      <c r="B29"/>
      <c r="C29"/>
      <c r="D29" s="110"/>
      <c r="E29" s="75"/>
      <c r="F29" s="109"/>
      <c r="G29" s="15"/>
      <c r="H29" s="147"/>
      <c r="K29" s="19"/>
      <c r="M29" s="20"/>
    </row>
    <row r="30" spans="1:13" s="4" customFormat="1" ht="18.75">
      <c r="A30" s="183" t="s">
        <v>53</v>
      </c>
      <c r="B30" s="183"/>
      <c r="C30" s="74"/>
      <c r="D30" s="75"/>
      <c r="E30" s="75"/>
      <c r="F30" s="109"/>
      <c r="G30" s="15"/>
      <c r="H30" s="147"/>
      <c r="K30" s="19"/>
      <c r="M30" s="20"/>
    </row>
    <row r="31" spans="1:13" s="4" customFormat="1" ht="18.75">
      <c r="A31" s="179" t="s">
        <v>18</v>
      </c>
      <c r="B31" s="179"/>
      <c r="C31" s="20"/>
      <c r="D31" s="73"/>
      <c r="E31" s="75"/>
      <c r="F31" s="109"/>
      <c r="G31" s="15"/>
      <c r="H31" s="147"/>
      <c r="K31" s="19"/>
      <c r="M31" s="20"/>
    </row>
    <row r="32" spans="1:13" s="4" customFormat="1" ht="18.75">
      <c r="A32" s="172" t="s">
        <v>19</v>
      </c>
      <c r="B32" s="172"/>
      <c r="C32"/>
      <c r="E32" s="75"/>
      <c r="F32" s="42" t="s">
        <v>51</v>
      </c>
      <c r="G32" s="15"/>
      <c r="K32" s="19"/>
      <c r="M32" s="20"/>
    </row>
    <row r="33" spans="1:10" ht="18.75">
      <c r="A33" s="82"/>
      <c r="B33"/>
      <c r="C33"/>
      <c r="F33" s="111"/>
      <c r="G33" s="11"/>
      <c r="H33" s="11"/>
      <c r="J33" s="150">
        <f>J28/J26</f>
        <v>0.6824391246923709</v>
      </c>
    </row>
    <row r="34" spans="6:8" ht="18.75">
      <c r="F34" s="112"/>
      <c r="G34" s="10"/>
      <c r="H34" s="10"/>
    </row>
    <row r="35" spans="6:8" ht="18.75">
      <c r="F35" s="112"/>
      <c r="G35" s="10"/>
      <c r="H35" s="10"/>
    </row>
    <row r="36" spans="1:8" ht="18.75">
      <c r="A36" s="171" t="s">
        <v>85</v>
      </c>
      <c r="B36" s="171"/>
      <c r="F36" s="112"/>
      <c r="G36" s="10"/>
      <c r="H36" s="10"/>
    </row>
    <row r="37" spans="1:8" ht="18.75">
      <c r="A37" s="171" t="s">
        <v>86</v>
      </c>
      <c r="B37" s="171"/>
      <c r="F37" s="112"/>
      <c r="G37" s="10"/>
      <c r="H37" s="10"/>
    </row>
    <row r="38" spans="6:8" ht="18.75">
      <c r="F38" s="112"/>
      <c r="G38" s="10"/>
      <c r="H38" s="10"/>
    </row>
    <row r="39" spans="6:8" ht="18.75">
      <c r="F39" s="112"/>
      <c r="G39" s="10"/>
      <c r="H39" s="10"/>
    </row>
    <row r="40" spans="6:8" ht="18.75">
      <c r="F40" s="113"/>
      <c r="G40" s="12"/>
      <c r="H40" s="12"/>
    </row>
    <row r="41" spans="6:8" ht="18.75">
      <c r="F41" s="111"/>
      <c r="G41" s="11"/>
      <c r="H41" s="11"/>
    </row>
  </sheetData>
  <sheetProtection/>
  <mergeCells count="21">
    <mergeCell ref="A3:F3"/>
    <mergeCell ref="A4:F4"/>
    <mergeCell ref="A5:F5"/>
    <mergeCell ref="C7:C9"/>
    <mergeCell ref="D7:F7"/>
    <mergeCell ref="D8:D9"/>
    <mergeCell ref="E8:F8"/>
    <mergeCell ref="J11:J21"/>
    <mergeCell ref="A7:A9"/>
    <mergeCell ref="A31:B31"/>
    <mergeCell ref="H7:H9"/>
    <mergeCell ref="B7:B9"/>
    <mergeCell ref="G7:G9"/>
    <mergeCell ref="A30:B30"/>
    <mergeCell ref="K11:K21"/>
    <mergeCell ref="K22:K23"/>
    <mergeCell ref="K28:R28"/>
    <mergeCell ref="A37:B37"/>
    <mergeCell ref="A32:B32"/>
    <mergeCell ref="A36:B36"/>
    <mergeCell ref="J22:J23"/>
  </mergeCells>
  <printOptions/>
  <pageMargins left="0.3937007874015748" right="0.1968503937007874" top="0.3937007874015748" bottom="0.3937007874015748" header="0" footer="0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2023-03-27T08:52:49Z</dcterms:modified>
  <cp:category/>
  <cp:version/>
  <cp:contentType/>
  <cp:contentStatus/>
</cp:coreProperties>
</file>