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Y:\ЛатышеваТЕ\от Ибрагимовой А.А\"/>
    </mc:Choice>
  </mc:AlternateContent>
  <bookViews>
    <workbookView xWindow="-105" yWindow="-105" windowWidth="23250" windowHeight="12570" tabRatio="624" activeTab="1"/>
  </bookViews>
  <sheets>
    <sheet name="Прил.1.1 -перечень домов" sheetId="1" r:id="rId1"/>
    <sheet name="Прил.1.2-реестр дом" sheetId="2" r:id="rId2"/>
    <sheet name="изменения" sheetId="4" r:id="rId3"/>
    <sheet name="учесть при след актуал" sheetId="5" r:id="rId4"/>
  </sheets>
  <definedNames>
    <definedName name="_xlnm._FilterDatabase" localSheetId="0" hidden="1">'Прил.1.1 -перечень домов'!$A$12:$S$1063</definedName>
    <definedName name="_xlnm._FilterDatabase" localSheetId="1" hidden="1">'Прил.1.2-реестр дом'!$A$11:$AA$1058</definedName>
    <definedName name="_xlnm.Print_Titles" localSheetId="0">'Прил.1.1 -перечень домов'!$12:$15</definedName>
    <definedName name="_xlnm.Print_Titles" localSheetId="1">'Прил.1.2-реестр дом'!$7:$11</definedName>
    <definedName name="_xlnm.Print_Area" localSheetId="0">'Прил.1.1 -перечень домов'!$A$1:$S$1063</definedName>
    <definedName name="_xlnm.Print_Area" localSheetId="1">'Прил.1.2-реестр дом'!$A$1:$Z$320</definedName>
  </definedNames>
  <calcPr calcId="152511" fullPrecision="0"/>
</workbook>
</file>

<file path=xl/calcChain.xml><?xml version="1.0" encoding="utf-8"?>
<calcChain xmlns="http://schemas.openxmlformats.org/spreadsheetml/2006/main">
  <c r="W1010" i="2" l="1"/>
  <c r="X1010" i="2" s="1"/>
  <c r="W870" i="2"/>
  <c r="X870" i="2" s="1"/>
  <c r="W161" i="2"/>
  <c r="X161" i="2" s="1"/>
  <c r="W174" i="2"/>
  <c r="X174" i="2" s="1"/>
  <c r="W163" i="2"/>
  <c r="X163" i="2" s="1"/>
  <c r="W150" i="2"/>
  <c r="X150" i="2" s="1"/>
  <c r="W53" i="2"/>
  <c r="X53" i="2" s="1"/>
  <c r="W44" i="2"/>
  <c r="X44" i="2" s="1"/>
  <c r="W40" i="2"/>
  <c r="X40" i="2" s="1"/>
  <c r="M44" i="2" l="1"/>
  <c r="Z44" i="2" s="1"/>
  <c r="F44" i="2"/>
  <c r="E44" i="2"/>
  <c r="D44" i="2"/>
  <c r="C44" i="2"/>
  <c r="G44" i="2" l="1"/>
  <c r="L49" i="1" s="1"/>
  <c r="Q49" i="1" l="1"/>
  <c r="R49" i="1" s="1"/>
  <c r="P49" i="1"/>
  <c r="M1010" i="2"/>
  <c r="X892" i="2" l="1"/>
  <c r="X890" i="2"/>
  <c r="X887" i="2"/>
  <c r="J1023" i="2"/>
  <c r="J985" i="2"/>
  <c r="J805" i="2"/>
  <c r="J701" i="2"/>
  <c r="J454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161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J325" i="1"/>
  <c r="J204" i="1"/>
  <c r="J18" i="1"/>
  <c r="J17" i="1" l="1"/>
  <c r="T1057" i="2" l="1"/>
  <c r="T1056" i="2"/>
  <c r="T1055" i="2"/>
  <c r="J1053" i="2"/>
  <c r="T1047" i="2"/>
  <c r="J1045" i="2"/>
  <c r="T1028" i="2"/>
  <c r="J1027" i="2"/>
  <c r="J1024" i="2"/>
  <c r="T1019" i="2"/>
  <c r="J1003" i="2"/>
  <c r="J1002" i="2"/>
  <c r="J994" i="2"/>
  <c r="J987" i="2"/>
  <c r="J977" i="2"/>
  <c r="J964" i="2"/>
  <c r="T954" i="2"/>
  <c r="T953" i="2"/>
  <c r="J945" i="2"/>
  <c r="K936" i="2"/>
  <c r="J933" i="2"/>
  <c r="J927" i="2"/>
  <c r="T926" i="2"/>
  <c r="J920" i="2"/>
  <c r="J897" i="2"/>
  <c r="T888" i="2"/>
  <c r="T886" i="2"/>
  <c r="T885" i="2"/>
  <c r="J881" i="2"/>
  <c r="T878" i="2"/>
  <c r="T874" i="2"/>
  <c r="M870" i="2"/>
  <c r="T868" i="2"/>
  <c r="J865" i="2"/>
  <c r="J864" i="2"/>
  <c r="T851" i="2"/>
  <c r="T850" i="2"/>
  <c r="T849" i="2"/>
  <c r="T843" i="2"/>
  <c r="T840" i="2"/>
  <c r="J838" i="2"/>
  <c r="J829" i="2"/>
  <c r="T820" i="2"/>
  <c r="J811" i="2"/>
  <c r="J798" i="2"/>
  <c r="T784" i="2"/>
  <c r="T783" i="2"/>
  <c r="J775" i="2"/>
  <c r="J773" i="2"/>
  <c r="T754" i="2"/>
  <c r="T750" i="2"/>
  <c r="T746" i="2"/>
  <c r="T739" i="2"/>
  <c r="J737" i="2"/>
  <c r="J727" i="2"/>
  <c r="J726" i="2"/>
  <c r="J723" i="2"/>
  <c r="J721" i="2"/>
  <c r="J711" i="2"/>
  <c r="J706" i="2"/>
  <c r="J694" i="2"/>
  <c r="J688" i="2"/>
  <c r="T687" i="2"/>
  <c r="T683" i="2"/>
  <c r="T678" i="2"/>
  <c r="T675" i="2"/>
  <c r="T662" i="2"/>
  <c r="J652" i="2"/>
  <c r="J651" i="2"/>
  <c r="T649" i="2"/>
  <c r="T648" i="2"/>
  <c r="J644" i="2"/>
  <c r="J635" i="2"/>
  <c r="T628" i="2"/>
  <c r="J609" i="2"/>
  <c r="J604" i="2"/>
  <c r="T603" i="2"/>
  <c r="T602" i="2"/>
  <c r="J590" i="2"/>
  <c r="T587" i="2"/>
  <c r="J585" i="2"/>
  <c r="T574" i="2"/>
  <c r="T568" i="2"/>
  <c r="T566" i="2"/>
  <c r="T564" i="2"/>
  <c r="T562" i="2"/>
  <c r="T547" i="2"/>
  <c r="T543" i="2"/>
  <c r="J542" i="2"/>
  <c r="T539" i="2"/>
  <c r="T537" i="2"/>
  <c r="T536" i="2"/>
  <c r="T530" i="2"/>
  <c r="T529" i="2"/>
  <c r="J528" i="2"/>
  <c r="T527" i="2"/>
  <c r="T526" i="2"/>
  <c r="T525" i="2"/>
  <c r="T512" i="2"/>
  <c r="T509" i="2"/>
  <c r="J503" i="2"/>
  <c r="J500" i="2"/>
  <c r="T494" i="2"/>
  <c r="J493" i="2"/>
  <c r="J492" i="2"/>
  <c r="J488" i="2"/>
  <c r="J487" i="2"/>
  <c r="J484" i="2"/>
  <c r="J465" i="2"/>
  <c r="J464" i="2"/>
  <c r="J463" i="2"/>
  <c r="J458" i="2"/>
  <c r="T453" i="2"/>
  <c r="J451" i="2"/>
  <c r="J450" i="2"/>
  <c r="J449" i="2"/>
  <c r="J446" i="2"/>
  <c r="J440" i="2"/>
  <c r="J439" i="2"/>
  <c r="J438" i="2"/>
  <c r="J430" i="2"/>
  <c r="J429" i="2"/>
  <c r="J425" i="2"/>
  <c r="J424" i="2"/>
  <c r="T414" i="2"/>
  <c r="T406" i="2"/>
  <c r="T405" i="2"/>
  <c r="J403" i="2"/>
  <c r="J400" i="2"/>
  <c r="J393" i="2"/>
  <c r="J392" i="2"/>
  <c r="T384" i="2"/>
  <c r="J378" i="2"/>
  <c r="T369" i="2"/>
  <c r="J365" i="2"/>
  <c r="J358" i="2"/>
  <c r="T355" i="2"/>
  <c r="T354" i="2"/>
  <c r="I353" i="2"/>
  <c r="J351" i="2"/>
  <c r="T347" i="2"/>
  <c r="J345" i="2"/>
  <c r="J344" i="2"/>
  <c r="J343" i="2"/>
  <c r="J342" i="2"/>
  <c r="J332" i="2"/>
  <c r="J329" i="2"/>
  <c r="J324" i="2"/>
  <c r="J317" i="2"/>
  <c r="J311" i="2"/>
  <c r="J310" i="2"/>
  <c r="J297" i="2"/>
  <c r="J292" i="2"/>
  <c r="M161" i="2"/>
  <c r="T281" i="2"/>
  <c r="J280" i="2"/>
  <c r="J278" i="2"/>
  <c r="J277" i="2"/>
  <c r="J248" i="2"/>
  <c r="J247" i="2"/>
  <c r="J241" i="2"/>
  <c r="J240" i="2"/>
  <c r="J239" i="2"/>
  <c r="J236" i="2"/>
  <c r="J228" i="2"/>
  <c r="J227" i="2"/>
  <c r="J226" i="2"/>
  <c r="J225" i="2"/>
  <c r="J222" i="2"/>
  <c r="J221" i="2"/>
  <c r="J220" i="2"/>
  <c r="J217" i="2"/>
  <c r="J215" i="2"/>
  <c r="J210" i="2"/>
  <c r="J209" i="2"/>
  <c r="T202" i="2"/>
  <c r="J200" i="2"/>
  <c r="M189" i="2" l="1"/>
  <c r="Z189" i="2" s="1"/>
  <c r="F189" i="2"/>
  <c r="E189" i="2"/>
  <c r="M174" i="2"/>
  <c r="P174" i="2"/>
  <c r="F174" i="2"/>
  <c r="E174" i="2"/>
  <c r="M163" i="2"/>
  <c r="Z163" i="2" s="1"/>
  <c r="E163" i="2"/>
  <c r="F163" i="2"/>
  <c r="M150" i="2"/>
  <c r="Z150" i="2" s="1"/>
  <c r="E150" i="2"/>
  <c r="F150" i="2"/>
  <c r="AA53" i="2"/>
  <c r="M53" i="2"/>
  <c r="Z53" i="2" s="1"/>
  <c r="G53" i="2" s="1"/>
  <c r="L58" i="1" s="1"/>
  <c r="E53" i="2"/>
  <c r="F53" i="2"/>
  <c r="Z174" i="2" l="1"/>
  <c r="G174" i="2" s="1"/>
  <c r="L179" i="1" s="1"/>
  <c r="Q179" i="1" s="1"/>
  <c r="R179" i="1" s="1"/>
  <c r="Q58" i="1"/>
  <c r="R58" i="1" s="1"/>
  <c r="G189" i="2"/>
  <c r="L194" i="1" s="1"/>
  <c r="Q194" i="1" s="1"/>
  <c r="R194" i="1" s="1"/>
  <c r="G163" i="2"/>
  <c r="L168" i="1" s="1"/>
  <c r="Q168" i="1" s="1"/>
  <c r="R168" i="1" s="1"/>
  <c r="G150" i="2"/>
  <c r="L155" i="1" s="1"/>
  <c r="Q155" i="1" s="1"/>
  <c r="R155" i="1" s="1"/>
  <c r="P58" i="1"/>
  <c r="P194" i="1" l="1"/>
  <c r="P179" i="1"/>
  <c r="P168" i="1"/>
  <c r="P155" i="1"/>
  <c r="M40" i="2" l="1"/>
  <c r="Z40" i="2" s="1"/>
  <c r="G40" i="2" s="1"/>
  <c r="L45" i="1" s="1"/>
  <c r="Q45" i="1" s="1"/>
  <c r="R45" i="1" s="1"/>
  <c r="F40" i="2"/>
  <c r="E40" i="2"/>
  <c r="P45" i="1" l="1"/>
  <c r="F559" i="2" l="1"/>
  <c r="H559" i="2"/>
  <c r="Z559" i="2" s="1"/>
  <c r="X559" i="2"/>
  <c r="F472" i="2"/>
  <c r="H472" i="2"/>
  <c r="Z472" i="2" s="1"/>
  <c r="X472" i="2"/>
  <c r="G559" i="2" l="1"/>
  <c r="G472" i="2"/>
  <c r="P1058" i="2" l="1"/>
  <c r="P1054" i="2"/>
  <c r="P1052" i="2"/>
  <c r="P1051" i="2"/>
  <c r="P1050" i="2"/>
  <c r="P1049" i="2"/>
  <c r="P1048" i="2"/>
  <c r="P1046" i="2"/>
  <c r="P1044" i="2"/>
  <c r="P1042" i="2"/>
  <c r="P1038" i="2"/>
  <c r="P1037" i="2"/>
  <c r="P1031" i="2"/>
  <c r="P1030" i="2"/>
  <c r="P1029" i="2"/>
  <c r="P1026" i="2"/>
  <c r="P1022" i="2"/>
  <c r="P1021" i="2"/>
  <c r="P1020" i="2"/>
  <c r="P1018" i="2"/>
  <c r="P1017" i="2"/>
  <c r="P1009" i="2"/>
  <c r="P1008" i="2"/>
  <c r="P1007" i="2"/>
  <c r="P1005" i="2"/>
  <c r="P1000" i="2"/>
  <c r="P998" i="2"/>
  <c r="P997" i="2"/>
  <c r="P996" i="2"/>
  <c r="P992" i="2"/>
  <c r="P990" i="2"/>
  <c r="P989" i="2"/>
  <c r="P988" i="2"/>
  <c r="P983" i="2"/>
  <c r="P981" i="2"/>
  <c r="P980" i="2"/>
  <c r="P979" i="2"/>
  <c r="P978" i="2"/>
  <c r="P976" i="2"/>
  <c r="P975" i="2"/>
  <c r="P974" i="2"/>
  <c r="P973" i="2"/>
  <c r="P972" i="2"/>
  <c r="P971" i="2"/>
  <c r="P970" i="2"/>
  <c r="P969" i="2"/>
  <c r="P968" i="2"/>
  <c r="P965" i="2"/>
  <c r="P963" i="2"/>
  <c r="P961" i="2"/>
  <c r="P960" i="2"/>
  <c r="P959" i="2"/>
  <c r="P958" i="2"/>
  <c r="P952" i="2"/>
  <c r="P950" i="2"/>
  <c r="P949" i="2"/>
  <c r="P948" i="2"/>
  <c r="P947" i="2"/>
  <c r="P946" i="2"/>
  <c r="P943" i="2"/>
  <c r="P942" i="2"/>
  <c r="P940" i="2"/>
  <c r="P939" i="2"/>
  <c r="P937" i="2"/>
  <c r="P935" i="2"/>
  <c r="P932" i="2"/>
  <c r="P930" i="2"/>
  <c r="P925" i="2"/>
  <c r="P923" i="2"/>
  <c r="P917" i="2"/>
  <c r="P915" i="2"/>
  <c r="P914" i="2"/>
  <c r="P913" i="2"/>
  <c r="P911" i="2"/>
  <c r="P908" i="2"/>
  <c r="P907" i="2"/>
  <c r="P905" i="2"/>
  <c r="P901" i="2"/>
  <c r="P899" i="2"/>
  <c r="P891" i="2"/>
  <c r="P883" i="2"/>
  <c r="P872" i="2"/>
  <c r="P869" i="2"/>
  <c r="P867" i="2"/>
  <c r="P866" i="2"/>
  <c r="P863" i="2"/>
  <c r="P862" i="2"/>
  <c r="P861" i="2"/>
  <c r="P860" i="2"/>
  <c r="P859" i="2"/>
  <c r="P858" i="2"/>
  <c r="P848" i="2"/>
  <c r="P847" i="2"/>
  <c r="P846" i="2"/>
  <c r="P845" i="2"/>
  <c r="P842" i="2"/>
  <c r="P834" i="2"/>
  <c r="P831" i="2"/>
  <c r="P830" i="2"/>
  <c r="P828" i="2"/>
  <c r="P826" i="2"/>
  <c r="P825" i="2"/>
  <c r="P824" i="2"/>
  <c r="P823" i="2"/>
  <c r="P822" i="2"/>
  <c r="P819" i="2"/>
  <c r="P816" i="2"/>
  <c r="P814" i="2"/>
  <c r="P812" i="2"/>
  <c r="P810" i="2"/>
  <c r="P809" i="2"/>
  <c r="P807" i="2"/>
  <c r="P806" i="2"/>
  <c r="P804" i="2"/>
  <c r="P801" i="2"/>
  <c r="P799" i="2"/>
  <c r="P791" i="2"/>
  <c r="P786" i="2"/>
  <c r="P785" i="2"/>
  <c r="P774" i="2"/>
  <c r="P769" i="2"/>
  <c r="P765" i="2"/>
  <c r="P761" i="2"/>
  <c r="P759" i="2"/>
  <c r="P758" i="2"/>
  <c r="P755" i="2"/>
  <c r="P753" i="2"/>
  <c r="P747" i="2"/>
  <c r="P744" i="2"/>
  <c r="P743" i="2"/>
  <c r="P742" i="2"/>
  <c r="P741" i="2"/>
  <c r="P740" i="2"/>
  <c r="P738" i="2"/>
  <c r="P736" i="2"/>
  <c r="P735" i="2"/>
  <c r="P734" i="2"/>
  <c r="P733" i="2"/>
  <c r="P732" i="2"/>
  <c r="P731" i="2"/>
  <c r="P730" i="2"/>
  <c r="P729" i="2"/>
  <c r="P720" i="2"/>
  <c r="P717" i="2"/>
  <c r="P716" i="2"/>
  <c r="P715" i="2"/>
  <c r="P714" i="2"/>
  <c r="P713" i="2"/>
  <c r="P712" i="2"/>
  <c r="P710" i="2"/>
  <c r="P709" i="2"/>
  <c r="P708" i="2"/>
  <c r="P143" i="2"/>
  <c r="P707" i="2"/>
  <c r="P705" i="2"/>
  <c r="P704" i="2"/>
  <c r="P702" i="2"/>
  <c r="P698" i="2"/>
  <c r="P697" i="2"/>
  <c r="P693" i="2"/>
  <c r="P691" i="2"/>
  <c r="P690" i="2"/>
  <c r="P689" i="2"/>
  <c r="P685" i="2"/>
  <c r="P684" i="2"/>
  <c r="P679" i="2"/>
  <c r="P674" i="2"/>
  <c r="P668" i="2"/>
  <c r="P666" i="2"/>
  <c r="P660" i="2"/>
  <c r="P659" i="2"/>
  <c r="P656" i="2"/>
  <c r="P655" i="2"/>
  <c r="P654" i="2"/>
  <c r="P650" i="2"/>
  <c r="P647" i="2"/>
  <c r="P646" i="2"/>
  <c r="P645" i="2"/>
  <c r="P643" i="2"/>
  <c r="P642" i="2"/>
  <c r="P640" i="2"/>
  <c r="P639" i="2"/>
  <c r="P638" i="2"/>
  <c r="P637" i="2"/>
  <c r="P636" i="2"/>
  <c r="P634" i="2"/>
  <c r="P632" i="2"/>
  <c r="P626" i="2"/>
  <c r="P621" i="2"/>
  <c r="P617" i="2"/>
  <c r="P616" i="2"/>
  <c r="P615" i="2"/>
  <c r="P610" i="2"/>
  <c r="P608" i="2"/>
  <c r="P607" i="2"/>
  <c r="P606" i="2"/>
  <c r="P601" i="2"/>
  <c r="P588" i="2"/>
  <c r="P586" i="2"/>
  <c r="P584" i="2"/>
  <c r="P583" i="2"/>
  <c r="P581" i="2"/>
  <c r="P575" i="2"/>
  <c r="P570" i="2"/>
  <c r="P565" i="2"/>
  <c r="P563" i="2"/>
  <c r="P561" i="2"/>
  <c r="P560" i="2"/>
  <c r="P551" i="2"/>
  <c r="P545" i="2"/>
  <c r="P544" i="2"/>
  <c r="P541" i="2"/>
  <c r="P540" i="2"/>
  <c r="P538" i="2"/>
  <c r="P535" i="2"/>
  <c r="P534" i="2"/>
  <c r="P533" i="2"/>
  <c r="P532" i="2"/>
  <c r="P531" i="2"/>
  <c r="P524" i="2"/>
  <c r="P520" i="2"/>
  <c r="P519" i="2"/>
  <c r="P518" i="2"/>
  <c r="P517" i="2"/>
  <c r="P513" i="2"/>
  <c r="P508" i="2"/>
  <c r="P507" i="2"/>
  <c r="P501" i="2"/>
  <c r="P495" i="2"/>
  <c r="P490" i="2"/>
  <c r="P489" i="2"/>
  <c r="P486" i="2"/>
  <c r="P485" i="2"/>
  <c r="P483" i="2"/>
  <c r="P480" i="2"/>
  <c r="P478" i="2"/>
  <c r="P470" i="2"/>
  <c r="P469" i="2"/>
  <c r="P468" i="2"/>
  <c r="P467" i="2"/>
  <c r="P466" i="2"/>
  <c r="P460" i="2"/>
  <c r="P459" i="2"/>
  <c r="P457" i="2"/>
  <c r="P455" i="2"/>
  <c r="P452" i="2"/>
  <c r="P448" i="2"/>
  <c r="P447" i="2"/>
  <c r="P445" i="2"/>
  <c r="P444" i="2"/>
  <c r="P443" i="2"/>
  <c r="P442" i="2"/>
  <c r="P441" i="2"/>
  <c r="P436" i="2"/>
  <c r="P434" i="2"/>
  <c r="P433" i="2"/>
  <c r="P432" i="2"/>
  <c r="P431" i="2"/>
  <c r="P428" i="2"/>
  <c r="P427" i="2"/>
  <c r="P426" i="2"/>
  <c r="P421" i="2"/>
  <c r="P419" i="2"/>
  <c r="P418" i="2"/>
  <c r="P417" i="2"/>
  <c r="P416" i="2"/>
  <c r="P404" i="2"/>
  <c r="P402" i="2"/>
  <c r="P401" i="2"/>
  <c r="P399" i="2"/>
  <c r="P397" i="2"/>
  <c r="P396" i="2"/>
  <c r="P395" i="2"/>
  <c r="P394" i="2"/>
  <c r="P391" i="2"/>
  <c r="P389" i="2"/>
  <c r="P388" i="2"/>
  <c r="P387" i="2"/>
  <c r="P383" i="2"/>
  <c r="P382" i="2"/>
  <c r="P379" i="2"/>
  <c r="P375" i="2"/>
  <c r="P373" i="2"/>
  <c r="P372" i="2"/>
  <c r="P366" i="2"/>
  <c r="P362" i="2"/>
  <c r="P361" i="2"/>
  <c r="P360" i="2"/>
  <c r="P359" i="2"/>
  <c r="P357" i="2"/>
  <c r="P356" i="2"/>
  <c r="P352" i="2"/>
  <c r="P349" i="2"/>
  <c r="P348" i="2"/>
  <c r="P346" i="2"/>
  <c r="P341" i="2"/>
  <c r="P340" i="2"/>
  <c r="P339" i="2"/>
  <c r="P338" i="2"/>
  <c r="P337" i="2"/>
  <c r="P336" i="2"/>
  <c r="P335" i="2"/>
  <c r="P334" i="2"/>
  <c r="P333" i="2"/>
  <c r="P331" i="2"/>
  <c r="P330" i="2"/>
  <c r="P328" i="2"/>
  <c r="P327" i="2"/>
  <c r="P326" i="2"/>
  <c r="P325" i="2"/>
  <c r="P323" i="2"/>
  <c r="P322" i="2"/>
  <c r="P321" i="2"/>
  <c r="P319" i="2"/>
  <c r="P316" i="2"/>
  <c r="P315" i="2"/>
  <c r="P314" i="2"/>
  <c r="P313" i="2"/>
  <c r="P312" i="2"/>
  <c r="P309" i="2"/>
  <c r="P308" i="2"/>
  <c r="P307" i="2"/>
  <c r="P306" i="2"/>
  <c r="P305" i="2"/>
  <c r="P304" i="2"/>
  <c r="P303" i="2"/>
  <c r="P302" i="2"/>
  <c r="P301" i="2"/>
  <c r="P300" i="2"/>
  <c r="P299" i="2"/>
  <c r="P295" i="2"/>
  <c r="P294" i="2"/>
  <c r="P291" i="2"/>
  <c r="P290" i="2"/>
  <c r="P289" i="2"/>
  <c r="P287" i="2"/>
  <c r="P286" i="2"/>
  <c r="P285" i="2"/>
  <c r="P284" i="2"/>
  <c r="P283" i="2"/>
  <c r="P282" i="2"/>
  <c r="P276" i="2"/>
  <c r="P275" i="2"/>
  <c r="P274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2" i="2"/>
  <c r="P251" i="2"/>
  <c r="P250" i="2"/>
  <c r="P245" i="2"/>
  <c r="P244" i="2"/>
  <c r="P243" i="2"/>
  <c r="P242" i="2"/>
  <c r="P238" i="2"/>
  <c r="P235" i="2"/>
  <c r="P234" i="2"/>
  <c r="P233" i="2"/>
  <c r="P232" i="2"/>
  <c r="P231" i="2"/>
  <c r="P230" i="2"/>
  <c r="P229" i="2"/>
  <c r="P224" i="2"/>
  <c r="P223" i="2"/>
  <c r="P219" i="2"/>
  <c r="P218" i="2"/>
  <c r="P216" i="2"/>
  <c r="P214" i="2"/>
  <c r="P213" i="2"/>
  <c r="P212" i="2"/>
  <c r="P211" i="2"/>
  <c r="P208" i="2"/>
  <c r="P207" i="2"/>
  <c r="P206" i="2"/>
  <c r="P205" i="2"/>
  <c r="P204" i="2"/>
  <c r="P203" i="2"/>
  <c r="P201" i="2"/>
  <c r="P198" i="2"/>
  <c r="P193" i="2"/>
  <c r="P191" i="2"/>
  <c r="P190" i="2"/>
  <c r="P188" i="2"/>
  <c r="P187" i="2"/>
  <c r="P186" i="2"/>
  <c r="P185" i="2"/>
  <c r="P184" i="2"/>
  <c r="P182" i="2"/>
  <c r="P181" i="2"/>
  <c r="P180" i="2"/>
  <c r="P179" i="2"/>
  <c r="P178" i="2"/>
  <c r="P177" i="2"/>
  <c r="P176" i="2"/>
  <c r="P175" i="2"/>
  <c r="P173" i="2"/>
  <c r="P172" i="2"/>
  <c r="P171" i="2"/>
  <c r="P170" i="2"/>
  <c r="P169" i="2"/>
  <c r="P168" i="2"/>
  <c r="P167" i="2"/>
  <c r="P165" i="2"/>
  <c r="P164" i="2"/>
  <c r="P162" i="2"/>
  <c r="P160" i="2"/>
  <c r="P159" i="2"/>
  <c r="P158" i="2"/>
  <c r="P157" i="2"/>
  <c r="P155" i="2"/>
  <c r="P154" i="2"/>
  <c r="P153" i="2"/>
  <c r="P152" i="2"/>
  <c r="P151" i="2"/>
  <c r="P149" i="2"/>
  <c r="P148" i="2"/>
  <c r="P147" i="2"/>
  <c r="P146" i="2"/>
  <c r="P145" i="2"/>
  <c r="P144" i="2"/>
  <c r="P142" i="2"/>
  <c r="P141" i="2"/>
  <c r="P139" i="2"/>
  <c r="P138" i="2"/>
  <c r="P134" i="2"/>
  <c r="P133" i="2"/>
  <c r="P132" i="2"/>
  <c r="P131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8" i="2"/>
  <c r="P107" i="2"/>
  <c r="P106" i="2"/>
  <c r="P105" i="2"/>
  <c r="P104" i="2"/>
  <c r="P103" i="2"/>
  <c r="P101" i="2"/>
  <c r="P99" i="2"/>
  <c r="P98" i="2"/>
  <c r="P97" i="2"/>
  <c r="P96" i="2"/>
  <c r="P95" i="2"/>
  <c r="P94" i="2"/>
  <c r="P93" i="2"/>
  <c r="P92" i="2"/>
  <c r="P91" i="2"/>
  <c r="P90" i="2"/>
  <c r="P88" i="2"/>
  <c r="P87" i="2"/>
  <c r="P86" i="2"/>
  <c r="P85" i="2"/>
  <c r="P84" i="2"/>
  <c r="P82" i="2"/>
  <c r="P80" i="2"/>
  <c r="P78" i="2"/>
  <c r="P77" i="2"/>
  <c r="P76" i="2"/>
  <c r="P75" i="2"/>
  <c r="P72" i="2"/>
  <c r="P71" i="2"/>
  <c r="P70" i="2"/>
  <c r="P68" i="2"/>
  <c r="P67" i="2"/>
  <c r="P66" i="2"/>
  <c r="P65" i="2"/>
  <c r="P64" i="2"/>
  <c r="P62" i="2"/>
  <c r="P61" i="2"/>
  <c r="P60" i="2"/>
  <c r="P59" i="2"/>
  <c r="P58" i="2"/>
  <c r="P57" i="2"/>
  <c r="P56" i="2"/>
  <c r="P55" i="2"/>
  <c r="P54" i="2"/>
  <c r="P52" i="2"/>
  <c r="P50" i="2"/>
  <c r="P49" i="2"/>
  <c r="P48" i="2"/>
  <c r="P47" i="2"/>
  <c r="P46" i="2"/>
  <c r="P45" i="2"/>
  <c r="P43" i="2"/>
  <c r="P42" i="2"/>
  <c r="P41" i="2"/>
  <c r="P39" i="2"/>
  <c r="P38" i="2"/>
  <c r="P35" i="2"/>
  <c r="P33" i="2"/>
  <c r="P32" i="2"/>
  <c r="P31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I1043" i="2" l="1"/>
  <c r="I1036" i="2"/>
  <c r="I1035" i="2"/>
  <c r="I1034" i="2"/>
  <c r="I1023" i="2"/>
  <c r="I1016" i="2"/>
  <c r="I1015" i="2"/>
  <c r="I1014" i="2"/>
  <c r="I1013" i="2"/>
  <c r="I1012" i="2"/>
  <c r="I1011" i="2"/>
  <c r="I1006" i="2"/>
  <c r="I1001" i="2"/>
  <c r="I999" i="2"/>
  <c r="I995" i="2"/>
  <c r="I994" i="2"/>
  <c r="I991" i="2"/>
  <c r="I987" i="2"/>
  <c r="I985" i="2"/>
  <c r="I984" i="2"/>
  <c r="I967" i="2"/>
  <c r="I966" i="2"/>
  <c r="I957" i="2"/>
  <c r="I944" i="2"/>
  <c r="I941" i="2"/>
  <c r="I938" i="2"/>
  <c r="I928" i="2"/>
  <c r="I922" i="2"/>
  <c r="I921" i="2"/>
  <c r="I919" i="2"/>
  <c r="I918" i="2"/>
  <c r="I916" i="2"/>
  <c r="I912" i="2"/>
  <c r="I910" i="2"/>
  <c r="I909" i="2"/>
  <c r="I906" i="2"/>
  <c r="I904" i="2"/>
  <c r="I903" i="2"/>
  <c r="I902" i="2"/>
  <c r="I900" i="2"/>
  <c r="I898" i="2"/>
  <c r="I897" i="2"/>
  <c r="I896" i="2"/>
  <c r="I895" i="2"/>
  <c r="I894" i="2"/>
  <c r="I893" i="2"/>
  <c r="I889" i="2"/>
  <c r="I884" i="2"/>
  <c r="I873" i="2"/>
  <c r="I871" i="2"/>
  <c r="I857" i="2"/>
  <c r="I856" i="2"/>
  <c r="I855" i="2"/>
  <c r="I854" i="2"/>
  <c r="I852" i="2"/>
  <c r="I829" i="2"/>
  <c r="I827" i="2"/>
  <c r="I821" i="2"/>
  <c r="I818" i="2"/>
  <c r="I817" i="2"/>
  <c r="I815" i="2"/>
  <c r="I813" i="2"/>
  <c r="I808" i="2"/>
  <c r="I803" i="2"/>
  <c r="I802" i="2"/>
  <c r="I800" i="2"/>
  <c r="I781" i="2"/>
  <c r="I771" i="2"/>
  <c r="I770" i="2"/>
  <c r="I768" i="2"/>
  <c r="I767" i="2"/>
  <c r="I763" i="2"/>
  <c r="I762" i="2"/>
  <c r="I760" i="2"/>
  <c r="I757" i="2"/>
  <c r="I756" i="2"/>
  <c r="I745" i="2"/>
  <c r="I726" i="2"/>
  <c r="I725" i="2"/>
  <c r="I723" i="2"/>
  <c r="I722" i="2"/>
  <c r="I719" i="2"/>
  <c r="I718" i="2"/>
  <c r="I706" i="2"/>
  <c r="I703" i="2"/>
  <c r="I701" i="2"/>
  <c r="I700" i="2"/>
  <c r="I699" i="2"/>
  <c r="I695" i="2"/>
  <c r="I694" i="2"/>
  <c r="I692" i="2"/>
  <c r="I688" i="2"/>
  <c r="I686" i="2"/>
  <c r="I682" i="2"/>
  <c r="I681" i="2"/>
  <c r="I680" i="2"/>
  <c r="I677" i="2"/>
  <c r="I676" i="2"/>
  <c r="I673" i="2"/>
  <c r="I671" i="2"/>
  <c r="I653" i="2"/>
  <c r="I644" i="2"/>
  <c r="I641" i="2"/>
  <c r="I629" i="2"/>
  <c r="I620" i="2"/>
  <c r="I619" i="2"/>
  <c r="I618" i="2"/>
  <c r="I614" i="2"/>
  <c r="I613" i="2"/>
  <c r="I612" i="2"/>
  <c r="I611" i="2"/>
  <c r="I605" i="2"/>
  <c r="I600" i="2"/>
  <c r="I599" i="2"/>
  <c r="I598" i="2"/>
  <c r="I597" i="2"/>
  <c r="I596" i="2"/>
  <c r="I595" i="2"/>
  <c r="I594" i="2"/>
  <c r="I593" i="2"/>
  <c r="I592" i="2"/>
  <c r="I591" i="2"/>
  <c r="I585" i="2"/>
  <c r="I582" i="2"/>
  <c r="I580" i="2"/>
  <c r="I579" i="2"/>
  <c r="I542" i="2"/>
  <c r="I521" i="2"/>
  <c r="I516" i="2"/>
  <c r="I515" i="2"/>
  <c r="I514" i="2"/>
  <c r="I506" i="2"/>
  <c r="I505" i="2"/>
  <c r="I502" i="2"/>
  <c r="I499" i="2"/>
  <c r="I498" i="2"/>
  <c r="I497" i="2"/>
  <c r="I496" i="2"/>
  <c r="I491" i="2"/>
  <c r="I488" i="2"/>
  <c r="I487" i="2"/>
  <c r="I484" i="2"/>
  <c r="I465" i="2"/>
  <c r="I463" i="2"/>
  <c r="I462" i="2"/>
  <c r="I461" i="2"/>
  <c r="I458" i="2"/>
  <c r="I456" i="2"/>
  <c r="I454" i="2"/>
  <c r="I451" i="2"/>
  <c r="I450" i="2"/>
  <c r="I449" i="2"/>
  <c r="I446" i="2"/>
  <c r="I440" i="2"/>
  <c r="I439" i="2"/>
  <c r="I438" i="2"/>
  <c r="I435" i="2"/>
  <c r="I430" i="2"/>
  <c r="I429" i="2"/>
  <c r="I425" i="2"/>
  <c r="I423" i="2"/>
  <c r="I420" i="2"/>
  <c r="I403" i="2"/>
  <c r="I390" i="2"/>
  <c r="I386" i="2"/>
  <c r="I385" i="2"/>
  <c r="I376" i="2"/>
  <c r="I371" i="2"/>
  <c r="I365" i="2"/>
  <c r="I364" i="2"/>
  <c r="I363" i="2"/>
  <c r="I350" i="2"/>
  <c r="I345" i="2"/>
  <c r="I344" i="2"/>
  <c r="I343" i="2"/>
  <c r="I342" i="2"/>
  <c r="I332" i="2"/>
  <c r="I329" i="2"/>
  <c r="I318" i="2"/>
  <c r="I298" i="2"/>
  <c r="I297" i="2"/>
  <c r="I296" i="2"/>
  <c r="I293" i="2"/>
  <c r="I288" i="2"/>
  <c r="I278" i="2"/>
  <c r="I277" i="2"/>
  <c r="I254" i="2"/>
  <c r="I253" i="2"/>
  <c r="I246" i="2"/>
  <c r="I241" i="2"/>
  <c r="I240" i="2"/>
  <c r="I239" i="2"/>
  <c r="I236" i="2"/>
  <c r="I228" i="2"/>
  <c r="I227" i="2"/>
  <c r="I226" i="2"/>
  <c r="I225" i="2"/>
  <c r="I222" i="2"/>
  <c r="I221" i="2"/>
  <c r="I220" i="2"/>
  <c r="I217" i="2"/>
  <c r="I215" i="2"/>
  <c r="I210" i="2"/>
  <c r="I209" i="2"/>
  <c r="I200" i="2"/>
  <c r="H1041" i="2" l="1"/>
  <c r="H1040" i="2"/>
  <c r="H1039" i="2"/>
  <c r="H1033" i="2"/>
  <c r="H1032" i="2"/>
  <c r="H1025" i="2"/>
  <c r="H1004" i="2"/>
  <c r="H993" i="2"/>
  <c r="H986" i="2"/>
  <c r="H982" i="2"/>
  <c r="H962" i="2"/>
  <c r="H956" i="2"/>
  <c r="H955" i="2"/>
  <c r="H951" i="2"/>
  <c r="H934" i="2"/>
  <c r="H931" i="2"/>
  <c r="H929" i="2"/>
  <c r="H924" i="2"/>
  <c r="H882" i="2"/>
  <c r="H880" i="2"/>
  <c r="H879" i="2"/>
  <c r="H877" i="2"/>
  <c r="H876" i="2"/>
  <c r="H875" i="2"/>
  <c r="H844" i="2"/>
  <c r="H841" i="2"/>
  <c r="H839" i="2"/>
  <c r="H837" i="2"/>
  <c r="H836" i="2"/>
  <c r="H835" i="2"/>
  <c r="H833" i="2"/>
  <c r="H832" i="2"/>
  <c r="H797" i="2"/>
  <c r="H796" i="2"/>
  <c r="H795" i="2"/>
  <c r="H794" i="2"/>
  <c r="H793" i="2"/>
  <c r="H792" i="2"/>
  <c r="H790" i="2"/>
  <c r="H789" i="2"/>
  <c r="H788" i="2"/>
  <c r="H787" i="2"/>
  <c r="H782" i="2"/>
  <c r="H780" i="2"/>
  <c r="H779" i="2"/>
  <c r="H778" i="2"/>
  <c r="H777" i="2"/>
  <c r="H776" i="2"/>
  <c r="H772" i="2"/>
  <c r="H766" i="2"/>
  <c r="H764" i="2"/>
  <c r="H752" i="2"/>
  <c r="H751" i="2"/>
  <c r="H749" i="2"/>
  <c r="H748" i="2"/>
  <c r="H728" i="2"/>
  <c r="H724" i="2"/>
  <c r="H696" i="2"/>
  <c r="H672" i="2"/>
  <c r="H670" i="2"/>
  <c r="H669" i="2"/>
  <c r="H667" i="2"/>
  <c r="H665" i="2"/>
  <c r="H664" i="2"/>
  <c r="H663" i="2"/>
  <c r="H661" i="2"/>
  <c r="H658" i="2"/>
  <c r="H657" i="2"/>
  <c r="H633" i="2"/>
  <c r="H631" i="2"/>
  <c r="H630" i="2"/>
  <c r="H627" i="2"/>
  <c r="H625" i="2"/>
  <c r="H624" i="2"/>
  <c r="H623" i="2"/>
  <c r="H622" i="2"/>
  <c r="H589" i="2"/>
  <c r="H578" i="2"/>
  <c r="H577" i="2"/>
  <c r="H576" i="2"/>
  <c r="H573" i="2"/>
  <c r="H572" i="2"/>
  <c r="H571" i="2"/>
  <c r="H569" i="2"/>
  <c r="H567" i="2"/>
  <c r="H558" i="2"/>
  <c r="H557" i="2"/>
  <c r="H556" i="2"/>
  <c r="H555" i="2"/>
  <c r="H554" i="2"/>
  <c r="H553" i="2"/>
  <c r="H552" i="2"/>
  <c r="H550" i="2"/>
  <c r="H549" i="2"/>
  <c r="H548" i="2"/>
  <c r="H546" i="2"/>
  <c r="H511" i="2"/>
  <c r="H510" i="2"/>
  <c r="H504" i="2"/>
  <c r="H482" i="2"/>
  <c r="H481" i="2"/>
  <c r="H479" i="2"/>
  <c r="H477" i="2"/>
  <c r="H476" i="2"/>
  <c r="H475" i="2"/>
  <c r="H474" i="2"/>
  <c r="H473" i="2"/>
  <c r="H471" i="2"/>
  <c r="H437" i="2"/>
  <c r="H422" i="2"/>
  <c r="H415" i="2"/>
  <c r="H413" i="2"/>
  <c r="H412" i="2"/>
  <c r="H411" i="2"/>
  <c r="H410" i="2"/>
  <c r="H409" i="2"/>
  <c r="H408" i="2"/>
  <c r="H407" i="2"/>
  <c r="H400" i="2"/>
  <c r="H398" i="2"/>
  <c r="H381" i="2"/>
  <c r="H380" i="2"/>
  <c r="H374" i="2"/>
  <c r="H370" i="2"/>
  <c r="H368" i="2"/>
  <c r="H367" i="2"/>
  <c r="H279" i="2"/>
  <c r="H273" i="2"/>
  <c r="H249" i="2"/>
  <c r="H237" i="2"/>
  <c r="X368" i="2"/>
  <c r="O325" i="1" l="1"/>
  <c r="N325" i="1"/>
  <c r="M325" i="1"/>
  <c r="K325" i="1"/>
  <c r="I325" i="1"/>
  <c r="O204" i="1"/>
  <c r="N204" i="1"/>
  <c r="M204" i="1"/>
  <c r="K204" i="1"/>
  <c r="I204" i="1"/>
  <c r="K18" i="1"/>
  <c r="M18" i="1"/>
  <c r="N18" i="1"/>
  <c r="O18" i="1"/>
  <c r="I18" i="1"/>
  <c r="W320" i="2"/>
  <c r="U320" i="2"/>
  <c r="S320" i="2"/>
  <c r="Q320" i="2"/>
  <c r="N320" i="2"/>
  <c r="L320" i="2"/>
  <c r="E320" i="2"/>
  <c r="E199" i="2"/>
  <c r="K17" i="1" l="1"/>
  <c r="N17" i="1"/>
  <c r="M17" i="1"/>
  <c r="O17" i="1"/>
  <c r="I17" i="1"/>
  <c r="X963" i="2"/>
  <c r="X964" i="2"/>
  <c r="X962" i="2"/>
  <c r="X958" i="2"/>
  <c r="X954" i="2"/>
  <c r="X953" i="2"/>
  <c r="X933" i="2"/>
  <c r="X931" i="2"/>
  <c r="X930" i="2"/>
  <c r="X926" i="2"/>
  <c r="X928" i="2"/>
  <c r="X927" i="2"/>
  <c r="X881" i="2"/>
  <c r="X877" i="2"/>
  <c r="X876" i="2"/>
  <c r="X875" i="2"/>
  <c r="X873" i="2"/>
  <c r="X871" i="2"/>
  <c r="X872" i="2"/>
  <c r="X839" i="2"/>
  <c r="X838" i="2"/>
  <c r="X837" i="2"/>
  <c r="X836" i="2"/>
  <c r="X835" i="2"/>
  <c r="X834" i="2"/>
  <c r="X833" i="2"/>
  <c r="X794" i="2"/>
  <c r="X781" i="2"/>
  <c r="X780" i="2"/>
  <c r="X775" i="2"/>
  <c r="X773" i="2"/>
  <c r="X774" i="2"/>
  <c r="X772" i="2"/>
  <c r="X749" i="2"/>
  <c r="X748" i="2"/>
  <c r="X747" i="2"/>
  <c r="X746" i="2"/>
  <c r="X741" i="2"/>
  <c r="X737" i="2"/>
  <c r="X739" i="2"/>
  <c r="X678" i="2"/>
  <c r="X673" i="2"/>
  <c r="X671" i="2"/>
  <c r="X633" i="2"/>
  <c r="X632" i="2"/>
  <c r="X631" i="2"/>
  <c r="X629" i="2"/>
  <c r="X628" i="2"/>
  <c r="X626" i="2"/>
  <c r="X624" i="2"/>
  <c r="X621" i="2"/>
  <c r="X620" i="2"/>
  <c r="X619" i="2"/>
  <c r="X618" i="2"/>
  <c r="X617" i="2"/>
  <c r="X616" i="2"/>
  <c r="X615" i="2"/>
  <c r="X589" i="2"/>
  <c r="X587" i="2"/>
  <c r="X590" i="2"/>
  <c r="X588" i="2"/>
  <c r="X563" i="2"/>
  <c r="X561" i="2"/>
  <c r="X551" i="2"/>
  <c r="X511" i="2"/>
  <c r="X510" i="2"/>
  <c r="X509" i="2"/>
  <c r="X490" i="2"/>
  <c r="X482" i="2"/>
  <c r="X481" i="2"/>
  <c r="X479" i="2"/>
  <c r="X477" i="2"/>
  <c r="X476" i="2"/>
  <c r="X475" i="2"/>
  <c r="X474" i="2"/>
  <c r="X473" i="2"/>
  <c r="X471" i="2"/>
  <c r="X470" i="2"/>
  <c r="X468" i="2"/>
  <c r="X467" i="2"/>
  <c r="X460" i="2"/>
  <c r="X457" i="2"/>
  <c r="X445" i="2"/>
  <c r="X442" i="2"/>
  <c r="X416" i="2"/>
  <c r="X400" i="2"/>
  <c r="X398" i="2"/>
  <c r="X378" i="2"/>
  <c r="X346" i="2"/>
  <c r="X324" i="2"/>
  <c r="X279" i="2"/>
  <c r="X247" i="2"/>
  <c r="Z368" i="2"/>
  <c r="K964" i="2"/>
  <c r="Z963" i="2"/>
  <c r="Z962" i="2"/>
  <c r="Z954" i="2"/>
  <c r="Z953" i="2"/>
  <c r="Z931" i="2"/>
  <c r="K933" i="2"/>
  <c r="Z930" i="2"/>
  <c r="Z932" i="2"/>
  <c r="Z928" i="2"/>
  <c r="K927" i="2"/>
  <c r="Z926" i="2"/>
  <c r="K881" i="2"/>
  <c r="Z877" i="2"/>
  <c r="Z876" i="2"/>
  <c r="Z875" i="2"/>
  <c r="Z873" i="2"/>
  <c r="Z872" i="2"/>
  <c r="Z871" i="2"/>
  <c r="Z839" i="2"/>
  <c r="K838" i="2"/>
  <c r="Z837" i="2"/>
  <c r="Z836" i="2"/>
  <c r="Z835" i="2"/>
  <c r="Z833" i="2"/>
  <c r="Z794" i="2"/>
  <c r="Z781" i="2"/>
  <c r="Z780" i="2"/>
  <c r="K775" i="2"/>
  <c r="Z774" i="2"/>
  <c r="K773" i="2"/>
  <c r="Z772" i="2"/>
  <c r="Z749" i="2"/>
  <c r="Z748" i="2"/>
  <c r="Z747" i="2"/>
  <c r="Z746" i="2"/>
  <c r="Z742" i="2"/>
  <c r="Z739" i="2"/>
  <c r="X738" i="2"/>
  <c r="Z738" i="2"/>
  <c r="K737" i="2"/>
  <c r="X736" i="2"/>
  <c r="Z736" i="2"/>
  <c r="Z678" i="2"/>
  <c r="Z673" i="2"/>
  <c r="Z633" i="2"/>
  <c r="Z632" i="2"/>
  <c r="Z629" i="2"/>
  <c r="Z628" i="2"/>
  <c r="Z621" i="2"/>
  <c r="Z620" i="2"/>
  <c r="Z619" i="2"/>
  <c r="Z618" i="2"/>
  <c r="G632" i="2" l="1"/>
  <c r="G749" i="2"/>
  <c r="G748" i="2"/>
  <c r="G835" i="2"/>
  <c r="G794" i="2"/>
  <c r="G678" i="2"/>
  <c r="G833" i="2"/>
  <c r="G836" i="2"/>
  <c r="G774" i="2"/>
  <c r="G781" i="2"/>
  <c r="G873" i="2"/>
  <c r="G736" i="2"/>
  <c r="Z838" i="2"/>
  <c r="G838" i="2" s="1"/>
  <c r="G928" i="2"/>
  <c r="Z881" i="2"/>
  <c r="G881" i="2" s="1"/>
  <c r="Z933" i="2"/>
  <c r="G933" i="2" s="1"/>
  <c r="G633" i="2"/>
  <c r="G746" i="2"/>
  <c r="G772" i="2"/>
  <c r="G877" i="2"/>
  <c r="G930" i="2"/>
  <c r="G954" i="2"/>
  <c r="G629" i="2"/>
  <c r="Z737" i="2"/>
  <c r="G737" i="2" s="1"/>
  <c r="G747" i="2"/>
  <c r="Z773" i="2"/>
  <c r="G773" i="2" s="1"/>
  <c r="Z927" i="2"/>
  <c r="G927" i="2" s="1"/>
  <c r="Z775" i="2"/>
  <c r="G775" i="2" s="1"/>
  <c r="Z834" i="2"/>
  <c r="G834" i="2" s="1"/>
  <c r="G673" i="2"/>
  <c r="G876" i="2"/>
  <c r="G872" i="2"/>
  <c r="G963" i="2"/>
  <c r="Z958" i="2"/>
  <c r="G958" i="2" s="1"/>
  <c r="Z624" i="2"/>
  <c r="G624" i="2" s="1"/>
  <c r="G628" i="2"/>
  <c r="G739" i="2"/>
  <c r="G780" i="2"/>
  <c r="G839" i="2"/>
  <c r="G837" i="2"/>
  <c r="G875" i="2"/>
  <c r="G871" i="2"/>
  <c r="G931" i="2"/>
  <c r="G953" i="2"/>
  <c r="Z964" i="2"/>
  <c r="G964" i="2" s="1"/>
  <c r="G962" i="2"/>
  <c r="Z671" i="2"/>
  <c r="G671" i="2" s="1"/>
  <c r="Z626" i="2"/>
  <c r="G626" i="2" s="1"/>
  <c r="G738" i="2"/>
  <c r="G926" i="2"/>
  <c r="Z741" i="2"/>
  <c r="G741" i="2" s="1"/>
  <c r="Z617" i="2"/>
  <c r="Z616" i="2"/>
  <c r="G618" i="2"/>
  <c r="G619" i="2"/>
  <c r="G620" i="2"/>
  <c r="G621" i="2"/>
  <c r="Z615" i="2"/>
  <c r="K590" i="2"/>
  <c r="Z589" i="2"/>
  <c r="Z588" i="2"/>
  <c r="Z563" i="2"/>
  <c r="Z561" i="2"/>
  <c r="X512" i="2"/>
  <c r="Z509" i="2"/>
  <c r="X495" i="2"/>
  <c r="Z495" i="2"/>
  <c r="Z482" i="2"/>
  <c r="Z479" i="2"/>
  <c r="Z477" i="2"/>
  <c r="G477" i="2" s="1"/>
  <c r="Z476" i="2"/>
  <c r="Z475" i="2"/>
  <c r="Z467" i="2"/>
  <c r="Z468" i="2"/>
  <c r="Z400" i="2"/>
  <c r="K378" i="2"/>
  <c r="G368" i="2"/>
  <c r="F368" i="2"/>
  <c r="K324" i="2"/>
  <c r="K247" i="2"/>
  <c r="Z378" i="2" l="1"/>
  <c r="G378" i="2" s="1"/>
  <c r="G482" i="2"/>
  <c r="G467" i="2"/>
  <c r="G479" i="2"/>
  <c r="Z590" i="2"/>
  <c r="G590" i="2" s="1"/>
  <c r="Z247" i="2"/>
  <c r="G247" i="2" s="1"/>
  <c r="Z445" i="2"/>
  <c r="G445" i="2" s="1"/>
  <c r="Z490" i="2"/>
  <c r="G490" i="2" s="1"/>
  <c r="Z457" i="2"/>
  <c r="G457" i="2" s="1"/>
  <c r="Z511" i="2"/>
  <c r="G511" i="2" s="1"/>
  <c r="Z587" i="2"/>
  <c r="G587" i="2" s="1"/>
  <c r="G617" i="2"/>
  <c r="Z471" i="2"/>
  <c r="G471" i="2" s="1"/>
  <c r="G475" i="2"/>
  <c r="Z481" i="2"/>
  <c r="G481" i="2" s="1"/>
  <c r="Z510" i="2"/>
  <c r="G510" i="2" s="1"/>
  <c r="Z551" i="2"/>
  <c r="G551" i="2" s="1"/>
  <c r="Z346" i="2"/>
  <c r="G346" i="2" s="1"/>
  <c r="Z279" i="2"/>
  <c r="G279" i="2" s="1"/>
  <c r="Z398" i="2"/>
  <c r="G398" i="2" s="1"/>
  <c r="Z416" i="2"/>
  <c r="G416" i="2" s="1"/>
  <c r="Z460" i="2"/>
  <c r="G460" i="2" s="1"/>
  <c r="Z473" i="2"/>
  <c r="G473" i="2" s="1"/>
  <c r="Z512" i="2"/>
  <c r="G512" i="2" s="1"/>
  <c r="G563" i="2"/>
  <c r="G589" i="2"/>
  <c r="G616" i="2"/>
  <c r="Z170" i="2"/>
  <c r="Z324" i="2"/>
  <c r="G324" i="2" s="1"/>
  <c r="G400" i="2"/>
  <c r="Z442" i="2"/>
  <c r="G442" i="2" s="1"/>
  <c r="G468" i="2"/>
  <c r="Z470" i="2"/>
  <c r="G470" i="2" s="1"/>
  <c r="G476" i="2"/>
  <c r="Z474" i="2"/>
  <c r="G474" i="2" s="1"/>
  <c r="G561" i="2"/>
  <c r="G588" i="2"/>
  <c r="G615" i="2"/>
  <c r="G495" i="2"/>
  <c r="G509" i="2"/>
  <c r="Z167" i="2" l="1"/>
  <c r="Z157" i="2"/>
  <c r="Z85" i="2" l="1"/>
  <c r="Z133" i="2"/>
  <c r="Z165" i="2"/>
  <c r="Z164" i="2"/>
  <c r="Z15" i="2"/>
  <c r="Z158" i="2"/>
  <c r="Z35" i="2"/>
  <c r="Z1058" i="2"/>
  <c r="Z1054" i="2"/>
  <c r="Z1052" i="2"/>
  <c r="Z1051" i="2"/>
  <c r="Z1050" i="2"/>
  <c r="Z1049" i="2"/>
  <c r="Z1046" i="2"/>
  <c r="Z1044" i="2"/>
  <c r="Z1038" i="2"/>
  <c r="Z1037" i="2"/>
  <c r="Z1018" i="2"/>
  <c r="Z1005" i="2"/>
  <c r="Z1000" i="2"/>
  <c r="Z992" i="2"/>
  <c r="Z990" i="2"/>
  <c r="Z988" i="2"/>
  <c r="Z983" i="2"/>
  <c r="Z981" i="2"/>
  <c r="Z979" i="2"/>
  <c r="Z975" i="2"/>
  <c r="Z965" i="2"/>
  <c r="Z952" i="2"/>
  <c r="Z950" i="2"/>
  <c r="Z949" i="2"/>
  <c r="Z948" i="2"/>
  <c r="Z947" i="2"/>
  <c r="Z946" i="2"/>
  <c r="Z940" i="2"/>
  <c r="Z939" i="2"/>
  <c r="Z937" i="2"/>
  <c r="Z935" i="2"/>
  <c r="Z925" i="2"/>
  <c r="Z923" i="2"/>
  <c r="Z907" i="2"/>
  <c r="Z899" i="2"/>
  <c r="Z891" i="2"/>
  <c r="Z883" i="2"/>
  <c r="Z869" i="2"/>
  <c r="Z866" i="2"/>
  <c r="Z863" i="2"/>
  <c r="Z862" i="2"/>
  <c r="Z860" i="2"/>
  <c r="Z859" i="2"/>
  <c r="Z858" i="2"/>
  <c r="Z847" i="2"/>
  <c r="Z846" i="2"/>
  <c r="Z845" i="2"/>
  <c r="Z830" i="2"/>
  <c r="Z828" i="2"/>
  <c r="Z826" i="2"/>
  <c r="Z823" i="2"/>
  <c r="Z822" i="2"/>
  <c r="Z819" i="2"/>
  <c r="Z816" i="2"/>
  <c r="Z814" i="2"/>
  <c r="Z812" i="2"/>
  <c r="Z806" i="2"/>
  <c r="Z804" i="2"/>
  <c r="Z801" i="2"/>
  <c r="Z786" i="2"/>
  <c r="Z785" i="2"/>
  <c r="Z761" i="2"/>
  <c r="Z758" i="2"/>
  <c r="Z753" i="2"/>
  <c r="Z743" i="2"/>
  <c r="Z734" i="2"/>
  <c r="Z733" i="2"/>
  <c r="Z732" i="2"/>
  <c r="Z717" i="2"/>
  <c r="Z713" i="2"/>
  <c r="Z712" i="2"/>
  <c r="Z710" i="2"/>
  <c r="Z708" i="2"/>
  <c r="Z143" i="2"/>
  <c r="Z707" i="2"/>
  <c r="Z702" i="2"/>
  <c r="Z693" i="2"/>
  <c r="Z685" i="2"/>
  <c r="Z679" i="2"/>
  <c r="Z674" i="2"/>
  <c r="Z668" i="2"/>
  <c r="Z666" i="2"/>
  <c r="Z660" i="2"/>
  <c r="Z659" i="2"/>
  <c r="Z656" i="2"/>
  <c r="Z655" i="2"/>
  <c r="Z654" i="2"/>
  <c r="Z645" i="2"/>
  <c r="Z643" i="2"/>
  <c r="Z642" i="2"/>
  <c r="Z640" i="2"/>
  <c r="Z636" i="2"/>
  <c r="Z634" i="2"/>
  <c r="Z607" i="2"/>
  <c r="Z601" i="2"/>
  <c r="Z584" i="2"/>
  <c r="Z583" i="2"/>
  <c r="Z581" i="2"/>
  <c r="Z575" i="2"/>
  <c r="Z570" i="2"/>
  <c r="Z565" i="2"/>
  <c r="Z538" i="2"/>
  <c r="Z535" i="2"/>
  <c r="Z534" i="2"/>
  <c r="Z531" i="2"/>
  <c r="Z524" i="2"/>
  <c r="Z519" i="2"/>
  <c r="Z517" i="2"/>
  <c r="Z513" i="2"/>
  <c r="Z483" i="2"/>
  <c r="Z452" i="2"/>
  <c r="Z419" i="2"/>
  <c r="Z418" i="2"/>
  <c r="Z417" i="2"/>
  <c r="Z401" i="2"/>
  <c r="Z399" i="2"/>
  <c r="Z397" i="2"/>
  <c r="Z394" i="2"/>
  <c r="Z391" i="2"/>
  <c r="Z388" i="2"/>
  <c r="Z387" i="2"/>
  <c r="Z383" i="2"/>
  <c r="Z382" i="2"/>
  <c r="Z379" i="2"/>
  <c r="Z375" i="2"/>
  <c r="Z373" i="2"/>
  <c r="Z372" i="2"/>
  <c r="Z366" i="2"/>
  <c r="Z360" i="2"/>
  <c r="Z359" i="2"/>
  <c r="Z357" i="2"/>
  <c r="Z356" i="2"/>
  <c r="Z352" i="2"/>
  <c r="Z349" i="2"/>
  <c r="Z348" i="2"/>
  <c r="Z336" i="2"/>
  <c r="Z335" i="2"/>
  <c r="Z333" i="2"/>
  <c r="Z331" i="2"/>
  <c r="Z330" i="2"/>
  <c r="Z328" i="2"/>
  <c r="Z327" i="2"/>
  <c r="Z325" i="2"/>
  <c r="Z323" i="2"/>
  <c r="Z322" i="2"/>
  <c r="Z316" i="2"/>
  <c r="Z315" i="2"/>
  <c r="Z306" i="2"/>
  <c r="Z305" i="2"/>
  <c r="Z304" i="2"/>
  <c r="Z289" i="2"/>
  <c r="Z284" i="2"/>
  <c r="Z283" i="2"/>
  <c r="Z282" i="2"/>
  <c r="Z271" i="2"/>
  <c r="Z270" i="2"/>
  <c r="Z269" i="2"/>
  <c r="Z268" i="2"/>
  <c r="Z267" i="2"/>
  <c r="Z266" i="2"/>
  <c r="Z265" i="2"/>
  <c r="Z263" i="2"/>
  <c r="Z251" i="2"/>
  <c r="Z250" i="2"/>
  <c r="Z207" i="2"/>
  <c r="Z206" i="2"/>
  <c r="Z205" i="2"/>
  <c r="Z204" i="2"/>
  <c r="Z203" i="2"/>
  <c r="Z201" i="2"/>
  <c r="Z188" i="2"/>
  <c r="Z187" i="2"/>
  <c r="Z186" i="2"/>
  <c r="Z180" i="2"/>
  <c r="Z177" i="2"/>
  <c r="Z159" i="2"/>
  <c r="Z153" i="2"/>
  <c r="Z152" i="2"/>
  <c r="Z151" i="2"/>
  <c r="Z148" i="2"/>
  <c r="Z147" i="2"/>
  <c r="Z146" i="2"/>
  <c r="Z142" i="2"/>
  <c r="Z127" i="2"/>
  <c r="Z126" i="2"/>
  <c r="Z125" i="2"/>
  <c r="Z124" i="2"/>
  <c r="Z121" i="2"/>
  <c r="Z120" i="2"/>
  <c r="Z119" i="2"/>
  <c r="Z118" i="2"/>
  <c r="Z116" i="2"/>
  <c r="Z114" i="2"/>
  <c r="Z110" i="2"/>
  <c r="Z90" i="2"/>
  <c r="Z87" i="2"/>
  <c r="Z67" i="2"/>
  <c r="Z66" i="2"/>
  <c r="Z64" i="2"/>
  <c r="Z59" i="2"/>
  <c r="Z57" i="2"/>
  <c r="Z56" i="2"/>
  <c r="Z54" i="2"/>
  <c r="Z52" i="2"/>
  <c r="Z49" i="2"/>
  <c r="Z43" i="2"/>
  <c r="Z29" i="2"/>
  <c r="Z27" i="2"/>
  <c r="Z26" i="2"/>
  <c r="Z25" i="2"/>
  <c r="Z24" i="2"/>
  <c r="Z23" i="2"/>
  <c r="Z22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809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792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143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369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22" i="2"/>
  <c r="F323" i="2"/>
  <c r="F324" i="2"/>
  <c r="F325" i="2"/>
  <c r="F326" i="2"/>
  <c r="F327" i="2"/>
  <c r="F321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161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200" i="2"/>
  <c r="Z960" i="2" l="1"/>
  <c r="Z961" i="2"/>
  <c r="F320" i="2"/>
  <c r="F199" i="2"/>
  <c r="Z959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1" i="2"/>
  <c r="F42" i="2"/>
  <c r="F43" i="2"/>
  <c r="F45" i="2"/>
  <c r="F46" i="2"/>
  <c r="F47" i="2"/>
  <c r="F48" i="2"/>
  <c r="F49" i="2"/>
  <c r="F50" i="2"/>
  <c r="F51" i="2"/>
  <c r="F52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2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90" i="2"/>
  <c r="F191" i="2"/>
  <c r="F192" i="2"/>
  <c r="F193" i="2"/>
  <c r="F194" i="2"/>
  <c r="F195" i="2"/>
  <c r="F196" i="2"/>
  <c r="F197" i="2"/>
  <c r="F198" i="2"/>
  <c r="F15" i="2"/>
  <c r="F16" i="2"/>
  <c r="F17" i="2"/>
  <c r="F18" i="2"/>
  <c r="F19" i="2"/>
  <c r="F20" i="2"/>
  <c r="F21" i="2"/>
  <c r="F22" i="2"/>
  <c r="E15" i="2"/>
  <c r="X15" i="2" s="1"/>
  <c r="G15" i="2" s="1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X35" i="2" s="1"/>
  <c r="G35" i="2" s="1"/>
  <c r="E36" i="2"/>
  <c r="H36" i="2" s="1"/>
  <c r="E37" i="2"/>
  <c r="J37" i="2" s="1"/>
  <c r="E38" i="2"/>
  <c r="E39" i="2"/>
  <c r="E41" i="2"/>
  <c r="E42" i="2"/>
  <c r="E43" i="2"/>
  <c r="E45" i="2"/>
  <c r="E46" i="2"/>
  <c r="E47" i="2"/>
  <c r="E48" i="2"/>
  <c r="E49" i="2"/>
  <c r="E50" i="2"/>
  <c r="E51" i="2"/>
  <c r="T51" i="2" s="1"/>
  <c r="E52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J81" i="2" s="1"/>
  <c r="E82" i="2"/>
  <c r="E83" i="2"/>
  <c r="E84" i="2"/>
  <c r="E85" i="2"/>
  <c r="X85" i="2" s="1"/>
  <c r="G85" i="2" s="1"/>
  <c r="E86" i="2"/>
  <c r="E87" i="2"/>
  <c r="E88" i="2"/>
  <c r="E89" i="2"/>
  <c r="I89" i="2" s="1"/>
  <c r="E90" i="2"/>
  <c r="E91" i="2"/>
  <c r="E92" i="2"/>
  <c r="E93" i="2"/>
  <c r="E94" i="2"/>
  <c r="E95" i="2"/>
  <c r="E96" i="2"/>
  <c r="E97" i="2"/>
  <c r="E98" i="2"/>
  <c r="E99" i="2"/>
  <c r="E100" i="2"/>
  <c r="J100" i="2" s="1"/>
  <c r="E101" i="2"/>
  <c r="E102" i="2"/>
  <c r="I102" i="2" s="1"/>
  <c r="E103" i="2"/>
  <c r="E104" i="2"/>
  <c r="E105" i="2"/>
  <c r="E106" i="2"/>
  <c r="E107" i="2"/>
  <c r="E108" i="2"/>
  <c r="E109" i="2"/>
  <c r="J109" i="2" s="1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I130" i="2" s="1"/>
  <c r="E131" i="2"/>
  <c r="E132" i="2"/>
  <c r="E133" i="2"/>
  <c r="X133" i="2" s="1"/>
  <c r="G133" i="2" s="1"/>
  <c r="E134" i="2"/>
  <c r="E135" i="2"/>
  <c r="I135" i="2" s="1"/>
  <c r="E136" i="2"/>
  <c r="I136" i="2" s="1"/>
  <c r="E137" i="2"/>
  <c r="I137" i="2" s="1"/>
  <c r="E138" i="2"/>
  <c r="E139" i="2"/>
  <c r="E140" i="2"/>
  <c r="I140" i="2" s="1"/>
  <c r="E141" i="2"/>
  <c r="E142" i="2"/>
  <c r="E144" i="2"/>
  <c r="E145" i="2"/>
  <c r="E146" i="2"/>
  <c r="E147" i="2"/>
  <c r="E148" i="2"/>
  <c r="E149" i="2"/>
  <c r="E151" i="2"/>
  <c r="E152" i="2"/>
  <c r="E153" i="2"/>
  <c r="E154" i="2"/>
  <c r="E155" i="2"/>
  <c r="E156" i="2"/>
  <c r="J156" i="2" s="1"/>
  <c r="E157" i="2"/>
  <c r="E158" i="2"/>
  <c r="X158" i="2" s="1"/>
  <c r="G158" i="2" s="1"/>
  <c r="E159" i="2"/>
  <c r="E160" i="2"/>
  <c r="E162" i="2"/>
  <c r="E164" i="2"/>
  <c r="X164" i="2" s="1"/>
  <c r="G164" i="2" s="1"/>
  <c r="L169" i="1" s="1"/>
  <c r="E165" i="2"/>
  <c r="X165" i="2" s="1"/>
  <c r="G165" i="2" s="1"/>
  <c r="E166" i="2"/>
  <c r="J166" i="2" s="1"/>
  <c r="E167" i="2"/>
  <c r="X167" i="2" s="1"/>
  <c r="G167" i="2" s="1"/>
  <c r="E168" i="2"/>
  <c r="E169" i="2"/>
  <c r="E170" i="2"/>
  <c r="X170" i="2" s="1"/>
  <c r="G170" i="2" s="1"/>
  <c r="E171" i="2"/>
  <c r="E172" i="2"/>
  <c r="E173" i="2"/>
  <c r="E175" i="2"/>
  <c r="E176" i="2"/>
  <c r="E177" i="2"/>
  <c r="E178" i="2"/>
  <c r="E179" i="2"/>
  <c r="E180" i="2"/>
  <c r="E181" i="2"/>
  <c r="E182" i="2"/>
  <c r="E183" i="2"/>
  <c r="T183" i="2" s="1"/>
  <c r="E184" i="2"/>
  <c r="E185" i="2"/>
  <c r="E186" i="2"/>
  <c r="E187" i="2"/>
  <c r="E188" i="2"/>
  <c r="E190" i="2"/>
  <c r="E191" i="2"/>
  <c r="E192" i="2"/>
  <c r="E193" i="2"/>
  <c r="E194" i="2"/>
  <c r="J194" i="2" s="1"/>
  <c r="E195" i="2"/>
  <c r="H195" i="2" s="1"/>
  <c r="E196" i="2"/>
  <c r="I196" i="2" s="1"/>
  <c r="E197" i="2"/>
  <c r="I197" i="2" s="1"/>
  <c r="E198" i="2"/>
  <c r="E14" i="2"/>
  <c r="H131" i="2" l="1"/>
  <c r="Z131" i="2" s="1"/>
  <c r="X131" i="2"/>
  <c r="I73" i="2"/>
  <c r="J73" i="2"/>
  <c r="I30" i="2"/>
  <c r="J30" i="2"/>
  <c r="I83" i="2"/>
  <c r="J83" i="2"/>
  <c r="I63" i="2"/>
  <c r="J63" i="2"/>
  <c r="I69" i="2"/>
  <c r="J69" i="2"/>
  <c r="I34" i="2"/>
  <c r="J34" i="2"/>
  <c r="I192" i="2"/>
  <c r="J192" i="2"/>
  <c r="X166" i="2"/>
  <c r="I74" i="2"/>
  <c r="J74" i="2"/>
  <c r="Q169" i="1"/>
  <c r="R169" i="1" s="1"/>
  <c r="P169" i="1"/>
  <c r="K166" i="2"/>
  <c r="F14" i="2"/>
  <c r="Z166" i="2" l="1"/>
  <c r="G166" i="2" s="1"/>
  <c r="X829" i="2" l="1"/>
  <c r="K829" i="2"/>
  <c r="Z829" i="2" l="1"/>
  <c r="X274" i="2"/>
  <c r="Z274" i="2"/>
  <c r="X539" i="2"/>
  <c r="Z539" i="2"/>
  <c r="X1046" i="2" l="1"/>
  <c r="X880" i="2"/>
  <c r="X879" i="2"/>
  <c r="Z879" i="2"/>
  <c r="X878" i="2"/>
  <c r="X874" i="2"/>
  <c r="X848" i="2"/>
  <c r="X791" i="2"/>
  <c r="X784" i="2"/>
  <c r="X783" i="2"/>
  <c r="Z784" i="2"/>
  <c r="X793" i="2"/>
  <c r="X792" i="2"/>
  <c r="X790" i="2"/>
  <c r="X789" i="2"/>
  <c r="X788" i="2"/>
  <c r="X787" i="2"/>
  <c r="X782" i="2"/>
  <c r="X779" i="2"/>
  <c r="X778" i="2"/>
  <c r="X777" i="2"/>
  <c r="X776" i="2"/>
  <c r="Z793" i="2"/>
  <c r="Z792" i="2"/>
  <c r="Z790" i="2"/>
  <c r="Z789" i="2"/>
  <c r="Z788" i="2"/>
  <c r="Z787" i="2"/>
  <c r="Z782" i="2"/>
  <c r="Z779" i="2"/>
  <c r="Z778" i="2"/>
  <c r="Z777" i="2"/>
  <c r="Z776" i="2"/>
  <c r="X740" i="2"/>
  <c r="Z740" i="2"/>
  <c r="X675" i="2"/>
  <c r="Z675" i="2"/>
  <c r="X666" i="2"/>
  <c r="G666" i="2" s="1"/>
  <c r="X665" i="2"/>
  <c r="Z665" i="2"/>
  <c r="X630" i="2"/>
  <c r="X627" i="2"/>
  <c r="X625" i="2"/>
  <c r="X623" i="2"/>
  <c r="X622" i="2"/>
  <c r="Z631" i="2"/>
  <c r="Z630" i="2"/>
  <c r="Z627" i="2"/>
  <c r="Z625" i="2"/>
  <c r="Z606" i="2"/>
  <c r="Z623" i="2" l="1"/>
  <c r="G623" i="2" s="1"/>
  <c r="Z878" i="2"/>
  <c r="G878" i="2" s="1"/>
  <c r="Z848" i="2"/>
  <c r="G848" i="2" s="1"/>
  <c r="Z880" i="2"/>
  <c r="G880" i="2" s="1"/>
  <c r="Z622" i="2"/>
  <c r="G622" i="2" s="1"/>
  <c r="Z783" i="2"/>
  <c r="G783" i="2" s="1"/>
  <c r="Z791" i="2"/>
  <c r="G791" i="2" s="1"/>
  <c r="Z874" i="2"/>
  <c r="G874" i="2" s="1"/>
  <c r="G627" i="2"/>
  <c r="G631" i="2"/>
  <c r="G625" i="2"/>
  <c r="G630" i="2"/>
  <c r="G665" i="2"/>
  <c r="G675" i="2"/>
  <c r="G740" i="2"/>
  <c r="G792" i="2"/>
  <c r="G1046" i="2"/>
  <c r="G777" i="2"/>
  <c r="G779" i="2"/>
  <c r="G789" i="2"/>
  <c r="G787" i="2"/>
  <c r="G776" i="2"/>
  <c r="G778" i="2"/>
  <c r="G782" i="2"/>
  <c r="G784" i="2"/>
  <c r="G788" i="2"/>
  <c r="G790" i="2"/>
  <c r="G793" i="2"/>
  <c r="G879" i="2"/>
  <c r="X601" i="2"/>
  <c r="G601" i="2" s="1"/>
  <c r="X606" i="2"/>
  <c r="Z560" i="2"/>
  <c r="X560" i="2"/>
  <c r="X566" i="2"/>
  <c r="X565" i="2"/>
  <c r="X564" i="2"/>
  <c r="X562" i="2"/>
  <c r="Z562" i="2"/>
  <c r="X557" i="2"/>
  <c r="X558" i="2"/>
  <c r="Z557" i="2"/>
  <c r="Z558" i="2"/>
  <c r="X555" i="2"/>
  <c r="X554" i="2"/>
  <c r="X553" i="2"/>
  <c r="X552" i="2"/>
  <c r="X550" i="2"/>
  <c r="X549" i="2"/>
  <c r="X548" i="2"/>
  <c r="X546" i="2"/>
  <c r="Z554" i="2"/>
  <c r="Z552" i="2"/>
  <c r="Z548" i="2"/>
  <c r="Z546" i="2"/>
  <c r="X547" i="2"/>
  <c r="Z547" i="2"/>
  <c r="X531" i="2"/>
  <c r="X528" i="2"/>
  <c r="X524" i="2"/>
  <c r="G524" i="2" s="1"/>
  <c r="X530" i="2"/>
  <c r="X529" i="2"/>
  <c r="X527" i="2"/>
  <c r="X526" i="2"/>
  <c r="X525" i="2"/>
  <c r="Z528" i="2"/>
  <c r="Z530" i="2"/>
  <c r="Z529" i="2"/>
  <c r="Z526" i="2"/>
  <c r="Z525" i="2"/>
  <c r="X523" i="2"/>
  <c r="X522" i="2"/>
  <c r="K523" i="2"/>
  <c r="Z523" i="2" s="1"/>
  <c r="K522" i="2"/>
  <c r="X506" i="2"/>
  <c r="Z506" i="2"/>
  <c r="X504" i="2"/>
  <c r="Z504" i="2"/>
  <c r="X503" i="2"/>
  <c r="Z503" i="2"/>
  <c r="X480" i="2"/>
  <c r="X478" i="2"/>
  <c r="Z480" i="2"/>
  <c r="Z478" i="2"/>
  <c r="X415" i="2"/>
  <c r="Z415" i="2"/>
  <c r="X413" i="2"/>
  <c r="X412" i="2"/>
  <c r="X411" i="2"/>
  <c r="X410" i="2"/>
  <c r="X409" i="2"/>
  <c r="Z409" i="2"/>
  <c r="Z410" i="2"/>
  <c r="Z411" i="2"/>
  <c r="Z412" i="2"/>
  <c r="Z413" i="2"/>
  <c r="X377" i="2"/>
  <c r="K377" i="2"/>
  <c r="Z377" i="2" s="1"/>
  <c r="X359" i="2"/>
  <c r="X352" i="2"/>
  <c r="X340" i="2"/>
  <c r="Z340" i="2"/>
  <c r="Z522" i="2" l="1"/>
  <c r="G522" i="2" s="1"/>
  <c r="Z550" i="2"/>
  <c r="G550" i="2" s="1"/>
  <c r="Z555" i="2"/>
  <c r="G555" i="2" s="1"/>
  <c r="Z564" i="2"/>
  <c r="G564" i="2" s="1"/>
  <c r="Z527" i="2"/>
  <c r="G527" i="2" s="1"/>
  <c r="Z549" i="2"/>
  <c r="G549" i="2" s="1"/>
  <c r="Z553" i="2"/>
  <c r="G553" i="2" s="1"/>
  <c r="G562" i="2"/>
  <c r="G547" i="2"/>
  <c r="G560" i="2"/>
  <c r="G412" i="2"/>
  <c r="G410" i="2"/>
  <c r="G558" i="2"/>
  <c r="G606" i="2"/>
  <c r="G377" i="2"/>
  <c r="G529" i="2"/>
  <c r="G546" i="2"/>
  <c r="G552" i="2"/>
  <c r="G554" i="2"/>
  <c r="G340" i="2"/>
  <c r="G352" i="2"/>
  <c r="G359" i="2"/>
  <c r="G413" i="2"/>
  <c r="G480" i="2"/>
  <c r="G503" i="2"/>
  <c r="G531" i="2"/>
  <c r="G548" i="2"/>
  <c r="G557" i="2"/>
  <c r="G506" i="2"/>
  <c r="G409" i="2"/>
  <c r="G478" i="2"/>
  <c r="G525" i="2"/>
  <c r="G523" i="2"/>
  <c r="G411" i="2"/>
  <c r="G415" i="2"/>
  <c r="G504" i="2"/>
  <c r="G530" i="2"/>
  <c r="G528" i="2"/>
  <c r="G526" i="2"/>
  <c r="Z307" i="2" l="1"/>
  <c r="X307" i="2"/>
  <c r="X289" i="2"/>
  <c r="X263" i="2"/>
  <c r="G263" i="2" s="1"/>
  <c r="X249" i="2"/>
  <c r="Z249" i="2"/>
  <c r="X112" i="2"/>
  <c r="X110" i="2"/>
  <c r="Z112" i="2"/>
  <c r="X79" i="2"/>
  <c r="X74" i="2"/>
  <c r="K79" i="2"/>
  <c r="X73" i="2"/>
  <c r="K74" i="2"/>
  <c r="K73" i="2"/>
  <c r="X42" i="2"/>
  <c r="Z42" i="2"/>
  <c r="Z73" i="2" l="1"/>
  <c r="G73" i="2" s="1"/>
  <c r="Z74" i="2"/>
  <c r="G74" i="2" s="1"/>
  <c r="Z79" i="2"/>
  <c r="G79" i="2" s="1"/>
  <c r="G289" i="2"/>
  <c r="G42" i="2"/>
  <c r="G249" i="2"/>
  <c r="G112" i="2"/>
  <c r="G307" i="2"/>
  <c r="G110" i="2" l="1"/>
  <c r="X1056" i="2"/>
  <c r="X1057" i="2"/>
  <c r="X1055" i="2"/>
  <c r="X1058" i="2"/>
  <c r="G1058" i="2" s="1"/>
  <c r="X1054" i="2"/>
  <c r="G1054" i="2" s="1"/>
  <c r="X1052" i="2"/>
  <c r="G1052" i="2" s="1"/>
  <c r="X1048" i="2"/>
  <c r="Z1048" i="2"/>
  <c r="X1042" i="2"/>
  <c r="Z1042" i="2"/>
  <c r="X1037" i="2"/>
  <c r="X1035" i="2"/>
  <c r="X1036" i="2"/>
  <c r="X1034" i="2"/>
  <c r="X1033" i="2"/>
  <c r="X1032" i="2"/>
  <c r="Z1031" i="2"/>
  <c r="Z1030" i="2"/>
  <c r="Z1029" i="2"/>
  <c r="X1031" i="2"/>
  <c r="X1030" i="2"/>
  <c r="X1029" i="2"/>
  <c r="X1027" i="2"/>
  <c r="X1025" i="2"/>
  <c r="X1026" i="2"/>
  <c r="Z1026" i="2"/>
  <c r="Z1022" i="2"/>
  <c r="X1021" i="2"/>
  <c r="X1022" i="2"/>
  <c r="Z1021" i="2"/>
  <c r="X1020" i="2"/>
  <c r="Z1020" i="2"/>
  <c r="X986" i="2"/>
  <c r="Z986" i="2"/>
  <c r="X919" i="2"/>
  <c r="Z919" i="2"/>
  <c r="X915" i="2"/>
  <c r="Z915" i="2"/>
  <c r="X805" i="2"/>
  <c r="K805" i="2"/>
  <c r="X722" i="2"/>
  <c r="Z722" i="2"/>
  <c r="X704" i="2"/>
  <c r="Z704" i="2"/>
  <c r="Z805" i="2" l="1"/>
  <c r="G805" i="2" s="1"/>
  <c r="G1042" i="2"/>
  <c r="G1048" i="2"/>
  <c r="G1037" i="2"/>
  <c r="G704" i="2"/>
  <c r="G722" i="2"/>
  <c r="G915" i="2"/>
  <c r="G919" i="2"/>
  <c r="X418" i="2"/>
  <c r="X419" i="2"/>
  <c r="X374" i="2"/>
  <c r="Z374" i="2"/>
  <c r="X322" i="2"/>
  <c r="X298" i="2"/>
  <c r="Z298" i="2"/>
  <c r="X248" i="2"/>
  <c r="K248" i="2"/>
  <c r="X206" i="2"/>
  <c r="X183" i="2"/>
  <c r="Z183" i="2"/>
  <c r="X57" i="2"/>
  <c r="X58" i="2"/>
  <c r="Z58" i="2"/>
  <c r="X14" i="2"/>
  <c r="Z14" i="2"/>
  <c r="Z248" i="2" l="1"/>
  <c r="G14" i="2"/>
  <c r="G57" i="2"/>
  <c r="G206" i="2"/>
  <c r="G58" i="2"/>
  <c r="G374" i="2"/>
  <c r="G418" i="2"/>
  <c r="G183" i="2"/>
  <c r="G248" i="2"/>
  <c r="G298" i="2"/>
  <c r="G322" i="2"/>
  <c r="X1024" i="2"/>
  <c r="X1023" i="2"/>
  <c r="X1019" i="2"/>
  <c r="X1028" i="2"/>
  <c r="G1029" i="2"/>
  <c r="G1030" i="2"/>
  <c r="G1031" i="2"/>
  <c r="G1020" i="2"/>
  <c r="G1021" i="2"/>
  <c r="G1022" i="2"/>
  <c r="G1026" i="2"/>
  <c r="K1027" i="2"/>
  <c r="K1024" i="2"/>
  <c r="K1023" i="2"/>
  <c r="Z1019" i="2"/>
  <c r="Z1036" i="2"/>
  <c r="Z1035" i="2"/>
  <c r="Z1034" i="2"/>
  <c r="X1011" i="2"/>
  <c r="Z1011" i="2"/>
  <c r="X994" i="2"/>
  <c r="X1003" i="2"/>
  <c r="X1002" i="2"/>
  <c r="X1004" i="2"/>
  <c r="X1006" i="2"/>
  <c r="X1001" i="2"/>
  <c r="X999" i="2"/>
  <c r="X995" i="2"/>
  <c r="X1000" i="2"/>
  <c r="X998" i="2"/>
  <c r="X997" i="2"/>
  <c r="X996" i="2"/>
  <c r="Z998" i="2"/>
  <c r="Z996" i="2"/>
  <c r="Z1003" i="2"/>
  <c r="Z1002" i="2"/>
  <c r="K994" i="2"/>
  <c r="K987" i="2"/>
  <c r="Z1006" i="2"/>
  <c r="Z1004" i="2"/>
  <c r="Z1001" i="2"/>
  <c r="Z999" i="2"/>
  <c r="Z995" i="2"/>
  <c r="Z989" i="2"/>
  <c r="X992" i="2"/>
  <c r="X989" i="2"/>
  <c r="X990" i="2"/>
  <c r="X991" i="2"/>
  <c r="Z991" i="2"/>
  <c r="X982" i="2"/>
  <c r="X984" i="2"/>
  <c r="X983" i="2"/>
  <c r="X981" i="2"/>
  <c r="X980" i="2"/>
  <c r="X979" i="2"/>
  <c r="X978" i="2"/>
  <c r="Z982" i="2"/>
  <c r="Z984" i="2"/>
  <c r="Z980" i="2"/>
  <c r="Z978" i="2"/>
  <c r="Z1056" i="2"/>
  <c r="X977" i="2"/>
  <c r="Z977" i="2"/>
  <c r="Z976" i="2"/>
  <c r="Z974" i="2"/>
  <c r="Z973" i="2"/>
  <c r="Z972" i="2"/>
  <c r="Z971" i="2"/>
  <c r="Z970" i="2"/>
  <c r="Z969" i="2"/>
  <c r="Z968" i="2"/>
  <c r="X976" i="2"/>
  <c r="X975" i="2"/>
  <c r="X974" i="2"/>
  <c r="X973" i="2"/>
  <c r="X972" i="2"/>
  <c r="X971" i="2"/>
  <c r="X970" i="2"/>
  <c r="X969" i="2"/>
  <c r="X968" i="2"/>
  <c r="X961" i="2"/>
  <c r="G961" i="2" s="1"/>
  <c r="X960" i="2"/>
  <c r="G960" i="2" s="1"/>
  <c r="X959" i="2"/>
  <c r="G959" i="2" s="1"/>
  <c r="X952" i="2"/>
  <c r="X950" i="2"/>
  <c r="X949" i="2"/>
  <c r="X948" i="2"/>
  <c r="X947" i="2"/>
  <c r="X946" i="2"/>
  <c r="X945" i="2"/>
  <c r="K945" i="2"/>
  <c r="X934" i="2"/>
  <c r="X932" i="2"/>
  <c r="G932" i="2" s="1"/>
  <c r="Z934" i="2"/>
  <c r="X929" i="2"/>
  <c r="X924" i="2"/>
  <c r="Z924" i="2"/>
  <c r="Z917" i="2"/>
  <c r="Z914" i="2"/>
  <c r="Z913" i="2"/>
  <c r="X920" i="2"/>
  <c r="X918" i="2"/>
  <c r="X916" i="2"/>
  <c r="X917" i="2"/>
  <c r="X914" i="2"/>
  <c r="X913" i="2"/>
  <c r="K920" i="2"/>
  <c r="Z918" i="2"/>
  <c r="Z916" i="2"/>
  <c r="Z867" i="2"/>
  <c r="Z861" i="2"/>
  <c r="Z868" i="2"/>
  <c r="X868" i="2"/>
  <c r="X869" i="2"/>
  <c r="X867" i="2"/>
  <c r="X866" i="2"/>
  <c r="X859" i="2"/>
  <c r="X860" i="2"/>
  <c r="X861" i="2"/>
  <c r="X862" i="2"/>
  <c r="X863" i="2"/>
  <c r="X865" i="2"/>
  <c r="X864" i="2"/>
  <c r="K865" i="2"/>
  <c r="K864" i="2"/>
  <c r="X851" i="2"/>
  <c r="X852" i="2"/>
  <c r="Z852" i="2"/>
  <c r="Z851" i="2"/>
  <c r="X840" i="2"/>
  <c r="X841" i="2"/>
  <c r="Z841" i="2"/>
  <c r="Z840" i="2"/>
  <c r="Z831" i="2"/>
  <c r="X832" i="2"/>
  <c r="X831" i="2"/>
  <c r="X830" i="2"/>
  <c r="Z810" i="2"/>
  <c r="Z809" i="2"/>
  <c r="X823" i="2"/>
  <c r="G823" i="2" s="1"/>
  <c r="X822" i="2"/>
  <c r="X819" i="2"/>
  <c r="G819" i="2" s="1"/>
  <c r="X816" i="2"/>
  <c r="X814" i="2"/>
  <c r="X812" i="2"/>
  <c r="X810" i="2"/>
  <c r="X809" i="2"/>
  <c r="X811" i="2"/>
  <c r="X820" i="2"/>
  <c r="X821" i="2"/>
  <c r="X818" i="2"/>
  <c r="X817" i="2"/>
  <c r="X815" i="2"/>
  <c r="X813" i="2"/>
  <c r="Z820" i="2"/>
  <c r="Z754" i="2"/>
  <c r="Z818" i="2"/>
  <c r="Z815" i="2"/>
  <c r="K811" i="2"/>
  <c r="Z807" i="2"/>
  <c r="Z799" i="2"/>
  <c r="X799" i="2"/>
  <c r="X801" i="2"/>
  <c r="G801" i="2" s="1"/>
  <c r="X804" i="2"/>
  <c r="X807" i="2"/>
  <c r="X806" i="2"/>
  <c r="X808" i="2"/>
  <c r="Z808" i="2"/>
  <c r="X798" i="2"/>
  <c r="X803" i="2"/>
  <c r="X802" i="2"/>
  <c r="X800" i="2"/>
  <c r="K798" i="2"/>
  <c r="Z803" i="2"/>
  <c r="Z802" i="2"/>
  <c r="Z800" i="2"/>
  <c r="X766" i="2"/>
  <c r="X764" i="2"/>
  <c r="Z766" i="2"/>
  <c r="X754" i="2"/>
  <c r="X755" i="2"/>
  <c r="X753" i="2"/>
  <c r="Z755" i="2"/>
  <c r="X728" i="2"/>
  <c r="X724" i="2"/>
  <c r="X727" i="2"/>
  <c r="X725" i="2"/>
  <c r="X726" i="2"/>
  <c r="X723" i="2"/>
  <c r="Z728" i="2"/>
  <c r="Z724" i="2"/>
  <c r="K727" i="2"/>
  <c r="K726" i="2"/>
  <c r="K723" i="2"/>
  <c r="Z725" i="2"/>
  <c r="X721" i="2"/>
  <c r="Z720" i="2"/>
  <c r="X720" i="2"/>
  <c r="X719" i="2"/>
  <c r="X718" i="2"/>
  <c r="X717" i="2"/>
  <c r="X716" i="2"/>
  <c r="X715" i="2"/>
  <c r="X714" i="2"/>
  <c r="X713" i="2"/>
  <c r="X712" i="2"/>
  <c r="X711" i="2"/>
  <c r="X710" i="2"/>
  <c r="X709" i="2"/>
  <c r="X708" i="2"/>
  <c r="X143" i="2"/>
  <c r="X707" i="2"/>
  <c r="X706" i="2"/>
  <c r="X703" i="2"/>
  <c r="X700" i="2"/>
  <c r="X699" i="2"/>
  <c r="X705" i="2"/>
  <c r="X702" i="2"/>
  <c r="G803" i="2" l="1"/>
  <c r="Z1027" i="2"/>
  <c r="G1027" i="2" s="1"/>
  <c r="Z945" i="2"/>
  <c r="G945" i="2" s="1"/>
  <c r="G807" i="2"/>
  <c r="Z726" i="2"/>
  <c r="G726" i="2" s="1"/>
  <c r="Z1024" i="2"/>
  <c r="G1024" i="2" s="1"/>
  <c r="Z723" i="2"/>
  <c r="G723" i="2" s="1"/>
  <c r="Z865" i="2"/>
  <c r="G865" i="2" s="1"/>
  <c r="Z811" i="2"/>
  <c r="G811" i="2" s="1"/>
  <c r="Z798" i="2"/>
  <c r="G798" i="2" s="1"/>
  <c r="Z864" i="2"/>
  <c r="G864" i="2" s="1"/>
  <c r="Z920" i="2"/>
  <c r="G920" i="2" s="1"/>
  <c r="Z929" i="2"/>
  <c r="G929" i="2" s="1"/>
  <c r="Z997" i="2"/>
  <c r="G997" i="2" s="1"/>
  <c r="Z1023" i="2"/>
  <c r="G1023" i="2" s="1"/>
  <c r="Z1028" i="2"/>
  <c r="G1028" i="2" s="1"/>
  <c r="Z1032" i="2"/>
  <c r="G1032" i="2" s="1"/>
  <c r="Z764" i="2"/>
  <c r="G764" i="2" s="1"/>
  <c r="Z817" i="2"/>
  <c r="G817" i="2" s="1"/>
  <c r="Z1057" i="2"/>
  <c r="G1057" i="2" s="1"/>
  <c r="Z1033" i="2"/>
  <c r="G1033" i="2" s="1"/>
  <c r="Z832" i="2"/>
  <c r="G832" i="2" s="1"/>
  <c r="G913" i="2"/>
  <c r="Z1025" i="2"/>
  <c r="G1025" i="2" s="1"/>
  <c r="Z727" i="2"/>
  <c r="G727" i="2" s="1"/>
  <c r="Z813" i="2"/>
  <c r="G813" i="2" s="1"/>
  <c r="Z821" i="2"/>
  <c r="G821" i="2" s="1"/>
  <c r="Z1055" i="2"/>
  <c r="G1055" i="2" s="1"/>
  <c r="Z994" i="2"/>
  <c r="G994" i="2" s="1"/>
  <c r="G979" i="2"/>
  <c r="G995" i="2"/>
  <c r="G1001" i="2"/>
  <c r="G1003" i="2"/>
  <c r="G992" i="2"/>
  <c r="G934" i="2"/>
  <c r="G720" i="2"/>
  <c r="G815" i="2"/>
  <c r="G810" i="2"/>
  <c r="G814" i="2"/>
  <c r="G831" i="2"/>
  <c r="G867" i="2"/>
  <c r="G968" i="2"/>
  <c r="G829" i="2"/>
  <c r="G728" i="2"/>
  <c r="G852" i="2"/>
  <c r="G976" i="2"/>
  <c r="G970" i="2"/>
  <c r="G982" i="2"/>
  <c r="G989" i="2"/>
  <c r="G808" i="2"/>
  <c r="G869" i="2"/>
  <c r="G860" i="2"/>
  <c r="G862" i="2"/>
  <c r="G866" i="2"/>
  <c r="G914" i="2"/>
  <c r="G972" i="2"/>
  <c r="G984" i="2"/>
  <c r="G1004" i="2"/>
  <c r="G996" i="2"/>
  <c r="G1019" i="2"/>
  <c r="G851" i="2"/>
  <c r="G859" i="2"/>
  <c r="G918" i="2"/>
  <c r="G725" i="2"/>
  <c r="G753" i="2"/>
  <c r="G800" i="2"/>
  <c r="G830" i="2"/>
  <c r="G840" i="2"/>
  <c r="G863" i="2"/>
  <c r="G917" i="2"/>
  <c r="G977" i="2"/>
  <c r="G981" i="2"/>
  <c r="G1035" i="2"/>
  <c r="G724" i="2"/>
  <c r="G766" i="2"/>
  <c r="G799" i="2"/>
  <c r="G804" i="2"/>
  <c r="G818" i="2"/>
  <c r="G754" i="2"/>
  <c r="G809" i="2"/>
  <c r="G812" i="2"/>
  <c r="G816" i="2"/>
  <c r="G822" i="2"/>
  <c r="G952" i="2"/>
  <c r="G983" i="2"/>
  <c r="G991" i="2"/>
  <c r="G999" i="2"/>
  <c r="G998" i="2"/>
  <c r="G1000" i="2"/>
  <c r="G1006" i="2"/>
  <c r="G755" i="2"/>
  <c r="G802" i="2"/>
  <c r="G806" i="2"/>
  <c r="G820" i="2"/>
  <c r="G841" i="2"/>
  <c r="G868" i="2"/>
  <c r="G861" i="2"/>
  <c r="G916" i="2"/>
  <c r="G924" i="2"/>
  <c r="G949" i="2"/>
  <c r="G947" i="2"/>
  <c r="G1056" i="2"/>
  <c r="G990" i="2"/>
  <c r="G1036" i="2"/>
  <c r="G1034" i="2"/>
  <c r="G1011" i="2"/>
  <c r="G1002" i="2"/>
  <c r="G978" i="2"/>
  <c r="G980" i="2"/>
  <c r="G974" i="2"/>
  <c r="G969" i="2"/>
  <c r="G971" i="2"/>
  <c r="G973" i="2"/>
  <c r="G975" i="2"/>
  <c r="G950" i="2"/>
  <c r="G948" i="2"/>
  <c r="G946" i="2"/>
  <c r="K721" i="2" l="1"/>
  <c r="Z718" i="2"/>
  <c r="Z716" i="2"/>
  <c r="Z715" i="2"/>
  <c r="Z714" i="2"/>
  <c r="K711" i="2"/>
  <c r="Z709" i="2"/>
  <c r="Z705" i="2"/>
  <c r="Z721" i="2" l="1"/>
  <c r="G721" i="2" s="1"/>
  <c r="Z711" i="2"/>
  <c r="G711" i="2" s="1"/>
  <c r="Z719" i="2"/>
  <c r="G719" i="2" s="1"/>
  <c r="G705" i="2"/>
  <c r="G143" i="2"/>
  <c r="G709" i="2"/>
  <c r="G714" i="2"/>
  <c r="G716" i="2"/>
  <c r="G718" i="2"/>
  <c r="G702" i="2"/>
  <c r="G707" i="2"/>
  <c r="G708" i="2"/>
  <c r="G710" i="2"/>
  <c r="G712" i="2"/>
  <c r="G713" i="2"/>
  <c r="G715" i="2"/>
  <c r="G717" i="2"/>
  <c r="X701" i="2"/>
  <c r="K706" i="2"/>
  <c r="K701" i="2"/>
  <c r="Z700" i="2"/>
  <c r="Z699" i="2"/>
  <c r="Z698" i="2"/>
  <c r="Z697" i="2"/>
  <c r="Z691" i="2"/>
  <c r="Z690" i="2"/>
  <c r="Z689" i="2"/>
  <c r="X696" i="2"/>
  <c r="X695" i="2"/>
  <c r="X692" i="2"/>
  <c r="X694" i="2"/>
  <c r="X698" i="2"/>
  <c r="X697" i="2"/>
  <c r="X693" i="2"/>
  <c r="X691" i="2"/>
  <c r="X690" i="2"/>
  <c r="X689" i="2"/>
  <c r="Z695" i="2"/>
  <c r="Z692" i="2"/>
  <c r="K694" i="2"/>
  <c r="Z684" i="2"/>
  <c r="X685" i="2"/>
  <c r="G685" i="2" s="1"/>
  <c r="X684" i="2"/>
  <c r="X686" i="2"/>
  <c r="X688" i="2"/>
  <c r="K688" i="2"/>
  <c r="Z686" i="2"/>
  <c r="X683" i="2"/>
  <c r="Z683" i="2"/>
  <c r="X681" i="2"/>
  <c r="X682" i="2"/>
  <c r="Z681" i="2"/>
  <c r="Z682" i="2"/>
  <c r="X668" i="2"/>
  <c r="X655" i="2"/>
  <c r="X654" i="2"/>
  <c r="X653" i="2"/>
  <c r="X652" i="2"/>
  <c r="X651" i="2"/>
  <c r="Z653" i="2"/>
  <c r="Z652" i="2"/>
  <c r="Z651" i="2"/>
  <c r="X647" i="2"/>
  <c r="X646" i="2"/>
  <c r="X645" i="2"/>
  <c r="Z647" i="2"/>
  <c r="Z646" i="2"/>
  <c r="X644" i="2"/>
  <c r="X643" i="2"/>
  <c r="G643" i="2" s="1"/>
  <c r="X642" i="2"/>
  <c r="G642" i="2" s="1"/>
  <c r="X638" i="2"/>
  <c r="X637" i="2"/>
  <c r="X636" i="2"/>
  <c r="Z638" i="2"/>
  <c r="Z637" i="2"/>
  <c r="X634" i="2"/>
  <c r="X641" i="2"/>
  <c r="X635" i="2"/>
  <c r="Z641" i="2"/>
  <c r="K635" i="2"/>
  <c r="Z586" i="2"/>
  <c r="X585" i="2"/>
  <c r="X582" i="2"/>
  <c r="X580" i="2"/>
  <c r="X579" i="2"/>
  <c r="X586" i="2"/>
  <c r="X584" i="2"/>
  <c r="G584" i="2" s="1"/>
  <c r="X583" i="2"/>
  <c r="X581" i="2"/>
  <c r="K585" i="2"/>
  <c r="Z580" i="2"/>
  <c r="Z579" i="2"/>
  <c r="G565" i="2"/>
  <c r="Z566" i="2"/>
  <c r="Z545" i="2"/>
  <c r="Z544" i="2"/>
  <c r="X542" i="2"/>
  <c r="Z541" i="2"/>
  <c r="Z540" i="2"/>
  <c r="X545" i="2"/>
  <c r="X544" i="2"/>
  <c r="X541" i="2"/>
  <c r="X540" i="2"/>
  <c r="X538" i="2"/>
  <c r="X543" i="2"/>
  <c r="Z543" i="2"/>
  <c r="K542" i="2"/>
  <c r="X537" i="2"/>
  <c r="X536" i="2"/>
  <c r="Z537" i="2"/>
  <c r="X533" i="2"/>
  <c r="X534" i="2"/>
  <c r="X535" i="2"/>
  <c r="G535" i="2" s="1"/>
  <c r="Z533" i="2"/>
  <c r="Z532" i="2"/>
  <c r="X532" i="2"/>
  <c r="X486" i="2"/>
  <c r="Z486" i="2"/>
  <c r="X483" i="2"/>
  <c r="X461" i="2"/>
  <c r="Z461" i="2"/>
  <c r="X424" i="2"/>
  <c r="X423" i="2"/>
  <c r="Z424" i="2"/>
  <c r="Z423" i="2"/>
  <c r="X414" i="2"/>
  <c r="Z414" i="2"/>
  <c r="X406" i="2"/>
  <c r="X405" i="2"/>
  <c r="Z406" i="2"/>
  <c r="Z405" i="2"/>
  <c r="Z396" i="2"/>
  <c r="Z395" i="2"/>
  <c r="X395" i="2"/>
  <c r="X396" i="2"/>
  <c r="X397" i="2"/>
  <c r="X393" i="2"/>
  <c r="X392" i="2"/>
  <c r="X390" i="2"/>
  <c r="X391" i="2"/>
  <c r="X388" i="2"/>
  <c r="X389" i="2"/>
  <c r="K393" i="2"/>
  <c r="K392" i="2"/>
  <c r="Z390" i="2"/>
  <c r="Z389" i="2"/>
  <c r="X386" i="2"/>
  <c r="X385" i="2"/>
  <c r="X384" i="2"/>
  <c r="X383" i="2"/>
  <c r="G383" i="2" s="1"/>
  <c r="X382" i="2"/>
  <c r="Z384" i="2"/>
  <c r="X371" i="2"/>
  <c r="X370" i="2"/>
  <c r="Z371" i="2"/>
  <c r="X369" i="2"/>
  <c r="Z369" i="2"/>
  <c r="X366" i="2"/>
  <c r="X367" i="2"/>
  <c r="X365" i="2"/>
  <c r="K365" i="2"/>
  <c r="X362" i="2"/>
  <c r="X361" i="2"/>
  <c r="X360" i="2"/>
  <c r="Z362" i="2"/>
  <c r="Z361" i="2"/>
  <c r="X347" i="2"/>
  <c r="X335" i="2"/>
  <c r="X336" i="2"/>
  <c r="X331" i="2"/>
  <c r="G331" i="2" s="1"/>
  <c r="X330" i="2"/>
  <c r="X328" i="2"/>
  <c r="X326" i="2"/>
  <c r="Z319" i="2"/>
  <c r="X319" i="2"/>
  <c r="X318" i="2"/>
  <c r="X317" i="2"/>
  <c r="Z318" i="2"/>
  <c r="K317" i="2"/>
  <c r="X315" i="2"/>
  <c r="X316" i="2"/>
  <c r="Z309" i="2"/>
  <c r="Z308" i="2"/>
  <c r="X309" i="2"/>
  <c r="X308" i="2"/>
  <c r="Z303" i="2"/>
  <c r="Z302" i="2"/>
  <c r="Z301" i="2"/>
  <c r="Z300" i="2"/>
  <c r="Z299" i="2"/>
  <c r="X306" i="2"/>
  <c r="X305" i="2"/>
  <c r="X304" i="2"/>
  <c r="X303" i="2"/>
  <c r="X302" i="2"/>
  <c r="X301" i="2"/>
  <c r="X300" i="2"/>
  <c r="X299" i="2"/>
  <c r="Z295" i="2"/>
  <c r="X295" i="2"/>
  <c r="X294" i="2"/>
  <c r="Z294" i="2"/>
  <c r="Z291" i="2"/>
  <c r="Z290" i="2"/>
  <c r="X291" i="2"/>
  <c r="X290" i="2"/>
  <c r="X284" i="2"/>
  <c r="X283" i="2"/>
  <c r="X282" i="2"/>
  <c r="Z264" i="2"/>
  <c r="X271" i="2"/>
  <c r="X270" i="2"/>
  <c r="X269" i="2"/>
  <c r="X268" i="2"/>
  <c r="X267" i="2"/>
  <c r="X266" i="2"/>
  <c r="X265" i="2"/>
  <c r="X264" i="2"/>
  <c r="Z261" i="2"/>
  <c r="X261" i="2"/>
  <c r="Z259" i="2"/>
  <c r="X259" i="2"/>
  <c r="Z208" i="2"/>
  <c r="X208" i="2"/>
  <c r="Z198" i="2"/>
  <c r="X198" i="2"/>
  <c r="Z193" i="2"/>
  <c r="X193" i="2"/>
  <c r="Z191" i="2"/>
  <c r="Z190" i="2"/>
  <c r="X191" i="2"/>
  <c r="X190" i="2"/>
  <c r="X188" i="2"/>
  <c r="X187" i="2"/>
  <c r="X186" i="2"/>
  <c r="X185" i="2"/>
  <c r="X184" i="2"/>
  <c r="Z185" i="2"/>
  <c r="Z184" i="2"/>
  <c r="Z182" i="2"/>
  <c r="X182" i="2"/>
  <c r="X142" i="2"/>
  <c r="X118" i="2"/>
  <c r="Z706" i="2" l="1"/>
  <c r="G706" i="2" s="1"/>
  <c r="Z317" i="2"/>
  <c r="G317" i="2" s="1"/>
  <c r="G291" i="2"/>
  <c r="G318" i="2"/>
  <c r="Z701" i="2"/>
  <c r="G701" i="2" s="1"/>
  <c r="G537" i="2"/>
  <c r="G290" i="2"/>
  <c r="Z326" i="2"/>
  <c r="G326" i="2" s="1"/>
  <c r="Z365" i="2"/>
  <c r="G365" i="2" s="1"/>
  <c r="Z385" i="2"/>
  <c r="G385" i="2" s="1"/>
  <c r="Z393" i="2"/>
  <c r="G393" i="2" s="1"/>
  <c r="Z542" i="2"/>
  <c r="G542" i="2" s="1"/>
  <c r="G544" i="2"/>
  <c r="Z585" i="2"/>
  <c r="G585" i="2" s="1"/>
  <c r="Z635" i="2"/>
  <c r="G635" i="2" s="1"/>
  <c r="Z688" i="2"/>
  <c r="G688" i="2" s="1"/>
  <c r="Z694" i="2"/>
  <c r="G694" i="2" s="1"/>
  <c r="Z386" i="2"/>
  <c r="G386" i="2" s="1"/>
  <c r="G384" i="2"/>
  <c r="Z696" i="2"/>
  <c r="G696" i="2" s="1"/>
  <c r="Z367" i="2"/>
  <c r="Z392" i="2"/>
  <c r="G392" i="2" s="1"/>
  <c r="Z703" i="2"/>
  <c r="G703" i="2" s="1"/>
  <c r="Z347" i="2"/>
  <c r="G347" i="2" s="1"/>
  <c r="Z370" i="2"/>
  <c r="G370" i="2" s="1"/>
  <c r="Z536" i="2"/>
  <c r="G536" i="2" s="1"/>
  <c r="Z582" i="2"/>
  <c r="G582" i="2" s="1"/>
  <c r="G369" i="2"/>
  <c r="G652" i="2"/>
  <c r="G336" i="2"/>
  <c r="G654" i="2"/>
  <c r="G684" i="2"/>
  <c r="G397" i="2"/>
  <c r="G540" i="2"/>
  <c r="G543" i="2"/>
  <c r="G538" i="2"/>
  <c r="G668" i="2"/>
  <c r="G682" i="2"/>
  <c r="G188" i="2"/>
  <c r="G390" i="2"/>
  <c r="G406" i="2"/>
  <c r="G424" i="2"/>
  <c r="G583" i="2"/>
  <c r="G586" i="2"/>
  <c r="G686" i="2"/>
  <c r="G208" i="2"/>
  <c r="G316" i="2"/>
  <c r="G366" i="2"/>
  <c r="G391" i="2"/>
  <c r="G395" i="2"/>
  <c r="G534" i="2"/>
  <c r="G579" i="2"/>
  <c r="G638" i="2"/>
  <c r="G647" i="2"/>
  <c r="G681" i="2"/>
  <c r="G692" i="2"/>
  <c r="G689" i="2"/>
  <c r="G693" i="2"/>
  <c r="G634" i="2"/>
  <c r="G697" i="2"/>
  <c r="G362" i="2"/>
  <c r="G360" i="2"/>
  <c r="G382" i="2"/>
  <c r="G388" i="2"/>
  <c r="G581" i="2"/>
  <c r="G641" i="2"/>
  <c r="G637" i="2"/>
  <c r="G651" i="2"/>
  <c r="G653" i="2"/>
  <c r="G700" i="2"/>
  <c r="G264" i="2"/>
  <c r="G265" i="2"/>
  <c r="G270" i="2"/>
  <c r="G268" i="2"/>
  <c r="G266" i="2"/>
  <c r="G304" i="2"/>
  <c r="G306" i="2"/>
  <c r="G300" i="2"/>
  <c r="G302" i="2"/>
  <c r="G309" i="2"/>
  <c r="G315" i="2"/>
  <c r="G319" i="2"/>
  <c r="G330" i="2"/>
  <c r="G335" i="2"/>
  <c r="G371" i="2"/>
  <c r="G405" i="2"/>
  <c r="G414" i="2"/>
  <c r="G423" i="2"/>
  <c r="G461" i="2"/>
  <c r="G486" i="2"/>
  <c r="G533" i="2"/>
  <c r="G539" i="2"/>
  <c r="G566" i="2"/>
  <c r="G580" i="2"/>
  <c r="G636" i="2"/>
  <c r="G645" i="2"/>
  <c r="G655" i="2"/>
  <c r="G683" i="2"/>
  <c r="G691" i="2"/>
  <c r="G698" i="2"/>
  <c r="G699" i="2"/>
  <c r="G695" i="2"/>
  <c r="G690" i="2"/>
  <c r="G646" i="2"/>
  <c r="G541" i="2"/>
  <c r="G545" i="2"/>
  <c r="G532" i="2"/>
  <c r="G396" i="2"/>
  <c r="G389" i="2"/>
  <c r="G361" i="2"/>
  <c r="G184" i="2"/>
  <c r="G191" i="2"/>
  <c r="G284" i="2"/>
  <c r="G299" i="2"/>
  <c r="G301" i="2"/>
  <c r="G118" i="2"/>
  <c r="G142" i="2"/>
  <c r="G259" i="2"/>
  <c r="G261" i="2"/>
  <c r="G282" i="2"/>
  <c r="G294" i="2"/>
  <c r="G295" i="2"/>
  <c r="G303" i="2"/>
  <c r="G305" i="2"/>
  <c r="G308" i="2"/>
  <c r="G328" i="2"/>
  <c r="G283" i="2"/>
  <c r="G267" i="2"/>
  <c r="G269" i="2"/>
  <c r="G271" i="2"/>
  <c r="G186" i="2"/>
  <c r="G185" i="2"/>
  <c r="G187" i="2"/>
  <c r="G190" i="2"/>
  <c r="G182" i="2"/>
  <c r="X297" i="2" l="1"/>
  <c r="X296" i="2"/>
  <c r="K297" i="2"/>
  <c r="Z296" i="2"/>
  <c r="X292" i="2"/>
  <c r="K292" i="2"/>
  <c r="X281" i="2"/>
  <c r="Z281" i="2"/>
  <c r="X280" i="2"/>
  <c r="K280" i="2"/>
  <c r="X273" i="2"/>
  <c r="Z273" i="2"/>
  <c r="X246" i="2"/>
  <c r="X239" i="2"/>
  <c r="X202" i="2"/>
  <c r="Z202" i="2"/>
  <c r="X181" i="2"/>
  <c r="X180" i="2"/>
  <c r="X179" i="2"/>
  <c r="X178" i="2"/>
  <c r="X177" i="2"/>
  <c r="X176" i="2"/>
  <c r="X175" i="2"/>
  <c r="X173" i="2"/>
  <c r="X172" i="2"/>
  <c r="X171" i="2"/>
  <c r="Z181" i="2"/>
  <c r="Z179" i="2"/>
  <c r="Z178" i="2"/>
  <c r="Z176" i="2"/>
  <c r="Z175" i="2"/>
  <c r="Z173" i="2"/>
  <c r="Z172" i="2"/>
  <c r="Z171" i="2"/>
  <c r="G198" i="2"/>
  <c r="L203" i="1" s="1"/>
  <c r="Q203" i="1" s="1"/>
  <c r="R203" i="1" s="1"/>
  <c r="X195" i="2"/>
  <c r="X194" i="2"/>
  <c r="X197" i="2"/>
  <c r="X196" i="2"/>
  <c r="G193" i="2"/>
  <c r="L198" i="1" s="1"/>
  <c r="Q198" i="1" s="1"/>
  <c r="R198" i="1" s="1"/>
  <c r="Z195" i="2"/>
  <c r="Z197" i="2"/>
  <c r="K194" i="2"/>
  <c r="Z160" i="2"/>
  <c r="X160" i="2"/>
  <c r="X157" i="2"/>
  <c r="X156" i="2"/>
  <c r="K156" i="2"/>
  <c r="X153" i="2"/>
  <c r="X154" i="2"/>
  <c r="X155" i="2"/>
  <c r="Z155" i="2"/>
  <c r="Z154" i="2"/>
  <c r="Z149" i="2"/>
  <c r="X149" i="2"/>
  <c r="X146" i="2"/>
  <c r="X147" i="2"/>
  <c r="Z141" i="2"/>
  <c r="X141" i="2"/>
  <c r="X139" i="2"/>
  <c r="X138" i="2"/>
  <c r="Z139" i="2"/>
  <c r="Z138" i="2"/>
  <c r="X140" i="2"/>
  <c r="Z140" i="2"/>
  <c r="X136" i="2"/>
  <c r="X137" i="2"/>
  <c r="Z136" i="2"/>
  <c r="Z137" i="2"/>
  <c r="X124" i="2"/>
  <c r="X125" i="2"/>
  <c r="X51" i="2"/>
  <c r="Z51" i="2"/>
  <c r="X43" i="2"/>
  <c r="X41" i="2"/>
  <c r="X39" i="2"/>
  <c r="X38" i="2"/>
  <c r="Z41" i="2"/>
  <c r="Z39" i="2"/>
  <c r="Z38" i="2"/>
  <c r="L333" i="1"/>
  <c r="Q333" i="1" s="1"/>
  <c r="R333" i="1" s="1"/>
  <c r="L335" i="1"/>
  <c r="Q335" i="1" s="1"/>
  <c r="R335" i="1" s="1"/>
  <c r="L336" i="1"/>
  <c r="Q336" i="1" s="1"/>
  <c r="R336" i="1" s="1"/>
  <c r="L340" i="1"/>
  <c r="Q340" i="1" s="1"/>
  <c r="R340" i="1" s="1"/>
  <c r="L341" i="1"/>
  <c r="Q341" i="1" s="1"/>
  <c r="R341" i="1" s="1"/>
  <c r="L345" i="1"/>
  <c r="Q345" i="1" s="1"/>
  <c r="R345" i="1" s="1"/>
  <c r="L351" i="1"/>
  <c r="Q351" i="1" s="1"/>
  <c r="R351" i="1" s="1"/>
  <c r="L352" i="1"/>
  <c r="Q352" i="1" s="1"/>
  <c r="R352" i="1" s="1"/>
  <c r="L357" i="1"/>
  <c r="Q357" i="1" s="1"/>
  <c r="R357" i="1" s="1"/>
  <c r="L364" i="1"/>
  <c r="Q364" i="1" s="1"/>
  <c r="R364" i="1" s="1"/>
  <c r="L365" i="1"/>
  <c r="Q365" i="1" s="1"/>
  <c r="R365" i="1" s="1"/>
  <c r="L366" i="1"/>
  <c r="Q366" i="1" s="1"/>
  <c r="R366" i="1" s="1"/>
  <c r="L367" i="1"/>
  <c r="Q367" i="1" s="1"/>
  <c r="R367" i="1" s="1"/>
  <c r="L370" i="1"/>
  <c r="Q370" i="1" s="1"/>
  <c r="R370" i="1" s="1"/>
  <c r="L371" i="1"/>
  <c r="Q371" i="1" s="1"/>
  <c r="R371" i="1" s="1"/>
  <c r="L373" i="1"/>
  <c r="Q373" i="1" s="1"/>
  <c r="R373" i="1" s="1"/>
  <c r="L374" i="1"/>
  <c r="Q374" i="1" s="1"/>
  <c r="R374" i="1" s="1"/>
  <c r="L375" i="1"/>
  <c r="Q375" i="1" s="1"/>
  <c r="R375" i="1" s="1"/>
  <c r="L376" i="1"/>
  <c r="Q376" i="1" s="1"/>
  <c r="R376" i="1" s="1"/>
  <c r="L379" i="1"/>
  <c r="Q379" i="1" s="1"/>
  <c r="R379" i="1" s="1"/>
  <c r="L382" i="1"/>
  <c r="Q382" i="1" s="1"/>
  <c r="R382" i="1" s="1"/>
  <c r="L383" i="1"/>
  <c r="Q383" i="1" s="1"/>
  <c r="R383" i="1" s="1"/>
  <c r="L387" i="1"/>
  <c r="Q387" i="1" s="1"/>
  <c r="R387" i="1" s="1"/>
  <c r="L388" i="1"/>
  <c r="Q388" i="1" s="1"/>
  <c r="R388" i="1" s="1"/>
  <c r="L389" i="1"/>
  <c r="Q389" i="1" s="1"/>
  <c r="R389" i="1" s="1"/>
  <c r="L390" i="1"/>
  <c r="Q390" i="1" s="1"/>
  <c r="R390" i="1" s="1"/>
  <c r="L391" i="1"/>
  <c r="Q391" i="1" s="1"/>
  <c r="R391" i="1" s="1"/>
  <c r="L393" i="1"/>
  <c r="Q393" i="1" s="1"/>
  <c r="R393" i="1" s="1"/>
  <c r="L394" i="1"/>
  <c r="Q394" i="1" s="1"/>
  <c r="R394" i="1" s="1"/>
  <c r="L395" i="1"/>
  <c r="Q395" i="1" s="1"/>
  <c r="R395" i="1" s="1"/>
  <c r="L396" i="1"/>
  <c r="Q396" i="1" s="1"/>
  <c r="R396" i="1" s="1"/>
  <c r="L397" i="1"/>
  <c r="Q397" i="1" s="1"/>
  <c r="R397" i="1" s="1"/>
  <c r="L398" i="1"/>
  <c r="Q398" i="1" s="1"/>
  <c r="R398" i="1" s="1"/>
  <c r="L400" i="1"/>
  <c r="Q400" i="1" s="1"/>
  <c r="R400" i="1" s="1"/>
  <c r="L401" i="1"/>
  <c r="Q401" i="1" s="1"/>
  <c r="R401" i="1" s="1"/>
  <c r="L402" i="1"/>
  <c r="Q402" i="1" s="1"/>
  <c r="R402" i="1" s="1"/>
  <c r="L403" i="1"/>
  <c r="Q403" i="1" s="1"/>
  <c r="R403" i="1" s="1"/>
  <c r="L405" i="1"/>
  <c r="Q405" i="1" s="1"/>
  <c r="R405" i="1" s="1"/>
  <c r="L410" i="1"/>
  <c r="Q410" i="1" s="1"/>
  <c r="R410" i="1" s="1"/>
  <c r="L411" i="1"/>
  <c r="Q411" i="1" s="1"/>
  <c r="R411" i="1" s="1"/>
  <c r="L414" i="1"/>
  <c r="Q414" i="1" s="1"/>
  <c r="R414" i="1" s="1"/>
  <c r="L415" i="1"/>
  <c r="Q415" i="1" s="1"/>
  <c r="R415" i="1" s="1"/>
  <c r="L416" i="1"/>
  <c r="Q416" i="1" s="1"/>
  <c r="R416" i="1" s="1"/>
  <c r="L417" i="1"/>
  <c r="Q417" i="1" s="1"/>
  <c r="R417" i="1" s="1"/>
  <c r="L418" i="1"/>
  <c r="Q418" i="1" s="1"/>
  <c r="R418" i="1" s="1"/>
  <c r="L419" i="1"/>
  <c r="Q419" i="1" s="1"/>
  <c r="R419" i="1" s="1"/>
  <c r="L420" i="1"/>
  <c r="Q420" i="1" s="1"/>
  <c r="R420" i="1" s="1"/>
  <c r="L421" i="1"/>
  <c r="Q421" i="1" s="1"/>
  <c r="R421" i="1" s="1"/>
  <c r="L423" i="1"/>
  <c r="Q423" i="1" s="1"/>
  <c r="R423" i="1" s="1"/>
  <c r="L428" i="1"/>
  <c r="Q428" i="1" s="1"/>
  <c r="R428" i="1" s="1"/>
  <c r="L429" i="1"/>
  <c r="Q429" i="1" s="1"/>
  <c r="R429" i="1" s="1"/>
  <c r="L447" i="1"/>
  <c r="Q447" i="1" s="1"/>
  <c r="R447" i="1" s="1"/>
  <c r="L450" i="1"/>
  <c r="Q450" i="1" s="1"/>
  <c r="R450" i="1" s="1"/>
  <c r="L462" i="1"/>
  <c r="Q462" i="1" s="1"/>
  <c r="R462" i="1" s="1"/>
  <c r="L465" i="1"/>
  <c r="Q465" i="1" s="1"/>
  <c r="R465" i="1" s="1"/>
  <c r="L466" i="1"/>
  <c r="Q466" i="1" s="1"/>
  <c r="R466" i="1" s="1"/>
  <c r="L472" i="1"/>
  <c r="Q472" i="1" s="1"/>
  <c r="R472" i="1" s="1"/>
  <c r="L473" i="1"/>
  <c r="Q473" i="1" s="1"/>
  <c r="R473" i="1" s="1"/>
  <c r="L475" i="1"/>
  <c r="Q475" i="1" s="1"/>
  <c r="R475" i="1" s="1"/>
  <c r="L476" i="1"/>
  <c r="Q476" i="1" s="1"/>
  <c r="R476" i="1" s="1"/>
  <c r="L477" i="1"/>
  <c r="Q477" i="1" s="1"/>
  <c r="R477" i="1" s="1"/>
  <c r="L478" i="1"/>
  <c r="Q478" i="1" s="1"/>
  <c r="R478" i="1" s="1"/>
  <c r="L479" i="1"/>
  <c r="Q479" i="1" s="1"/>
  <c r="R479" i="1" s="1"/>
  <c r="L480" i="1"/>
  <c r="Q480" i="1" s="1"/>
  <c r="R480" i="1" s="1"/>
  <c r="L481" i="1"/>
  <c r="Q481" i="1" s="1"/>
  <c r="R481" i="1" s="1"/>
  <c r="L482" i="1"/>
  <c r="Q482" i="1" s="1"/>
  <c r="R482" i="1" s="1"/>
  <c r="L483" i="1"/>
  <c r="Q483" i="1" s="1"/>
  <c r="R483" i="1" s="1"/>
  <c r="L484" i="1"/>
  <c r="Q484" i="1" s="1"/>
  <c r="R484" i="1" s="1"/>
  <c r="L485" i="1"/>
  <c r="Q485" i="1" s="1"/>
  <c r="R485" i="1" s="1"/>
  <c r="L486" i="1"/>
  <c r="Q486" i="1" s="1"/>
  <c r="R486" i="1" s="1"/>
  <c r="L487" i="1"/>
  <c r="Q487" i="1" s="1"/>
  <c r="R487" i="1" s="1"/>
  <c r="L491" i="1"/>
  <c r="Q491" i="1" s="1"/>
  <c r="R491" i="1" s="1"/>
  <c r="L495" i="1"/>
  <c r="Q495" i="1" s="1"/>
  <c r="R495" i="1" s="1"/>
  <c r="L500" i="1"/>
  <c r="Q500" i="1" s="1"/>
  <c r="R500" i="1" s="1"/>
  <c r="L508" i="1"/>
  <c r="Q508" i="1" s="1"/>
  <c r="R508" i="1" s="1"/>
  <c r="L509" i="1"/>
  <c r="Q509" i="1" s="1"/>
  <c r="R509" i="1" s="1"/>
  <c r="L511" i="1"/>
  <c r="Q511" i="1" s="1"/>
  <c r="R511" i="1" s="1"/>
  <c r="L514" i="1"/>
  <c r="Q514" i="1" s="1"/>
  <c r="R514" i="1" s="1"/>
  <c r="L515" i="1"/>
  <c r="Q515" i="1" s="1"/>
  <c r="R515" i="1" s="1"/>
  <c r="L516" i="1"/>
  <c r="Q516" i="1" s="1"/>
  <c r="R516" i="1" s="1"/>
  <c r="L517" i="1"/>
  <c r="Q517" i="1" s="1"/>
  <c r="R517" i="1" s="1"/>
  <c r="L527" i="1"/>
  <c r="Q527" i="1" s="1"/>
  <c r="R527" i="1" s="1"/>
  <c r="L528" i="1"/>
  <c r="Q528" i="1" s="1"/>
  <c r="R528" i="1" s="1"/>
  <c r="L529" i="1"/>
  <c r="Q529" i="1" s="1"/>
  <c r="R529" i="1" s="1"/>
  <c r="L530" i="1"/>
  <c r="Q530" i="1" s="1"/>
  <c r="R530" i="1" s="1"/>
  <c r="L531" i="1"/>
  <c r="Q531" i="1" s="1"/>
  <c r="R531" i="1" s="1"/>
  <c r="L532" i="1"/>
  <c r="Q532" i="1" s="1"/>
  <c r="R532" i="1" s="1"/>
  <c r="L533" i="1"/>
  <c r="Q533" i="1" s="1"/>
  <c r="R533" i="1" s="1"/>
  <c r="L534" i="1"/>
  <c r="Q534" i="1" s="1"/>
  <c r="R534" i="1" s="1"/>
  <c r="L535" i="1"/>
  <c r="Q535" i="1" s="1"/>
  <c r="R535" i="1" s="1"/>
  <c r="L536" i="1"/>
  <c r="Q536" i="1" s="1"/>
  <c r="R536" i="1" s="1"/>
  <c r="L537" i="1"/>
  <c r="Q537" i="1" s="1"/>
  <c r="R537" i="1" s="1"/>
  <c r="L538" i="1"/>
  <c r="Q538" i="1" s="1"/>
  <c r="R538" i="1" s="1"/>
  <c r="L539" i="1"/>
  <c r="Q539" i="1" s="1"/>
  <c r="R539" i="1" s="1"/>
  <c r="L540" i="1"/>
  <c r="Q540" i="1" s="1"/>
  <c r="R540" i="1" s="1"/>
  <c r="L541" i="1"/>
  <c r="Q541" i="1" s="1"/>
  <c r="R541" i="1" s="1"/>
  <c r="L542" i="1"/>
  <c r="Q542" i="1" s="1"/>
  <c r="R542" i="1" s="1"/>
  <c r="L543" i="1"/>
  <c r="Q543" i="1" s="1"/>
  <c r="R543" i="1" s="1"/>
  <c r="L544" i="1"/>
  <c r="Q544" i="1" s="1"/>
  <c r="R544" i="1" s="1"/>
  <c r="L545" i="1"/>
  <c r="Q545" i="1" s="1"/>
  <c r="R545" i="1" s="1"/>
  <c r="L546" i="1"/>
  <c r="Q546" i="1" s="1"/>
  <c r="R546" i="1" s="1"/>
  <c r="L547" i="1"/>
  <c r="Q547" i="1" s="1"/>
  <c r="R547" i="1" s="1"/>
  <c r="L548" i="1"/>
  <c r="Q548" i="1" s="1"/>
  <c r="R548" i="1" s="1"/>
  <c r="L549" i="1"/>
  <c r="Q549" i="1" s="1"/>
  <c r="R549" i="1" s="1"/>
  <c r="L550" i="1"/>
  <c r="Q550" i="1" s="1"/>
  <c r="R550" i="1" s="1"/>
  <c r="L551" i="1"/>
  <c r="Q551" i="1" s="1"/>
  <c r="R551" i="1" s="1"/>
  <c r="L552" i="1"/>
  <c r="Q552" i="1" s="1"/>
  <c r="R552" i="1" s="1"/>
  <c r="L553" i="1"/>
  <c r="Q553" i="1" s="1"/>
  <c r="R553" i="1" s="1"/>
  <c r="L554" i="1"/>
  <c r="Q554" i="1" s="1"/>
  <c r="R554" i="1" s="1"/>
  <c r="L555" i="1"/>
  <c r="Q555" i="1" s="1"/>
  <c r="R555" i="1" s="1"/>
  <c r="L556" i="1"/>
  <c r="Q556" i="1" s="1"/>
  <c r="R556" i="1" s="1"/>
  <c r="L557" i="1"/>
  <c r="Q557" i="1" s="1"/>
  <c r="R557" i="1" s="1"/>
  <c r="L558" i="1"/>
  <c r="Q558" i="1" s="1"/>
  <c r="R558" i="1" s="1"/>
  <c r="L559" i="1"/>
  <c r="Q559" i="1" s="1"/>
  <c r="R559" i="1" s="1"/>
  <c r="L560" i="1"/>
  <c r="Q560" i="1" s="1"/>
  <c r="R560" i="1" s="1"/>
  <c r="L562" i="1"/>
  <c r="Q562" i="1" s="1"/>
  <c r="R562" i="1" s="1"/>
  <c r="L563" i="1"/>
  <c r="Q563" i="1" s="1"/>
  <c r="R563" i="1" s="1"/>
  <c r="L564" i="1"/>
  <c r="Q564" i="1" s="1"/>
  <c r="R564" i="1" s="1"/>
  <c r="L565" i="1"/>
  <c r="Q565" i="1" s="1"/>
  <c r="R565" i="1" s="1"/>
  <c r="L566" i="1"/>
  <c r="Q566" i="1" s="1"/>
  <c r="R566" i="1" s="1"/>
  <c r="L567" i="1"/>
  <c r="Q567" i="1" s="1"/>
  <c r="R567" i="1" s="1"/>
  <c r="L568" i="1"/>
  <c r="Q568" i="1" s="1"/>
  <c r="R568" i="1" s="1"/>
  <c r="L569" i="1"/>
  <c r="Q569" i="1" s="1"/>
  <c r="R569" i="1" s="1"/>
  <c r="L570" i="1"/>
  <c r="Q570" i="1" s="1"/>
  <c r="R570" i="1" s="1"/>
  <c r="L571" i="1"/>
  <c r="Q571" i="1" s="1"/>
  <c r="R571" i="1" s="1"/>
  <c r="L584" i="1"/>
  <c r="Q584" i="1" s="1"/>
  <c r="R584" i="1" s="1"/>
  <c r="L585" i="1"/>
  <c r="Q585" i="1" s="1"/>
  <c r="R585" i="1" s="1"/>
  <c r="L586" i="1"/>
  <c r="Q586" i="1" s="1"/>
  <c r="R586" i="1" s="1"/>
  <c r="L587" i="1"/>
  <c r="Q587" i="1" s="1"/>
  <c r="R587" i="1" s="1"/>
  <c r="L588" i="1"/>
  <c r="Q588" i="1" s="1"/>
  <c r="R588" i="1" s="1"/>
  <c r="L589" i="1"/>
  <c r="Q589" i="1" s="1"/>
  <c r="R589" i="1" s="1"/>
  <c r="L590" i="1"/>
  <c r="Q590" i="1" s="1"/>
  <c r="R590" i="1" s="1"/>
  <c r="L591" i="1"/>
  <c r="Q591" i="1" s="1"/>
  <c r="R591" i="1" s="1"/>
  <c r="L592" i="1"/>
  <c r="Q592" i="1" s="1"/>
  <c r="R592" i="1" s="1"/>
  <c r="L593" i="1"/>
  <c r="Q593" i="1" s="1"/>
  <c r="R593" i="1" s="1"/>
  <c r="L594" i="1"/>
  <c r="Q594" i="1" s="1"/>
  <c r="R594" i="1" s="1"/>
  <c r="L595" i="1"/>
  <c r="Q595" i="1" s="1"/>
  <c r="R595" i="1" s="1"/>
  <c r="L606" i="1"/>
  <c r="Q606" i="1" s="1"/>
  <c r="R606" i="1" s="1"/>
  <c r="L611" i="1"/>
  <c r="Q611" i="1" s="1"/>
  <c r="R611" i="1" s="1"/>
  <c r="L620" i="1"/>
  <c r="Q620" i="1" s="1"/>
  <c r="R620" i="1" s="1"/>
  <c r="L621" i="1"/>
  <c r="Q621" i="1" s="1"/>
  <c r="R621" i="1" s="1"/>
  <c r="L622" i="1"/>
  <c r="Q622" i="1" s="1"/>
  <c r="R622" i="1" s="1"/>
  <c r="L623" i="1"/>
  <c r="Q623" i="1" s="1"/>
  <c r="R623" i="1" s="1"/>
  <c r="L624" i="1"/>
  <c r="Q624" i="1" s="1"/>
  <c r="R624" i="1" s="1"/>
  <c r="L625" i="1"/>
  <c r="Q625" i="1" s="1"/>
  <c r="R625" i="1" s="1"/>
  <c r="L626" i="1"/>
  <c r="Q626" i="1" s="1"/>
  <c r="R626" i="1" s="1"/>
  <c r="L627" i="1"/>
  <c r="Q627" i="1" s="1"/>
  <c r="R627" i="1" s="1"/>
  <c r="L628" i="1"/>
  <c r="Q628" i="1" s="1"/>
  <c r="R628" i="1" s="1"/>
  <c r="L629" i="1"/>
  <c r="Q629" i="1" s="1"/>
  <c r="R629" i="1" s="1"/>
  <c r="L630" i="1"/>
  <c r="Q630" i="1" s="1"/>
  <c r="R630" i="1" s="1"/>
  <c r="L631" i="1"/>
  <c r="Q631" i="1" s="1"/>
  <c r="R631" i="1" s="1"/>
  <c r="L632" i="1"/>
  <c r="Q632" i="1" s="1"/>
  <c r="R632" i="1" s="1"/>
  <c r="L633" i="1"/>
  <c r="Q633" i="1" s="1"/>
  <c r="R633" i="1" s="1"/>
  <c r="L634" i="1"/>
  <c r="Q634" i="1" s="1"/>
  <c r="R634" i="1" s="1"/>
  <c r="L635" i="1"/>
  <c r="Q635" i="1" s="1"/>
  <c r="R635" i="1" s="1"/>
  <c r="L636" i="1"/>
  <c r="Q636" i="1" s="1"/>
  <c r="R636" i="1" s="1"/>
  <c r="L637" i="1"/>
  <c r="Q637" i="1" s="1"/>
  <c r="R637" i="1" s="1"/>
  <c r="L638" i="1"/>
  <c r="Q638" i="1" s="1"/>
  <c r="R638" i="1" s="1"/>
  <c r="L639" i="1"/>
  <c r="Q639" i="1" s="1"/>
  <c r="R639" i="1" s="1"/>
  <c r="L640" i="1"/>
  <c r="Q640" i="1" s="1"/>
  <c r="R640" i="1" s="1"/>
  <c r="L641" i="1"/>
  <c r="Q641" i="1" s="1"/>
  <c r="R641" i="1" s="1"/>
  <c r="L642" i="1"/>
  <c r="Q642" i="1" s="1"/>
  <c r="R642" i="1" s="1"/>
  <c r="L643" i="1"/>
  <c r="Q643" i="1" s="1"/>
  <c r="R643" i="1" s="1"/>
  <c r="L646" i="1"/>
  <c r="Q646" i="1" s="1"/>
  <c r="R646" i="1" s="1"/>
  <c r="L647" i="1"/>
  <c r="Q647" i="1" s="1"/>
  <c r="R647" i="1" s="1"/>
  <c r="L648" i="1"/>
  <c r="Q648" i="1" s="1"/>
  <c r="R648" i="1" s="1"/>
  <c r="L650" i="1"/>
  <c r="Q650" i="1" s="1"/>
  <c r="R650" i="1" s="1"/>
  <c r="L651" i="1"/>
  <c r="Q651" i="1" s="1"/>
  <c r="R651" i="1" s="1"/>
  <c r="L652" i="1"/>
  <c r="Q652" i="1" s="1"/>
  <c r="R652" i="1" s="1"/>
  <c r="L656" i="1"/>
  <c r="Q656" i="1" s="1"/>
  <c r="R656" i="1" s="1"/>
  <c r="L657" i="1"/>
  <c r="Q657" i="1" s="1"/>
  <c r="R657" i="1" s="1"/>
  <c r="L658" i="1"/>
  <c r="Q658" i="1" s="1"/>
  <c r="R658" i="1" s="1"/>
  <c r="L659" i="1"/>
  <c r="Q659" i="1" s="1"/>
  <c r="R659" i="1" s="1"/>
  <c r="L660" i="1"/>
  <c r="Q660" i="1" s="1"/>
  <c r="R660" i="1" s="1"/>
  <c r="L670" i="1"/>
  <c r="Q670" i="1" s="1"/>
  <c r="R670" i="1" s="1"/>
  <c r="L671" i="1"/>
  <c r="Q671" i="1" s="1"/>
  <c r="R671" i="1" s="1"/>
  <c r="L673" i="1"/>
  <c r="Q673" i="1" s="1"/>
  <c r="R673" i="1" s="1"/>
  <c r="L676" i="1"/>
  <c r="Q676" i="1" s="1"/>
  <c r="R676" i="1" s="1"/>
  <c r="L678" i="1"/>
  <c r="Q678" i="1" s="1"/>
  <c r="R678" i="1" s="1"/>
  <c r="L680" i="1"/>
  <c r="Q680" i="1" s="1"/>
  <c r="R680" i="1" s="1"/>
  <c r="L683" i="1"/>
  <c r="Q683" i="1" s="1"/>
  <c r="R683" i="1" s="1"/>
  <c r="L686" i="1"/>
  <c r="Q686" i="1" s="1"/>
  <c r="R686" i="1" s="1"/>
  <c r="L687" i="1"/>
  <c r="Q687" i="1" s="1"/>
  <c r="R687" i="1" s="1"/>
  <c r="L688" i="1"/>
  <c r="Q688" i="1" s="1"/>
  <c r="R688" i="1" s="1"/>
  <c r="L689" i="1"/>
  <c r="Q689" i="1" s="1"/>
  <c r="R689" i="1" s="1"/>
  <c r="L690" i="1"/>
  <c r="Q690" i="1" s="1"/>
  <c r="R690" i="1" s="1"/>
  <c r="L691" i="1"/>
  <c r="Q691" i="1" s="1"/>
  <c r="R691" i="1" s="1"/>
  <c r="L693" i="1"/>
  <c r="Q693" i="1" s="1"/>
  <c r="R693" i="1" s="1"/>
  <c r="L694" i="1"/>
  <c r="Q694" i="1" s="1"/>
  <c r="R694" i="1" s="1"/>
  <c r="L695" i="1"/>
  <c r="Q695" i="1" s="1"/>
  <c r="R695" i="1" s="1"/>
  <c r="L696" i="1"/>
  <c r="Q696" i="1" s="1"/>
  <c r="R696" i="1" s="1"/>
  <c r="L697" i="1"/>
  <c r="Q697" i="1" s="1"/>
  <c r="R697" i="1" s="1"/>
  <c r="L698" i="1"/>
  <c r="Q698" i="1" s="1"/>
  <c r="R698" i="1" s="1"/>
  <c r="L699" i="1"/>
  <c r="Q699" i="1" s="1"/>
  <c r="R699" i="1" s="1"/>
  <c r="L700" i="1"/>
  <c r="Q700" i="1" s="1"/>
  <c r="R700" i="1" s="1"/>
  <c r="L701" i="1"/>
  <c r="Q701" i="1" s="1"/>
  <c r="R701" i="1" s="1"/>
  <c r="L702" i="1"/>
  <c r="Q702" i="1" s="1"/>
  <c r="R702" i="1" s="1"/>
  <c r="L703" i="1"/>
  <c r="Q703" i="1" s="1"/>
  <c r="R703" i="1" s="1"/>
  <c r="L704" i="1"/>
  <c r="Q704" i="1" s="1"/>
  <c r="R704" i="1" s="1"/>
  <c r="L705" i="1"/>
  <c r="Q705" i="1" s="1"/>
  <c r="R705" i="1" s="1"/>
  <c r="L706" i="1"/>
  <c r="Q706" i="1" s="1"/>
  <c r="R706" i="1" s="1"/>
  <c r="L707" i="1"/>
  <c r="Q707" i="1" s="1"/>
  <c r="R707" i="1" s="1"/>
  <c r="L708" i="1"/>
  <c r="Q708" i="1" s="1"/>
  <c r="R708" i="1" s="1"/>
  <c r="L709" i="1"/>
  <c r="Q709" i="1" s="1"/>
  <c r="R709" i="1" s="1"/>
  <c r="L710" i="1"/>
  <c r="Q710" i="1" s="1"/>
  <c r="R710" i="1" s="1"/>
  <c r="L711" i="1"/>
  <c r="Q711" i="1" s="1"/>
  <c r="R711" i="1" s="1"/>
  <c r="L712" i="1"/>
  <c r="Q712" i="1" s="1"/>
  <c r="R712" i="1" s="1"/>
  <c r="L148" i="1"/>
  <c r="Q148" i="1" s="1"/>
  <c r="R148" i="1" s="1"/>
  <c r="L713" i="1"/>
  <c r="Q713" i="1" s="1"/>
  <c r="R713" i="1" s="1"/>
  <c r="L714" i="1"/>
  <c r="Q714" i="1" s="1"/>
  <c r="R714" i="1" s="1"/>
  <c r="L715" i="1"/>
  <c r="Q715" i="1" s="1"/>
  <c r="R715" i="1" s="1"/>
  <c r="L716" i="1"/>
  <c r="Q716" i="1" s="1"/>
  <c r="R716" i="1" s="1"/>
  <c r="L717" i="1"/>
  <c r="Q717" i="1" s="1"/>
  <c r="R717" i="1" s="1"/>
  <c r="L718" i="1"/>
  <c r="Q718" i="1" s="1"/>
  <c r="R718" i="1" s="1"/>
  <c r="L719" i="1"/>
  <c r="Q719" i="1" s="1"/>
  <c r="R719" i="1" s="1"/>
  <c r="L720" i="1"/>
  <c r="Q720" i="1" s="1"/>
  <c r="R720" i="1" s="1"/>
  <c r="L721" i="1"/>
  <c r="Q721" i="1" s="1"/>
  <c r="R721" i="1" s="1"/>
  <c r="L722" i="1"/>
  <c r="Q722" i="1" s="1"/>
  <c r="R722" i="1" s="1"/>
  <c r="L723" i="1"/>
  <c r="Q723" i="1" s="1"/>
  <c r="R723" i="1" s="1"/>
  <c r="L724" i="1"/>
  <c r="Q724" i="1" s="1"/>
  <c r="R724" i="1" s="1"/>
  <c r="L725" i="1"/>
  <c r="Q725" i="1" s="1"/>
  <c r="R725" i="1" s="1"/>
  <c r="L726" i="1"/>
  <c r="Q726" i="1" s="1"/>
  <c r="R726" i="1" s="1"/>
  <c r="L727" i="1"/>
  <c r="Q727" i="1" s="1"/>
  <c r="R727" i="1" s="1"/>
  <c r="L728" i="1"/>
  <c r="Q728" i="1" s="1"/>
  <c r="R728" i="1" s="1"/>
  <c r="L729" i="1"/>
  <c r="Q729" i="1" s="1"/>
  <c r="R729" i="1" s="1"/>
  <c r="L730" i="1"/>
  <c r="Q730" i="1" s="1"/>
  <c r="R730" i="1" s="1"/>
  <c r="L731" i="1"/>
  <c r="Q731" i="1" s="1"/>
  <c r="R731" i="1" s="1"/>
  <c r="L732" i="1"/>
  <c r="Q732" i="1" s="1"/>
  <c r="R732" i="1" s="1"/>
  <c r="L733" i="1"/>
  <c r="Q733" i="1" s="1"/>
  <c r="R733" i="1" s="1"/>
  <c r="L741" i="1"/>
  <c r="Q741" i="1" s="1"/>
  <c r="R741" i="1" s="1"/>
  <c r="L742" i="1"/>
  <c r="Q742" i="1" s="1"/>
  <c r="R742" i="1" s="1"/>
  <c r="L743" i="1"/>
  <c r="Q743" i="1" s="1"/>
  <c r="R743" i="1" s="1"/>
  <c r="L744" i="1"/>
  <c r="Q744" i="1" s="1"/>
  <c r="R744" i="1" s="1"/>
  <c r="L745" i="1"/>
  <c r="Q745" i="1" s="1"/>
  <c r="R745" i="1" s="1"/>
  <c r="L746" i="1"/>
  <c r="Q746" i="1" s="1"/>
  <c r="R746" i="1" s="1"/>
  <c r="L751" i="1"/>
  <c r="Q751" i="1" s="1"/>
  <c r="R751" i="1" s="1"/>
  <c r="L752" i="1"/>
  <c r="Q752" i="1" s="1"/>
  <c r="R752" i="1" s="1"/>
  <c r="L753" i="1"/>
  <c r="Q753" i="1" s="1"/>
  <c r="R753" i="1" s="1"/>
  <c r="L754" i="1"/>
  <c r="Q754" i="1" s="1"/>
  <c r="R754" i="1" s="1"/>
  <c r="L758" i="1"/>
  <c r="Q758" i="1" s="1"/>
  <c r="R758" i="1" s="1"/>
  <c r="L759" i="1"/>
  <c r="Q759" i="1" s="1"/>
  <c r="R759" i="1" s="1"/>
  <c r="L760" i="1"/>
  <c r="Q760" i="1" s="1"/>
  <c r="R760" i="1" s="1"/>
  <c r="L769" i="1"/>
  <c r="Q769" i="1" s="1"/>
  <c r="R769" i="1" s="1"/>
  <c r="L771" i="1"/>
  <c r="Q771" i="1" s="1"/>
  <c r="R771" i="1" s="1"/>
  <c r="L777" i="1"/>
  <c r="Q777" i="1" s="1"/>
  <c r="R777" i="1" s="1"/>
  <c r="L778" i="1"/>
  <c r="Q778" i="1" s="1"/>
  <c r="R778" i="1" s="1"/>
  <c r="L779" i="1"/>
  <c r="Q779" i="1" s="1"/>
  <c r="R779" i="1" s="1"/>
  <c r="L780" i="1"/>
  <c r="Q780" i="1" s="1"/>
  <c r="R780" i="1" s="1"/>
  <c r="L781" i="1"/>
  <c r="Q781" i="1" s="1"/>
  <c r="R781" i="1" s="1"/>
  <c r="L782" i="1"/>
  <c r="Q782" i="1" s="1"/>
  <c r="R782" i="1" s="1"/>
  <c r="L783" i="1"/>
  <c r="Q783" i="1" s="1"/>
  <c r="R783" i="1" s="1"/>
  <c r="L784" i="1"/>
  <c r="Q784" i="1" s="1"/>
  <c r="R784" i="1" s="1"/>
  <c r="L785" i="1"/>
  <c r="Q785" i="1" s="1"/>
  <c r="R785" i="1" s="1"/>
  <c r="L786" i="1"/>
  <c r="Q786" i="1" s="1"/>
  <c r="R786" i="1" s="1"/>
  <c r="L787" i="1"/>
  <c r="Q787" i="1" s="1"/>
  <c r="R787" i="1" s="1"/>
  <c r="L788" i="1"/>
  <c r="Q788" i="1" s="1"/>
  <c r="R788" i="1" s="1"/>
  <c r="L789" i="1"/>
  <c r="Q789" i="1" s="1"/>
  <c r="R789" i="1" s="1"/>
  <c r="L792" i="1"/>
  <c r="Q792" i="1" s="1"/>
  <c r="R792" i="1" s="1"/>
  <c r="L793" i="1"/>
  <c r="Q793" i="1" s="1"/>
  <c r="R793" i="1" s="1"/>
  <c r="L794" i="1"/>
  <c r="Q794" i="1" s="1"/>
  <c r="R794" i="1" s="1"/>
  <c r="L795" i="1"/>
  <c r="Q795" i="1" s="1"/>
  <c r="R795" i="1" s="1"/>
  <c r="L796" i="1"/>
  <c r="Q796" i="1" s="1"/>
  <c r="R796" i="1" s="1"/>
  <c r="L797" i="1"/>
  <c r="Q797" i="1" s="1"/>
  <c r="R797" i="1" s="1"/>
  <c r="L798" i="1"/>
  <c r="Q798" i="1" s="1"/>
  <c r="R798" i="1" s="1"/>
  <c r="L799" i="1"/>
  <c r="Q799" i="1" s="1"/>
  <c r="R799" i="1" s="1"/>
  <c r="L803" i="1"/>
  <c r="Q803" i="1" s="1"/>
  <c r="R803" i="1" s="1"/>
  <c r="L804" i="1"/>
  <c r="Q804" i="1" s="1"/>
  <c r="R804" i="1" s="1"/>
  <c r="L805" i="1"/>
  <c r="Q805" i="1" s="1"/>
  <c r="R805" i="1" s="1"/>
  <c r="L806" i="1"/>
  <c r="Q806" i="1" s="1"/>
  <c r="R806" i="1" s="1"/>
  <c r="L807" i="1"/>
  <c r="Q807" i="1" s="1"/>
  <c r="R807" i="1" s="1"/>
  <c r="L808" i="1"/>
  <c r="Q808" i="1" s="1"/>
  <c r="R808" i="1" s="1"/>
  <c r="L809" i="1"/>
  <c r="Q809" i="1" s="1"/>
  <c r="R809" i="1" s="1"/>
  <c r="L810" i="1"/>
  <c r="Q810" i="1" s="1"/>
  <c r="R810" i="1" s="1"/>
  <c r="L811" i="1"/>
  <c r="Q811" i="1" s="1"/>
  <c r="R811" i="1" s="1"/>
  <c r="L812" i="1"/>
  <c r="Q812" i="1" s="1"/>
  <c r="R812" i="1" s="1"/>
  <c r="L813" i="1"/>
  <c r="Q813" i="1" s="1"/>
  <c r="R813" i="1" s="1"/>
  <c r="L814" i="1"/>
  <c r="Q814" i="1" s="1"/>
  <c r="R814" i="1" s="1"/>
  <c r="L815" i="1"/>
  <c r="Q815" i="1" s="1"/>
  <c r="R815" i="1" s="1"/>
  <c r="L816" i="1"/>
  <c r="Q816" i="1" s="1"/>
  <c r="R816" i="1" s="1"/>
  <c r="L817" i="1"/>
  <c r="Q817" i="1" s="1"/>
  <c r="R817" i="1" s="1"/>
  <c r="L818" i="1"/>
  <c r="Q818" i="1" s="1"/>
  <c r="R818" i="1" s="1"/>
  <c r="L819" i="1"/>
  <c r="Q819" i="1" s="1"/>
  <c r="R819" i="1" s="1"/>
  <c r="L820" i="1"/>
  <c r="Q820" i="1" s="1"/>
  <c r="R820" i="1" s="1"/>
  <c r="L821" i="1"/>
  <c r="Q821" i="1" s="1"/>
  <c r="R821" i="1" s="1"/>
  <c r="L822" i="1"/>
  <c r="Q822" i="1" s="1"/>
  <c r="R822" i="1" s="1"/>
  <c r="L823" i="1"/>
  <c r="Q823" i="1" s="1"/>
  <c r="R823" i="1" s="1"/>
  <c r="L824" i="1"/>
  <c r="Q824" i="1" s="1"/>
  <c r="R824" i="1" s="1"/>
  <c r="L825" i="1"/>
  <c r="Q825" i="1" s="1"/>
  <c r="R825" i="1" s="1"/>
  <c r="L826" i="1"/>
  <c r="Q826" i="1" s="1"/>
  <c r="R826" i="1" s="1"/>
  <c r="L827" i="1"/>
  <c r="Q827" i="1" s="1"/>
  <c r="R827" i="1" s="1"/>
  <c r="L828" i="1"/>
  <c r="Q828" i="1" s="1"/>
  <c r="R828" i="1" s="1"/>
  <c r="L834" i="1"/>
  <c r="Q834" i="1" s="1"/>
  <c r="R834" i="1" s="1"/>
  <c r="L835" i="1"/>
  <c r="Q835" i="1" s="1"/>
  <c r="R835" i="1" s="1"/>
  <c r="L836" i="1"/>
  <c r="Q836" i="1" s="1"/>
  <c r="R836" i="1" s="1"/>
  <c r="L837" i="1"/>
  <c r="Q837" i="1" s="1"/>
  <c r="R837" i="1" s="1"/>
  <c r="L838" i="1"/>
  <c r="Q838" i="1" s="1"/>
  <c r="R838" i="1" s="1"/>
  <c r="L839" i="1"/>
  <c r="Q839" i="1" s="1"/>
  <c r="R839" i="1" s="1"/>
  <c r="L840" i="1"/>
  <c r="Q840" i="1" s="1"/>
  <c r="R840" i="1" s="1"/>
  <c r="L841" i="1"/>
  <c r="Q841" i="1" s="1"/>
  <c r="R841" i="1" s="1"/>
  <c r="L842" i="1"/>
  <c r="Q842" i="1" s="1"/>
  <c r="R842" i="1" s="1"/>
  <c r="L843" i="1"/>
  <c r="Q843" i="1" s="1"/>
  <c r="R843" i="1" s="1"/>
  <c r="L844" i="1"/>
  <c r="Q844" i="1" s="1"/>
  <c r="R844" i="1" s="1"/>
  <c r="L845" i="1"/>
  <c r="Q845" i="1" s="1"/>
  <c r="R845" i="1" s="1"/>
  <c r="L846" i="1"/>
  <c r="Q846" i="1" s="1"/>
  <c r="R846" i="1" s="1"/>
  <c r="L853" i="1"/>
  <c r="Q853" i="1" s="1"/>
  <c r="R853" i="1" s="1"/>
  <c r="L856" i="1"/>
  <c r="Q856" i="1" s="1"/>
  <c r="R856" i="1" s="1"/>
  <c r="L857" i="1"/>
  <c r="Q857" i="1" s="1"/>
  <c r="R857" i="1" s="1"/>
  <c r="L864" i="1"/>
  <c r="Q864" i="1" s="1"/>
  <c r="R864" i="1" s="1"/>
  <c r="L865" i="1"/>
  <c r="Q865" i="1" s="1"/>
  <c r="R865" i="1" s="1"/>
  <c r="L866" i="1"/>
  <c r="Q866" i="1" s="1"/>
  <c r="R866" i="1" s="1"/>
  <c r="L867" i="1"/>
  <c r="Q867" i="1" s="1"/>
  <c r="R867" i="1" s="1"/>
  <c r="L868" i="1"/>
  <c r="Q868" i="1" s="1"/>
  <c r="R868" i="1" s="1"/>
  <c r="L869" i="1"/>
  <c r="Q869" i="1" s="1"/>
  <c r="R869" i="1" s="1"/>
  <c r="L870" i="1"/>
  <c r="Q870" i="1" s="1"/>
  <c r="R870" i="1" s="1"/>
  <c r="L871" i="1"/>
  <c r="Q871" i="1" s="1"/>
  <c r="R871" i="1" s="1"/>
  <c r="L872" i="1"/>
  <c r="Q872" i="1" s="1"/>
  <c r="R872" i="1" s="1"/>
  <c r="L873" i="1"/>
  <c r="Q873" i="1" s="1"/>
  <c r="R873" i="1" s="1"/>
  <c r="L874" i="1"/>
  <c r="Q874" i="1" s="1"/>
  <c r="R874" i="1" s="1"/>
  <c r="L876" i="1"/>
  <c r="Q876" i="1" s="1"/>
  <c r="R876" i="1" s="1"/>
  <c r="L877" i="1"/>
  <c r="Q877" i="1" s="1"/>
  <c r="R877" i="1" s="1"/>
  <c r="L878" i="1"/>
  <c r="Q878" i="1" s="1"/>
  <c r="R878" i="1" s="1"/>
  <c r="L879" i="1"/>
  <c r="Q879" i="1" s="1"/>
  <c r="R879" i="1" s="1"/>
  <c r="L880" i="1"/>
  <c r="Q880" i="1" s="1"/>
  <c r="R880" i="1" s="1"/>
  <c r="L881" i="1"/>
  <c r="Q881" i="1" s="1"/>
  <c r="R881" i="1" s="1"/>
  <c r="L882" i="1"/>
  <c r="Q882" i="1" s="1"/>
  <c r="R882" i="1" s="1"/>
  <c r="L883" i="1"/>
  <c r="Q883" i="1" s="1"/>
  <c r="R883" i="1" s="1"/>
  <c r="L884" i="1"/>
  <c r="Q884" i="1" s="1"/>
  <c r="R884" i="1" s="1"/>
  <c r="L885" i="1"/>
  <c r="Q885" i="1" s="1"/>
  <c r="R885" i="1" s="1"/>
  <c r="L886" i="1"/>
  <c r="Q886" i="1" s="1"/>
  <c r="R886" i="1" s="1"/>
  <c r="L918" i="1"/>
  <c r="Q918" i="1" s="1"/>
  <c r="R918" i="1" s="1"/>
  <c r="L919" i="1"/>
  <c r="Q919" i="1" s="1"/>
  <c r="R919" i="1" s="1"/>
  <c r="L920" i="1"/>
  <c r="Q920" i="1" s="1"/>
  <c r="R920" i="1" s="1"/>
  <c r="L921" i="1"/>
  <c r="Q921" i="1" s="1"/>
  <c r="R921" i="1" s="1"/>
  <c r="L922" i="1"/>
  <c r="Q922" i="1" s="1"/>
  <c r="R922" i="1" s="1"/>
  <c r="L923" i="1"/>
  <c r="Q923" i="1" s="1"/>
  <c r="R923" i="1" s="1"/>
  <c r="L924" i="1"/>
  <c r="Q924" i="1" s="1"/>
  <c r="R924" i="1" s="1"/>
  <c r="L925" i="1"/>
  <c r="Q925" i="1" s="1"/>
  <c r="R925" i="1" s="1"/>
  <c r="L929" i="1"/>
  <c r="Q929" i="1" s="1"/>
  <c r="R929" i="1" s="1"/>
  <c r="L931" i="1"/>
  <c r="Q931" i="1" s="1"/>
  <c r="R931" i="1" s="1"/>
  <c r="L932" i="1"/>
  <c r="Q932" i="1" s="1"/>
  <c r="R932" i="1" s="1"/>
  <c r="L933" i="1"/>
  <c r="Q933" i="1" s="1"/>
  <c r="R933" i="1" s="1"/>
  <c r="L934" i="1"/>
  <c r="Q934" i="1" s="1"/>
  <c r="R934" i="1" s="1"/>
  <c r="L935" i="1"/>
  <c r="Q935" i="1" s="1"/>
  <c r="R935" i="1" s="1"/>
  <c r="L936" i="1"/>
  <c r="Q936" i="1" s="1"/>
  <c r="R936" i="1" s="1"/>
  <c r="L937" i="1"/>
  <c r="Q937" i="1" s="1"/>
  <c r="R937" i="1" s="1"/>
  <c r="L938" i="1"/>
  <c r="Q938" i="1" s="1"/>
  <c r="R938" i="1" s="1"/>
  <c r="L939" i="1"/>
  <c r="Q939" i="1" s="1"/>
  <c r="R939" i="1" s="1"/>
  <c r="L950" i="1"/>
  <c r="Q950" i="1" s="1"/>
  <c r="R950" i="1" s="1"/>
  <c r="L951" i="1"/>
  <c r="Q951" i="1" s="1"/>
  <c r="R951" i="1" s="1"/>
  <c r="L952" i="1"/>
  <c r="Q952" i="1" s="1"/>
  <c r="R952" i="1" s="1"/>
  <c r="L953" i="1"/>
  <c r="Q953" i="1" s="1"/>
  <c r="R953" i="1" s="1"/>
  <c r="L954" i="1"/>
  <c r="Q954" i="1" s="1"/>
  <c r="R954" i="1" s="1"/>
  <c r="L955" i="1"/>
  <c r="Q955" i="1" s="1"/>
  <c r="R955" i="1" s="1"/>
  <c r="L957" i="1"/>
  <c r="Q957" i="1" s="1"/>
  <c r="R957" i="1" s="1"/>
  <c r="L958" i="1"/>
  <c r="Q958" i="1" s="1"/>
  <c r="R958" i="1" s="1"/>
  <c r="L959" i="1"/>
  <c r="Q959" i="1" s="1"/>
  <c r="R959" i="1" s="1"/>
  <c r="L963" i="1"/>
  <c r="Q963" i="1" s="1"/>
  <c r="R963" i="1" s="1"/>
  <c r="L964" i="1"/>
  <c r="Q964" i="1" s="1"/>
  <c r="R964" i="1" s="1"/>
  <c r="L965" i="1"/>
  <c r="Q965" i="1" s="1"/>
  <c r="R965" i="1" s="1"/>
  <c r="L966" i="1"/>
  <c r="Q966" i="1" s="1"/>
  <c r="R966" i="1" s="1"/>
  <c r="L967" i="1"/>
  <c r="Q967" i="1" s="1"/>
  <c r="R967" i="1" s="1"/>
  <c r="L968" i="1"/>
  <c r="Q968" i="1" s="1"/>
  <c r="R968" i="1" s="1"/>
  <c r="L969" i="1"/>
  <c r="Q969" i="1" s="1"/>
  <c r="R969" i="1" s="1"/>
  <c r="L973" i="1"/>
  <c r="Q973" i="1" s="1"/>
  <c r="R973" i="1" s="1"/>
  <c r="L974" i="1"/>
  <c r="Q974" i="1" s="1"/>
  <c r="R974" i="1" s="1"/>
  <c r="L975" i="1"/>
  <c r="Q975" i="1" s="1"/>
  <c r="R975" i="1" s="1"/>
  <c r="L976" i="1"/>
  <c r="Q976" i="1" s="1"/>
  <c r="R976" i="1" s="1"/>
  <c r="L977" i="1"/>
  <c r="Q977" i="1" s="1"/>
  <c r="R977" i="1" s="1"/>
  <c r="L978" i="1"/>
  <c r="Q978" i="1" s="1"/>
  <c r="R978" i="1" s="1"/>
  <c r="L979" i="1"/>
  <c r="Q979" i="1" s="1"/>
  <c r="R979" i="1" s="1"/>
  <c r="L980" i="1"/>
  <c r="Q980" i="1" s="1"/>
  <c r="R980" i="1" s="1"/>
  <c r="L981" i="1"/>
  <c r="Q981" i="1" s="1"/>
  <c r="R981" i="1" s="1"/>
  <c r="L982" i="1"/>
  <c r="Q982" i="1" s="1"/>
  <c r="R982" i="1" s="1"/>
  <c r="L983" i="1"/>
  <c r="Q983" i="1" s="1"/>
  <c r="R983" i="1" s="1"/>
  <c r="L984" i="1"/>
  <c r="Q984" i="1" s="1"/>
  <c r="R984" i="1" s="1"/>
  <c r="L985" i="1"/>
  <c r="Q985" i="1" s="1"/>
  <c r="R985" i="1" s="1"/>
  <c r="L986" i="1"/>
  <c r="Q986" i="1" s="1"/>
  <c r="R986" i="1" s="1"/>
  <c r="L987" i="1"/>
  <c r="Q987" i="1" s="1"/>
  <c r="R987" i="1" s="1"/>
  <c r="L988" i="1"/>
  <c r="Q988" i="1" s="1"/>
  <c r="R988" i="1" s="1"/>
  <c r="L989" i="1"/>
  <c r="Q989" i="1" s="1"/>
  <c r="R989" i="1" s="1"/>
  <c r="L994" i="1"/>
  <c r="Q994" i="1" s="1"/>
  <c r="R994" i="1" s="1"/>
  <c r="L995" i="1"/>
  <c r="Q995" i="1" s="1"/>
  <c r="R995" i="1" s="1"/>
  <c r="L996" i="1"/>
  <c r="Q996" i="1" s="1"/>
  <c r="R996" i="1" s="1"/>
  <c r="L997" i="1"/>
  <c r="Q997" i="1" s="1"/>
  <c r="R997" i="1" s="1"/>
  <c r="L999" i="1"/>
  <c r="Q999" i="1" s="1"/>
  <c r="R999" i="1" s="1"/>
  <c r="L1000" i="1"/>
  <c r="Q1000" i="1" s="1"/>
  <c r="R1000" i="1" s="1"/>
  <c r="L1001" i="1"/>
  <c r="Q1001" i="1" s="1"/>
  <c r="R1001" i="1" s="1"/>
  <c r="L1002" i="1"/>
  <c r="Q1002" i="1" s="1"/>
  <c r="R1002" i="1" s="1"/>
  <c r="L1003" i="1"/>
  <c r="Q1003" i="1" s="1"/>
  <c r="R1003" i="1" s="1"/>
  <c r="L1004" i="1"/>
  <c r="Q1004" i="1" s="1"/>
  <c r="R1004" i="1" s="1"/>
  <c r="L1005" i="1"/>
  <c r="Q1005" i="1" s="1"/>
  <c r="R1005" i="1" s="1"/>
  <c r="L1006" i="1"/>
  <c r="Q1006" i="1" s="1"/>
  <c r="R1006" i="1" s="1"/>
  <c r="L1007" i="1"/>
  <c r="Q1007" i="1" s="1"/>
  <c r="R1007" i="1" s="1"/>
  <c r="L1008" i="1"/>
  <c r="Q1008" i="1" s="1"/>
  <c r="R1008" i="1" s="1"/>
  <c r="L1009" i="1"/>
  <c r="Q1009" i="1" s="1"/>
  <c r="R1009" i="1" s="1"/>
  <c r="L1011" i="1"/>
  <c r="Q1011" i="1" s="1"/>
  <c r="R1011" i="1" s="1"/>
  <c r="L1016" i="1"/>
  <c r="Q1016" i="1" s="1"/>
  <c r="R1016" i="1" s="1"/>
  <c r="L1024" i="1"/>
  <c r="Q1024" i="1" s="1"/>
  <c r="R1024" i="1" s="1"/>
  <c r="L1025" i="1"/>
  <c r="Q1025" i="1" s="1"/>
  <c r="R1025" i="1" s="1"/>
  <c r="L1026" i="1"/>
  <c r="Q1026" i="1" s="1"/>
  <c r="R1026" i="1" s="1"/>
  <c r="L1027" i="1"/>
  <c r="Q1027" i="1" s="1"/>
  <c r="R1027" i="1" s="1"/>
  <c r="L1028" i="1"/>
  <c r="Q1028" i="1" s="1"/>
  <c r="R1028" i="1" s="1"/>
  <c r="L1029" i="1"/>
  <c r="Q1029" i="1" s="1"/>
  <c r="R1029" i="1" s="1"/>
  <c r="L1030" i="1"/>
  <c r="Q1030" i="1" s="1"/>
  <c r="R1030" i="1" s="1"/>
  <c r="L1031" i="1"/>
  <c r="Q1031" i="1" s="1"/>
  <c r="R1031" i="1" s="1"/>
  <c r="L1032" i="1"/>
  <c r="Q1032" i="1" s="1"/>
  <c r="R1032" i="1" s="1"/>
  <c r="L1033" i="1"/>
  <c r="Q1033" i="1" s="1"/>
  <c r="R1033" i="1" s="1"/>
  <c r="L1034" i="1"/>
  <c r="Q1034" i="1" s="1"/>
  <c r="R1034" i="1" s="1"/>
  <c r="L1035" i="1"/>
  <c r="Q1035" i="1" s="1"/>
  <c r="R1035" i="1" s="1"/>
  <c r="L1036" i="1"/>
  <c r="Q1036" i="1" s="1"/>
  <c r="R1036" i="1" s="1"/>
  <c r="L1037" i="1"/>
  <c r="Q1037" i="1" s="1"/>
  <c r="R1037" i="1" s="1"/>
  <c r="L1038" i="1"/>
  <c r="Q1038" i="1" s="1"/>
  <c r="R1038" i="1" s="1"/>
  <c r="L1039" i="1"/>
  <c r="Q1039" i="1" s="1"/>
  <c r="R1039" i="1" s="1"/>
  <c r="L1040" i="1"/>
  <c r="Q1040" i="1" s="1"/>
  <c r="R1040" i="1" s="1"/>
  <c r="L1041" i="1"/>
  <c r="Q1041" i="1" s="1"/>
  <c r="R1041" i="1" s="1"/>
  <c r="L1042" i="1"/>
  <c r="Q1042" i="1" s="1"/>
  <c r="R1042" i="1" s="1"/>
  <c r="L1047" i="1"/>
  <c r="Q1047" i="1" s="1"/>
  <c r="R1047" i="1" s="1"/>
  <c r="L1051" i="1"/>
  <c r="Q1051" i="1" s="1"/>
  <c r="R1051" i="1" s="1"/>
  <c r="L1053" i="1"/>
  <c r="Q1053" i="1" s="1"/>
  <c r="R1053" i="1" s="1"/>
  <c r="L1057" i="1"/>
  <c r="Q1057" i="1" s="1"/>
  <c r="R1057" i="1" s="1"/>
  <c r="L1059" i="1"/>
  <c r="Q1059" i="1" s="1"/>
  <c r="R1059" i="1" s="1"/>
  <c r="L1060" i="1"/>
  <c r="Q1060" i="1" s="1"/>
  <c r="R1060" i="1" s="1"/>
  <c r="L1061" i="1"/>
  <c r="Q1061" i="1" s="1"/>
  <c r="R1061" i="1" s="1"/>
  <c r="L1062" i="1"/>
  <c r="Q1062" i="1" s="1"/>
  <c r="R1062" i="1" s="1"/>
  <c r="L1063" i="1"/>
  <c r="Q1063" i="1" s="1"/>
  <c r="R1063" i="1" s="1"/>
  <c r="L331" i="1"/>
  <c r="Q331" i="1" s="1"/>
  <c r="R331" i="1" s="1"/>
  <c r="L329" i="1"/>
  <c r="Q329" i="1" s="1"/>
  <c r="R329" i="1" s="1"/>
  <c r="L327" i="1"/>
  <c r="Q327" i="1" s="1"/>
  <c r="R327" i="1" s="1"/>
  <c r="L264" i="1"/>
  <c r="Q264" i="1" s="1"/>
  <c r="R264" i="1" s="1"/>
  <c r="L266" i="1"/>
  <c r="Q266" i="1" s="1"/>
  <c r="R266" i="1" s="1"/>
  <c r="L268" i="1"/>
  <c r="Q268" i="1" s="1"/>
  <c r="R268" i="1" s="1"/>
  <c r="L269" i="1"/>
  <c r="Q269" i="1" s="1"/>
  <c r="R269" i="1" s="1"/>
  <c r="L270" i="1"/>
  <c r="Q270" i="1" s="1"/>
  <c r="R270" i="1" s="1"/>
  <c r="L271" i="1"/>
  <c r="Q271" i="1" s="1"/>
  <c r="R271" i="1" s="1"/>
  <c r="L272" i="1"/>
  <c r="Q272" i="1" s="1"/>
  <c r="R272" i="1" s="1"/>
  <c r="L273" i="1"/>
  <c r="Q273" i="1" s="1"/>
  <c r="R273" i="1" s="1"/>
  <c r="L274" i="1"/>
  <c r="Q274" i="1" s="1"/>
  <c r="R274" i="1" s="1"/>
  <c r="L275" i="1"/>
  <c r="Q275" i="1" s="1"/>
  <c r="R275" i="1" s="1"/>
  <c r="L276" i="1"/>
  <c r="Q276" i="1" s="1"/>
  <c r="R276" i="1" s="1"/>
  <c r="L284" i="1"/>
  <c r="Q284" i="1" s="1"/>
  <c r="R284" i="1" s="1"/>
  <c r="L287" i="1"/>
  <c r="Q287" i="1" s="1"/>
  <c r="R287" i="1" s="1"/>
  <c r="L288" i="1"/>
  <c r="Q288" i="1" s="1"/>
  <c r="R288" i="1" s="1"/>
  <c r="L289" i="1"/>
  <c r="Q289" i="1" s="1"/>
  <c r="R289" i="1" s="1"/>
  <c r="L294" i="1"/>
  <c r="Q294" i="1" s="1"/>
  <c r="R294" i="1" s="1"/>
  <c r="L295" i="1"/>
  <c r="Q295" i="1" s="1"/>
  <c r="R295" i="1" s="1"/>
  <c r="L296" i="1"/>
  <c r="Q296" i="1" s="1"/>
  <c r="R296" i="1" s="1"/>
  <c r="L299" i="1"/>
  <c r="Q299" i="1" s="1"/>
  <c r="R299" i="1" s="1"/>
  <c r="L300" i="1"/>
  <c r="Q300" i="1" s="1"/>
  <c r="R300" i="1" s="1"/>
  <c r="L303" i="1"/>
  <c r="Q303" i="1" s="1"/>
  <c r="R303" i="1" s="1"/>
  <c r="L304" i="1"/>
  <c r="Q304" i="1" s="1"/>
  <c r="R304" i="1" s="1"/>
  <c r="L305" i="1"/>
  <c r="Q305" i="1" s="1"/>
  <c r="R305" i="1" s="1"/>
  <c r="L306" i="1"/>
  <c r="Q306" i="1" s="1"/>
  <c r="R306" i="1" s="1"/>
  <c r="L307" i="1"/>
  <c r="Q307" i="1" s="1"/>
  <c r="R307" i="1" s="1"/>
  <c r="L308" i="1"/>
  <c r="Q308" i="1" s="1"/>
  <c r="R308" i="1" s="1"/>
  <c r="L309" i="1"/>
  <c r="Q309" i="1" s="1"/>
  <c r="R309" i="1" s="1"/>
  <c r="L310" i="1"/>
  <c r="Q310" i="1" s="1"/>
  <c r="R310" i="1" s="1"/>
  <c r="L311" i="1"/>
  <c r="Q311" i="1" s="1"/>
  <c r="R311" i="1" s="1"/>
  <c r="L312" i="1"/>
  <c r="Q312" i="1" s="1"/>
  <c r="R312" i="1" s="1"/>
  <c r="L313" i="1"/>
  <c r="Q313" i="1" s="1"/>
  <c r="R313" i="1" s="1"/>
  <c r="L314" i="1"/>
  <c r="Q314" i="1" s="1"/>
  <c r="R314" i="1" s="1"/>
  <c r="L320" i="1"/>
  <c r="Q320" i="1" s="1"/>
  <c r="R320" i="1" s="1"/>
  <c r="L321" i="1"/>
  <c r="Q321" i="1" s="1"/>
  <c r="R321" i="1" s="1"/>
  <c r="L322" i="1"/>
  <c r="Q322" i="1" s="1"/>
  <c r="R322" i="1" s="1"/>
  <c r="L323" i="1"/>
  <c r="Q323" i="1" s="1"/>
  <c r="R323" i="1" s="1"/>
  <c r="L324" i="1"/>
  <c r="Q324" i="1" s="1"/>
  <c r="R324" i="1" s="1"/>
  <c r="L252" i="1"/>
  <c r="Q252" i="1" s="1"/>
  <c r="R252" i="1" s="1"/>
  <c r="L253" i="1"/>
  <c r="Q253" i="1" s="1"/>
  <c r="R253" i="1" s="1"/>
  <c r="L254" i="1"/>
  <c r="Q254" i="1" s="1"/>
  <c r="R254" i="1" s="1"/>
  <c r="L213" i="1"/>
  <c r="Q213" i="1" s="1"/>
  <c r="R213" i="1" s="1"/>
  <c r="L211" i="1"/>
  <c r="Q211" i="1" s="1"/>
  <c r="R211" i="1" s="1"/>
  <c r="L78" i="1"/>
  <c r="Q78" i="1" s="1"/>
  <c r="R78" i="1" s="1"/>
  <c r="L79" i="1"/>
  <c r="Q79" i="1" s="1"/>
  <c r="R79" i="1" s="1"/>
  <c r="L84" i="1"/>
  <c r="Q84" i="1" s="1"/>
  <c r="R84" i="1" s="1"/>
  <c r="L90" i="1"/>
  <c r="Q90" i="1" s="1"/>
  <c r="R90" i="1" s="1"/>
  <c r="L115" i="1"/>
  <c r="Q115" i="1" s="1"/>
  <c r="R115" i="1" s="1"/>
  <c r="L117" i="1"/>
  <c r="Q117" i="1" s="1"/>
  <c r="R117" i="1" s="1"/>
  <c r="L123" i="1"/>
  <c r="Q123" i="1" s="1"/>
  <c r="R123" i="1" s="1"/>
  <c r="L138" i="1"/>
  <c r="Q138" i="1" s="1"/>
  <c r="R138" i="1" s="1"/>
  <c r="L147" i="1"/>
  <c r="Q147" i="1" s="1"/>
  <c r="R147" i="1" s="1"/>
  <c r="L163" i="1"/>
  <c r="Q163" i="1" s="1"/>
  <c r="R163" i="1" s="1"/>
  <c r="L170" i="1"/>
  <c r="Q170" i="1" s="1"/>
  <c r="R170" i="1" s="1"/>
  <c r="L171" i="1"/>
  <c r="Q171" i="1" s="1"/>
  <c r="R171" i="1" s="1"/>
  <c r="L172" i="1"/>
  <c r="Q172" i="1" s="1"/>
  <c r="R172" i="1" s="1"/>
  <c r="L175" i="1"/>
  <c r="Q175" i="1" s="1"/>
  <c r="R175" i="1" s="1"/>
  <c r="L187" i="1"/>
  <c r="Q187" i="1" s="1"/>
  <c r="R187" i="1" s="1"/>
  <c r="L188" i="1"/>
  <c r="Q188" i="1" s="1"/>
  <c r="R188" i="1" s="1"/>
  <c r="L189" i="1"/>
  <c r="Q189" i="1" s="1"/>
  <c r="R189" i="1" s="1"/>
  <c r="L190" i="1"/>
  <c r="Q190" i="1" s="1"/>
  <c r="R190" i="1" s="1"/>
  <c r="L191" i="1"/>
  <c r="Q191" i="1" s="1"/>
  <c r="R191" i="1" s="1"/>
  <c r="L192" i="1"/>
  <c r="Q192" i="1" s="1"/>
  <c r="R192" i="1" s="1"/>
  <c r="L193" i="1"/>
  <c r="Q193" i="1" s="1"/>
  <c r="R193" i="1" s="1"/>
  <c r="L195" i="1"/>
  <c r="Q195" i="1" s="1"/>
  <c r="R195" i="1" s="1"/>
  <c r="L196" i="1"/>
  <c r="Q196" i="1" s="1"/>
  <c r="R196" i="1" s="1"/>
  <c r="L62" i="1"/>
  <c r="Q62" i="1" s="1"/>
  <c r="R62" i="1" s="1"/>
  <c r="L63" i="1"/>
  <c r="Q63" i="1" s="1"/>
  <c r="R63" i="1" s="1"/>
  <c r="L40" i="1"/>
  <c r="Q40" i="1" s="1"/>
  <c r="R40" i="1" s="1"/>
  <c r="L47" i="1"/>
  <c r="Q47" i="1" s="1"/>
  <c r="R47" i="1" s="1"/>
  <c r="L20" i="1"/>
  <c r="Q20" i="1" s="1"/>
  <c r="R20" i="1" s="1"/>
  <c r="L19" i="1"/>
  <c r="Z280" i="2" l="1"/>
  <c r="G280" i="2" s="1"/>
  <c r="L285" i="1" s="1"/>
  <c r="Q285" i="1" s="1"/>
  <c r="R285" i="1" s="1"/>
  <c r="Z156" i="2"/>
  <c r="G156" i="2" s="1"/>
  <c r="L161" i="1" s="1"/>
  <c r="Z194" i="2"/>
  <c r="G194" i="2" s="1"/>
  <c r="L199" i="1" s="1"/>
  <c r="Q199" i="1" s="1"/>
  <c r="R199" i="1" s="1"/>
  <c r="Z246" i="2"/>
  <c r="G246" i="2" s="1"/>
  <c r="L251" i="1" s="1"/>
  <c r="Q19" i="1"/>
  <c r="Z196" i="2"/>
  <c r="G196" i="2" s="1"/>
  <c r="L201" i="1" s="1"/>
  <c r="Z292" i="2"/>
  <c r="G292" i="2" s="1"/>
  <c r="L297" i="1" s="1"/>
  <c r="Q297" i="1" s="1"/>
  <c r="R297" i="1" s="1"/>
  <c r="Z297" i="2"/>
  <c r="G297" i="2" s="1"/>
  <c r="L302" i="1" s="1"/>
  <c r="G274" i="2"/>
  <c r="L279" i="1" s="1"/>
  <c r="Q279" i="1" s="1"/>
  <c r="R279" i="1" s="1"/>
  <c r="G153" i="2"/>
  <c r="L158" i="1" s="1"/>
  <c r="Q158" i="1" s="1"/>
  <c r="R158" i="1" s="1"/>
  <c r="G155" i="2"/>
  <c r="L160" i="1" s="1"/>
  <c r="Q160" i="1" s="1"/>
  <c r="R160" i="1" s="1"/>
  <c r="G180" i="2"/>
  <c r="L185" i="1" s="1"/>
  <c r="Q185" i="1" s="1"/>
  <c r="R185" i="1" s="1"/>
  <c r="G146" i="2"/>
  <c r="L151" i="1" s="1"/>
  <c r="G178" i="2"/>
  <c r="L183" i="1" s="1"/>
  <c r="Q183" i="1" s="1"/>
  <c r="R183" i="1" s="1"/>
  <c r="G124" i="2"/>
  <c r="L129" i="1" s="1"/>
  <c r="Q129" i="1" s="1"/>
  <c r="R129" i="1" s="1"/>
  <c r="G138" i="2"/>
  <c r="L143" i="1" s="1"/>
  <c r="Q143" i="1" s="1"/>
  <c r="R143" i="1" s="1"/>
  <c r="G171" i="2"/>
  <c r="L176" i="1" s="1"/>
  <c r="Q176" i="1" s="1"/>
  <c r="R176" i="1" s="1"/>
  <c r="G173" i="2"/>
  <c r="L178" i="1" s="1"/>
  <c r="Q178" i="1" s="1"/>
  <c r="R178" i="1" s="1"/>
  <c r="G176" i="2"/>
  <c r="L181" i="1" s="1"/>
  <c r="Q181" i="1" s="1"/>
  <c r="R181" i="1" s="1"/>
  <c r="G202" i="2"/>
  <c r="L207" i="1" s="1"/>
  <c r="Q207" i="1" s="1"/>
  <c r="R207" i="1" s="1"/>
  <c r="G296" i="2"/>
  <c r="L301" i="1" s="1"/>
  <c r="G51" i="2"/>
  <c r="L56" i="1" s="1"/>
  <c r="Q56" i="1" s="1"/>
  <c r="R56" i="1" s="1"/>
  <c r="G139" i="2"/>
  <c r="L144" i="1" s="1"/>
  <c r="Q144" i="1" s="1"/>
  <c r="R144" i="1" s="1"/>
  <c r="G197" i="2"/>
  <c r="L202" i="1" s="1"/>
  <c r="Q202" i="1" s="1"/>
  <c r="R202" i="1" s="1"/>
  <c r="G195" i="2"/>
  <c r="L200" i="1" s="1"/>
  <c r="Q200" i="1" s="1"/>
  <c r="R200" i="1" s="1"/>
  <c r="G172" i="2"/>
  <c r="L177" i="1" s="1"/>
  <c r="Q177" i="1" s="1"/>
  <c r="R177" i="1" s="1"/>
  <c r="G175" i="2"/>
  <c r="L180" i="1" s="1"/>
  <c r="Q180" i="1" s="1"/>
  <c r="R180" i="1" s="1"/>
  <c r="G177" i="2"/>
  <c r="L182" i="1" s="1"/>
  <c r="Q182" i="1" s="1"/>
  <c r="R182" i="1" s="1"/>
  <c r="G179" i="2"/>
  <c r="L184" i="1" s="1"/>
  <c r="Q184" i="1" s="1"/>
  <c r="R184" i="1" s="1"/>
  <c r="G181" i="2"/>
  <c r="L186" i="1" s="1"/>
  <c r="Q186" i="1" s="1"/>
  <c r="R186" i="1" s="1"/>
  <c r="G273" i="2"/>
  <c r="L278" i="1" s="1"/>
  <c r="Q278" i="1" s="1"/>
  <c r="R278" i="1" s="1"/>
  <c r="G281" i="2"/>
  <c r="L286" i="1" s="1"/>
  <c r="Q286" i="1" s="1"/>
  <c r="R286" i="1" s="1"/>
  <c r="G160" i="2"/>
  <c r="L165" i="1" s="1"/>
  <c r="Q165" i="1" s="1"/>
  <c r="R165" i="1" s="1"/>
  <c r="G157" i="2"/>
  <c r="L162" i="1" s="1"/>
  <c r="Q162" i="1" s="1"/>
  <c r="R162" i="1" s="1"/>
  <c r="G39" i="2"/>
  <c r="L44" i="1" s="1"/>
  <c r="Q44" i="1" s="1"/>
  <c r="R44" i="1" s="1"/>
  <c r="G140" i="2"/>
  <c r="L145" i="1" s="1"/>
  <c r="Q145" i="1" s="1"/>
  <c r="R145" i="1" s="1"/>
  <c r="G41" i="2"/>
  <c r="L46" i="1" s="1"/>
  <c r="Q46" i="1" s="1"/>
  <c r="R46" i="1" s="1"/>
  <c r="G38" i="2"/>
  <c r="L43" i="1" s="1"/>
  <c r="Q43" i="1" s="1"/>
  <c r="R43" i="1" s="1"/>
  <c r="G43" i="2"/>
  <c r="L48" i="1" s="1"/>
  <c r="Q48" i="1" s="1"/>
  <c r="R48" i="1" s="1"/>
  <c r="G125" i="2"/>
  <c r="L130" i="1" s="1"/>
  <c r="G136" i="2"/>
  <c r="L141" i="1" s="1"/>
  <c r="G147" i="2"/>
  <c r="L152" i="1" s="1"/>
  <c r="Q152" i="1" s="1"/>
  <c r="R152" i="1" s="1"/>
  <c r="G154" i="2"/>
  <c r="L159" i="1" s="1"/>
  <c r="Q159" i="1" s="1"/>
  <c r="R159" i="1" s="1"/>
  <c r="G149" i="2"/>
  <c r="L154" i="1" s="1"/>
  <c r="Q154" i="1" s="1"/>
  <c r="R154" i="1" s="1"/>
  <c r="G141" i="2"/>
  <c r="L146" i="1" s="1"/>
  <c r="G137" i="2"/>
  <c r="L142" i="1" s="1"/>
  <c r="P19" i="1"/>
  <c r="P20" i="1"/>
  <c r="P198" i="1"/>
  <c r="P196" i="1"/>
  <c r="P193" i="1"/>
  <c r="P191" i="1"/>
  <c r="P189" i="1"/>
  <c r="P187" i="1"/>
  <c r="P172" i="1"/>
  <c r="P170" i="1"/>
  <c r="P163" i="1"/>
  <c r="P147" i="1"/>
  <c r="P123" i="1"/>
  <c r="P117" i="1"/>
  <c r="P115" i="1"/>
  <c r="P84" i="1"/>
  <c r="P78" i="1"/>
  <c r="P62" i="1"/>
  <c r="P324" i="1"/>
  <c r="P322" i="1"/>
  <c r="P321" i="1"/>
  <c r="P313" i="1"/>
  <c r="P311" i="1"/>
  <c r="P309" i="1"/>
  <c r="P307" i="1"/>
  <c r="P305" i="1"/>
  <c r="P303" i="1"/>
  <c r="P299" i="1"/>
  <c r="P295" i="1"/>
  <c r="P288" i="1"/>
  <c r="P284" i="1"/>
  <c r="P275" i="1"/>
  <c r="P273" i="1"/>
  <c r="P271" i="1"/>
  <c r="P269" i="1"/>
  <c r="P253" i="1"/>
  <c r="P213" i="1"/>
  <c r="P211" i="1"/>
  <c r="P327" i="1"/>
  <c r="P329" i="1"/>
  <c r="P331" i="1"/>
  <c r="P333" i="1"/>
  <c r="P335" i="1"/>
  <c r="P341" i="1"/>
  <c r="P345" i="1"/>
  <c r="P352" i="1"/>
  <c r="P364" i="1"/>
  <c r="P366" i="1"/>
  <c r="P370" i="1"/>
  <c r="P374" i="1"/>
  <c r="P376" i="1"/>
  <c r="P382" i="1"/>
  <c r="P388" i="1"/>
  <c r="P390" i="1"/>
  <c r="P394" i="1"/>
  <c r="P396" i="1"/>
  <c r="P398" i="1"/>
  <c r="P400" i="1"/>
  <c r="P402" i="1"/>
  <c r="P410" i="1"/>
  <c r="P414" i="1"/>
  <c r="P846" i="1"/>
  <c r="P844" i="1"/>
  <c r="P842" i="1"/>
  <c r="P840" i="1"/>
  <c r="P838" i="1"/>
  <c r="P836" i="1"/>
  <c r="P834" i="1"/>
  <c r="P827" i="1"/>
  <c r="P825" i="1"/>
  <c r="P823" i="1"/>
  <c r="P821" i="1"/>
  <c r="P819" i="1"/>
  <c r="P817" i="1"/>
  <c r="P815" i="1"/>
  <c r="P812" i="1"/>
  <c r="P810" i="1"/>
  <c r="P808" i="1"/>
  <c r="P806" i="1"/>
  <c r="P804" i="1"/>
  <c r="P798" i="1"/>
  <c r="P796" i="1"/>
  <c r="P794" i="1"/>
  <c r="P792" i="1"/>
  <c r="P788" i="1"/>
  <c r="P786" i="1"/>
  <c r="P784" i="1"/>
  <c r="P782" i="1"/>
  <c r="P780" i="1"/>
  <c r="P778" i="1"/>
  <c r="P760" i="1"/>
  <c r="P758" i="1"/>
  <c r="P754" i="1"/>
  <c r="P752" i="1"/>
  <c r="P746" i="1"/>
  <c r="P744" i="1"/>
  <c r="P742" i="1"/>
  <c r="P732" i="1"/>
  <c r="P731" i="1"/>
  <c r="P729" i="1"/>
  <c r="P728" i="1"/>
  <c r="P727" i="1"/>
  <c r="P723" i="1"/>
  <c r="P721" i="1"/>
  <c r="P719" i="1"/>
  <c r="P715" i="1"/>
  <c r="P713" i="1"/>
  <c r="P712" i="1"/>
  <c r="P710" i="1"/>
  <c r="P708" i="1"/>
  <c r="P706" i="1"/>
  <c r="P704" i="1"/>
  <c r="P703" i="1"/>
  <c r="P702" i="1"/>
  <c r="P700" i="1"/>
  <c r="P698" i="1"/>
  <c r="P696" i="1"/>
  <c r="P694" i="1"/>
  <c r="P690" i="1"/>
  <c r="P688" i="1"/>
  <c r="P687" i="1"/>
  <c r="P683" i="1"/>
  <c r="P673" i="1"/>
  <c r="P671" i="1"/>
  <c r="P659" i="1"/>
  <c r="P657" i="1"/>
  <c r="P652" i="1"/>
  <c r="P650" i="1"/>
  <c r="P648" i="1"/>
  <c r="P646" i="1"/>
  <c r="P642" i="1"/>
  <c r="P640" i="1"/>
  <c r="P638" i="1"/>
  <c r="P636" i="1"/>
  <c r="P634" i="1"/>
  <c r="P632" i="1"/>
  <c r="P630" i="1"/>
  <c r="P628" i="1"/>
  <c r="P626" i="1"/>
  <c r="P624" i="1"/>
  <c r="P622" i="1"/>
  <c r="P620" i="1"/>
  <c r="P606" i="1"/>
  <c r="P594" i="1"/>
  <c r="P592" i="1"/>
  <c r="P590" i="1"/>
  <c r="P588" i="1"/>
  <c r="P586" i="1"/>
  <c r="P584" i="1"/>
  <c r="P571" i="1"/>
  <c r="P569" i="1"/>
  <c r="P567" i="1"/>
  <c r="P565" i="1"/>
  <c r="P563" i="1"/>
  <c r="P559" i="1"/>
  <c r="P557" i="1"/>
  <c r="P555" i="1"/>
  <c r="P553" i="1"/>
  <c r="P551" i="1"/>
  <c r="P549" i="1"/>
  <c r="P547" i="1"/>
  <c r="P545" i="1"/>
  <c r="P543" i="1"/>
  <c r="P541" i="1"/>
  <c r="P539" i="1"/>
  <c r="P537" i="1"/>
  <c r="P535" i="1"/>
  <c r="P533" i="1"/>
  <c r="P531" i="1"/>
  <c r="P529" i="1"/>
  <c r="P527" i="1"/>
  <c r="P517" i="1"/>
  <c r="P515" i="1"/>
  <c r="P511" i="1"/>
  <c r="P508" i="1"/>
  <c r="P500" i="1"/>
  <c r="P486" i="1"/>
  <c r="P484" i="1"/>
  <c r="P482" i="1"/>
  <c r="P480" i="1"/>
  <c r="P478" i="1"/>
  <c r="P476" i="1"/>
  <c r="P472" i="1"/>
  <c r="P466" i="1"/>
  <c r="P462" i="1"/>
  <c r="P450" i="1"/>
  <c r="P428" i="1"/>
  <c r="P420" i="1"/>
  <c r="P418" i="1"/>
  <c r="P416" i="1"/>
  <c r="P1063" i="1"/>
  <c r="P1061" i="1"/>
  <c r="P1059" i="1"/>
  <c r="P1057" i="1"/>
  <c r="P1053" i="1"/>
  <c r="P1051" i="1"/>
  <c r="P1047" i="1"/>
  <c r="P1041" i="1"/>
  <c r="P1039" i="1"/>
  <c r="P1037" i="1"/>
  <c r="P1035" i="1"/>
  <c r="P1033" i="1"/>
  <c r="P1031" i="1"/>
  <c r="P1029" i="1"/>
  <c r="P1027" i="1"/>
  <c r="P1025" i="1"/>
  <c r="P1011" i="1"/>
  <c r="P1009" i="1"/>
  <c r="P1007" i="1"/>
  <c r="P1005" i="1"/>
  <c r="P1003" i="1"/>
  <c r="P1001" i="1"/>
  <c r="P999" i="1"/>
  <c r="P997" i="1"/>
  <c r="P995" i="1"/>
  <c r="P989" i="1"/>
  <c r="P987" i="1"/>
  <c r="P985" i="1"/>
  <c r="P983" i="1"/>
  <c r="P981" i="1"/>
  <c r="P979" i="1"/>
  <c r="P977" i="1"/>
  <c r="P975" i="1"/>
  <c r="P973" i="1"/>
  <c r="P968" i="1"/>
  <c r="P966" i="1"/>
  <c r="P964" i="1"/>
  <c r="P958" i="1"/>
  <c r="P955" i="1"/>
  <c r="P953" i="1"/>
  <c r="P951" i="1"/>
  <c r="P950" i="1"/>
  <c r="P938" i="1"/>
  <c r="P936" i="1"/>
  <c r="P934" i="1"/>
  <c r="P932" i="1"/>
  <c r="P929" i="1"/>
  <c r="P925" i="1"/>
  <c r="P923" i="1"/>
  <c r="P921" i="1"/>
  <c r="P919" i="1"/>
  <c r="P885" i="1"/>
  <c r="P883" i="1"/>
  <c r="P881" i="1"/>
  <c r="P879" i="1"/>
  <c r="P877" i="1"/>
  <c r="P873" i="1"/>
  <c r="P871" i="1"/>
  <c r="P869" i="1"/>
  <c r="P867" i="1"/>
  <c r="P865" i="1"/>
  <c r="P857" i="1"/>
  <c r="P853" i="1"/>
  <c r="P203" i="1"/>
  <c r="P195" i="1"/>
  <c r="P192" i="1"/>
  <c r="P190" i="1"/>
  <c r="P188" i="1"/>
  <c r="P175" i="1"/>
  <c r="P171" i="1"/>
  <c r="P138" i="1"/>
  <c r="P90" i="1"/>
  <c r="P79" i="1"/>
  <c r="P63" i="1"/>
  <c r="P47" i="1"/>
  <c r="P40" i="1"/>
  <c r="P323" i="1"/>
  <c r="P320" i="1"/>
  <c r="P314" i="1"/>
  <c r="P312" i="1"/>
  <c r="P310" i="1"/>
  <c r="P308" i="1"/>
  <c r="P306" i="1"/>
  <c r="P304" i="1"/>
  <c r="P300" i="1"/>
  <c r="P296" i="1"/>
  <c r="P294" i="1"/>
  <c r="P289" i="1"/>
  <c r="P287" i="1"/>
  <c r="P276" i="1"/>
  <c r="P274" i="1"/>
  <c r="P272" i="1"/>
  <c r="P270" i="1"/>
  <c r="P268" i="1"/>
  <c r="P266" i="1"/>
  <c r="P264" i="1"/>
  <c r="P254" i="1"/>
  <c r="P252" i="1"/>
  <c r="P336" i="1"/>
  <c r="P340" i="1"/>
  <c r="P351" i="1"/>
  <c r="P357" i="1"/>
  <c r="P365" i="1"/>
  <c r="P367" i="1"/>
  <c r="P371" i="1"/>
  <c r="P373" i="1"/>
  <c r="P375" i="1"/>
  <c r="P379" i="1"/>
  <c r="P383" i="1"/>
  <c r="P387" i="1"/>
  <c r="P389" i="1"/>
  <c r="P391" i="1"/>
  <c r="P393" i="1"/>
  <c r="P395" i="1"/>
  <c r="P397" i="1"/>
  <c r="P401" i="1"/>
  <c r="P403" i="1"/>
  <c r="P405" i="1"/>
  <c r="P411" i="1"/>
  <c r="P845" i="1"/>
  <c r="P843" i="1"/>
  <c r="P841" i="1"/>
  <c r="P839" i="1"/>
  <c r="P837" i="1"/>
  <c r="P835" i="1"/>
  <c r="P828" i="1"/>
  <c r="P826" i="1"/>
  <c r="P824" i="1"/>
  <c r="P822" i="1"/>
  <c r="P820" i="1"/>
  <c r="P818" i="1"/>
  <c r="P816" i="1"/>
  <c r="P814" i="1"/>
  <c r="P813" i="1"/>
  <c r="P811" i="1"/>
  <c r="P809" i="1"/>
  <c r="P807" i="1"/>
  <c r="P805" i="1"/>
  <c r="P803" i="1"/>
  <c r="P799" i="1"/>
  <c r="P797" i="1"/>
  <c r="P795" i="1"/>
  <c r="P793" i="1"/>
  <c r="P789" i="1"/>
  <c r="P787" i="1"/>
  <c r="P785" i="1"/>
  <c r="P783" i="1"/>
  <c r="P781" i="1"/>
  <c r="P779" i="1"/>
  <c r="P777" i="1"/>
  <c r="P771" i="1"/>
  <c r="P769" i="1"/>
  <c r="P759" i="1"/>
  <c r="P753" i="1"/>
  <c r="P751" i="1"/>
  <c r="P745" i="1"/>
  <c r="P743" i="1"/>
  <c r="P741" i="1"/>
  <c r="P733" i="1"/>
  <c r="P730" i="1"/>
  <c r="P726" i="1"/>
  <c r="P725" i="1"/>
  <c r="P724" i="1"/>
  <c r="P722" i="1"/>
  <c r="P720" i="1"/>
  <c r="P718" i="1"/>
  <c r="P717" i="1"/>
  <c r="P716" i="1"/>
  <c r="P714" i="1"/>
  <c r="P148" i="1"/>
  <c r="P711" i="1"/>
  <c r="P709" i="1"/>
  <c r="P707" i="1"/>
  <c r="P705" i="1"/>
  <c r="P701" i="1"/>
  <c r="P699" i="1"/>
  <c r="P697" i="1"/>
  <c r="P695" i="1"/>
  <c r="P693" i="1"/>
  <c r="P691" i="1"/>
  <c r="P689" i="1"/>
  <c r="P686" i="1"/>
  <c r="P680" i="1"/>
  <c r="P678" i="1"/>
  <c r="P676" i="1"/>
  <c r="P670" i="1"/>
  <c r="P660" i="1"/>
  <c r="P658" i="1"/>
  <c r="P656" i="1"/>
  <c r="P651" i="1"/>
  <c r="P647" i="1"/>
  <c r="P643" i="1"/>
  <c r="P641" i="1"/>
  <c r="P639" i="1"/>
  <c r="P637" i="1"/>
  <c r="P635" i="1"/>
  <c r="P633" i="1"/>
  <c r="P631" i="1"/>
  <c r="P629" i="1"/>
  <c r="P627" i="1"/>
  <c r="P625" i="1"/>
  <c r="P623" i="1"/>
  <c r="P621" i="1"/>
  <c r="P611" i="1"/>
  <c r="P595" i="1"/>
  <c r="P593" i="1"/>
  <c r="P591" i="1"/>
  <c r="P589" i="1"/>
  <c r="P587" i="1"/>
  <c r="P585" i="1"/>
  <c r="P570" i="1"/>
  <c r="P568" i="1"/>
  <c r="P566" i="1"/>
  <c r="P564" i="1"/>
  <c r="P562" i="1"/>
  <c r="P560" i="1"/>
  <c r="P558" i="1"/>
  <c r="P556" i="1"/>
  <c r="P554" i="1"/>
  <c r="P552" i="1"/>
  <c r="P550" i="1"/>
  <c r="P548" i="1"/>
  <c r="P546" i="1"/>
  <c r="P544" i="1"/>
  <c r="P542" i="1"/>
  <c r="P540" i="1"/>
  <c r="P538" i="1"/>
  <c r="P536" i="1"/>
  <c r="P534" i="1"/>
  <c r="P532" i="1"/>
  <c r="P530" i="1"/>
  <c r="P528" i="1"/>
  <c r="P516" i="1"/>
  <c r="P514" i="1"/>
  <c r="P509" i="1"/>
  <c r="P495" i="1"/>
  <c r="P491" i="1"/>
  <c r="P487" i="1"/>
  <c r="P485" i="1"/>
  <c r="P483" i="1"/>
  <c r="P481" i="1"/>
  <c r="P479" i="1"/>
  <c r="P477" i="1"/>
  <c r="P475" i="1"/>
  <c r="P473" i="1"/>
  <c r="P465" i="1"/>
  <c r="P447" i="1"/>
  <c r="P429" i="1"/>
  <c r="P423" i="1"/>
  <c r="P421" i="1"/>
  <c r="P419" i="1"/>
  <c r="P417" i="1"/>
  <c r="P415" i="1"/>
  <c r="P1062" i="1"/>
  <c r="P1060" i="1"/>
  <c r="P1042" i="1"/>
  <c r="P1040" i="1"/>
  <c r="P1038" i="1"/>
  <c r="P1036" i="1"/>
  <c r="P1034" i="1"/>
  <c r="P1032" i="1"/>
  <c r="P1030" i="1"/>
  <c r="P1028" i="1"/>
  <c r="P1026" i="1"/>
  <c r="P1024" i="1"/>
  <c r="P1016" i="1"/>
  <c r="P1008" i="1"/>
  <c r="P1006" i="1"/>
  <c r="P1004" i="1"/>
  <c r="P1002" i="1"/>
  <c r="P1000" i="1"/>
  <c r="P996" i="1"/>
  <c r="P994" i="1"/>
  <c r="P988" i="1"/>
  <c r="P986" i="1"/>
  <c r="P984" i="1"/>
  <c r="P982" i="1"/>
  <c r="P980" i="1"/>
  <c r="P978" i="1"/>
  <c r="P976" i="1"/>
  <c r="P974" i="1"/>
  <c r="P969" i="1"/>
  <c r="P967" i="1"/>
  <c r="P965" i="1"/>
  <c r="P963" i="1"/>
  <c r="P959" i="1"/>
  <c r="P957" i="1"/>
  <c r="P954" i="1"/>
  <c r="P952" i="1"/>
  <c r="P939" i="1"/>
  <c r="P937" i="1"/>
  <c r="P935" i="1"/>
  <c r="P933" i="1"/>
  <c r="P931" i="1"/>
  <c r="P924" i="1"/>
  <c r="P922" i="1"/>
  <c r="P920" i="1"/>
  <c r="P918" i="1"/>
  <c r="P886" i="1"/>
  <c r="P884" i="1"/>
  <c r="P882" i="1"/>
  <c r="P880" i="1"/>
  <c r="P878" i="1"/>
  <c r="P876" i="1"/>
  <c r="P874" i="1"/>
  <c r="P872" i="1"/>
  <c r="P870" i="1"/>
  <c r="P868" i="1"/>
  <c r="P866" i="1"/>
  <c r="P864" i="1"/>
  <c r="P856" i="1"/>
  <c r="X1050" i="2"/>
  <c r="Z1010" i="2"/>
  <c r="X891" i="2"/>
  <c r="V892" i="2"/>
  <c r="Z892" i="2" s="1"/>
  <c r="V890" i="2"/>
  <c r="Z890" i="2" s="1"/>
  <c r="V887" i="2"/>
  <c r="X853" i="2"/>
  <c r="R853" i="2"/>
  <c r="X730" i="2"/>
  <c r="Z730" i="2"/>
  <c r="X687" i="2"/>
  <c r="X508" i="2"/>
  <c r="X507" i="2"/>
  <c r="Z507" i="2"/>
  <c r="Z508" i="2"/>
  <c r="Z161" i="2"/>
  <c r="X285" i="2"/>
  <c r="Z285" i="2"/>
  <c r="X243" i="2"/>
  <c r="Z243" i="2"/>
  <c r="X1053" i="2"/>
  <c r="X1047" i="2"/>
  <c r="X1045" i="2"/>
  <c r="X1043" i="2"/>
  <c r="X1040" i="2"/>
  <c r="X1041" i="2"/>
  <c r="X1039" i="2"/>
  <c r="X1013" i="2"/>
  <c r="X1014" i="2"/>
  <c r="X1015" i="2"/>
  <c r="X1016" i="2"/>
  <c r="X1012" i="2"/>
  <c r="X993" i="2"/>
  <c r="X987" i="2"/>
  <c r="X985" i="2"/>
  <c r="X967" i="2"/>
  <c r="X966" i="2"/>
  <c r="X957" i="2"/>
  <c r="X956" i="2"/>
  <c r="X955" i="2"/>
  <c r="X951" i="2"/>
  <c r="X944" i="2"/>
  <c r="X941" i="2"/>
  <c r="X938" i="2"/>
  <c r="X936" i="2"/>
  <c r="X922" i="2"/>
  <c r="X921" i="2"/>
  <c r="X912" i="2"/>
  <c r="X910" i="2"/>
  <c r="X909" i="2"/>
  <c r="X906" i="2"/>
  <c r="X904" i="2"/>
  <c r="X903" i="2"/>
  <c r="X902" i="2"/>
  <c r="X900" i="2"/>
  <c r="X898" i="2"/>
  <c r="X897" i="2"/>
  <c r="X896" i="2"/>
  <c r="X895" i="2"/>
  <c r="X894" i="2"/>
  <c r="X893" i="2"/>
  <c r="X889" i="2"/>
  <c r="X888" i="2"/>
  <c r="X886" i="2"/>
  <c r="X885" i="2"/>
  <c r="X884" i="2"/>
  <c r="X882" i="2"/>
  <c r="X855" i="2"/>
  <c r="X856" i="2"/>
  <c r="X857" i="2"/>
  <c r="X854" i="2"/>
  <c r="X850" i="2"/>
  <c r="X849" i="2"/>
  <c r="X844" i="2"/>
  <c r="X843" i="2"/>
  <c r="X827" i="2"/>
  <c r="X796" i="2"/>
  <c r="X797" i="2"/>
  <c r="X795" i="2"/>
  <c r="X771" i="2"/>
  <c r="X770" i="2"/>
  <c r="X768" i="2"/>
  <c r="X767" i="2"/>
  <c r="X763" i="2"/>
  <c r="X762" i="2"/>
  <c r="X760" i="2"/>
  <c r="X757" i="2"/>
  <c r="X756" i="2"/>
  <c r="X752" i="2"/>
  <c r="X751" i="2"/>
  <c r="X750" i="2"/>
  <c r="X745" i="2"/>
  <c r="X729" i="2"/>
  <c r="Z729" i="2"/>
  <c r="X680" i="2"/>
  <c r="X677" i="2"/>
  <c r="X676" i="2"/>
  <c r="X672" i="2"/>
  <c r="X670" i="2"/>
  <c r="X669" i="2"/>
  <c r="X667" i="2"/>
  <c r="X662" i="2"/>
  <c r="X664" i="2"/>
  <c r="X663" i="2"/>
  <c r="X661" i="2"/>
  <c r="X658" i="2"/>
  <c r="X657" i="2"/>
  <c r="X649" i="2"/>
  <c r="X648" i="2"/>
  <c r="X614" i="2"/>
  <c r="X613" i="2"/>
  <c r="X612" i="2"/>
  <c r="X611" i="2"/>
  <c r="X609" i="2"/>
  <c r="X605" i="2"/>
  <c r="X604" i="2"/>
  <c r="X603" i="2"/>
  <c r="X602" i="2"/>
  <c r="X592" i="2"/>
  <c r="X593" i="2"/>
  <c r="X594" i="2"/>
  <c r="X595" i="2"/>
  <c r="X596" i="2"/>
  <c r="X597" i="2"/>
  <c r="X598" i="2"/>
  <c r="X599" i="2"/>
  <c r="X600" i="2"/>
  <c r="X591" i="2"/>
  <c r="X576" i="2"/>
  <c r="X577" i="2"/>
  <c r="X578" i="2"/>
  <c r="X573" i="2"/>
  <c r="X574" i="2"/>
  <c r="X572" i="2"/>
  <c r="X571" i="2"/>
  <c r="X569" i="2"/>
  <c r="X568" i="2"/>
  <c r="K1053" i="2"/>
  <c r="K1045" i="2"/>
  <c r="K985" i="2"/>
  <c r="K644" i="2"/>
  <c r="K609" i="2"/>
  <c r="Z604" i="2"/>
  <c r="Z1043" i="2"/>
  <c r="Z1016" i="2"/>
  <c r="Z1015" i="2"/>
  <c r="Z1014" i="2"/>
  <c r="Z1013" i="2"/>
  <c r="Z1012" i="2"/>
  <c r="Z987" i="2"/>
  <c r="Z967" i="2"/>
  <c r="Z966" i="2"/>
  <c r="Z957" i="2"/>
  <c r="Z944" i="2"/>
  <c r="Z941" i="2"/>
  <c r="Z938" i="2"/>
  <c r="Z922" i="2"/>
  <c r="Z912" i="2"/>
  <c r="Z910" i="2"/>
  <c r="Z909" i="2"/>
  <c r="Z904" i="2"/>
  <c r="Z903" i="2"/>
  <c r="Z902" i="2"/>
  <c r="Z898" i="2"/>
  <c r="Z896" i="2"/>
  <c r="Z895" i="2"/>
  <c r="Z894" i="2"/>
  <c r="Z893" i="2"/>
  <c r="Z889" i="2"/>
  <c r="Z884" i="2"/>
  <c r="Z857" i="2"/>
  <c r="Z855" i="2"/>
  <c r="Z827" i="2"/>
  <c r="Z771" i="2"/>
  <c r="Z770" i="2"/>
  <c r="Z768" i="2"/>
  <c r="Z767" i="2"/>
  <c r="Z763" i="2"/>
  <c r="Z762" i="2"/>
  <c r="Z760" i="2"/>
  <c r="Z757" i="2"/>
  <c r="Z756" i="2"/>
  <c r="Z745" i="2"/>
  <c r="Z680" i="2"/>
  <c r="Z677" i="2"/>
  <c r="Z676" i="2"/>
  <c r="Z614" i="2"/>
  <c r="Z613" i="2"/>
  <c r="Z612" i="2"/>
  <c r="Z611" i="2"/>
  <c r="Z605" i="2"/>
  <c r="Z600" i="2"/>
  <c r="Z599" i="2"/>
  <c r="Z598" i="2"/>
  <c r="Z597" i="2"/>
  <c r="Z596" i="2"/>
  <c r="Z595" i="2"/>
  <c r="Z594" i="2"/>
  <c r="Z593" i="2"/>
  <c r="Z592" i="2"/>
  <c r="Z591" i="2"/>
  <c r="Z1041" i="2"/>
  <c r="Z1040" i="2"/>
  <c r="Z1039" i="2"/>
  <c r="Z993" i="2"/>
  <c r="Z956" i="2"/>
  <c r="Z951" i="2"/>
  <c r="Z882" i="2"/>
  <c r="Z844" i="2"/>
  <c r="Z797" i="2"/>
  <c r="Z796" i="2"/>
  <c r="Z795" i="2"/>
  <c r="Z752" i="2"/>
  <c r="Z751" i="2"/>
  <c r="Z672" i="2"/>
  <c r="Z670" i="2"/>
  <c r="Z669" i="2"/>
  <c r="Z667" i="2"/>
  <c r="Z664" i="2"/>
  <c r="Z663" i="2"/>
  <c r="Z661" i="2"/>
  <c r="Z658" i="2"/>
  <c r="Z657" i="2"/>
  <c r="Z578" i="2"/>
  <c r="Z577" i="2"/>
  <c r="Z576" i="2"/>
  <c r="Z573" i="2"/>
  <c r="Z572" i="2"/>
  <c r="Z571" i="2"/>
  <c r="Z569" i="2"/>
  <c r="Z888" i="2"/>
  <c r="Z886" i="2"/>
  <c r="Z885" i="2"/>
  <c r="Z850" i="2"/>
  <c r="Z849" i="2"/>
  <c r="Z843" i="2"/>
  <c r="Z750" i="2"/>
  <c r="Z687" i="2"/>
  <c r="Z662" i="2"/>
  <c r="Z649" i="2"/>
  <c r="Z648" i="2"/>
  <c r="Z603" i="2"/>
  <c r="Z602" i="2"/>
  <c r="Z574" i="2"/>
  <c r="Z568" i="2"/>
  <c r="X567" i="2"/>
  <c r="Z567" i="2"/>
  <c r="X556" i="2"/>
  <c r="Z556" i="2"/>
  <c r="X521" i="2"/>
  <c r="X516" i="2"/>
  <c r="X515" i="2"/>
  <c r="X514" i="2"/>
  <c r="Z515" i="2"/>
  <c r="X505" i="2"/>
  <c r="Z505" i="2"/>
  <c r="X502" i="2"/>
  <c r="X500" i="2"/>
  <c r="X499" i="2"/>
  <c r="X498" i="2"/>
  <c r="X497" i="2"/>
  <c r="X496" i="2"/>
  <c r="Z502" i="2"/>
  <c r="K500" i="2"/>
  <c r="Z499" i="2"/>
  <c r="Z498" i="2"/>
  <c r="Z497" i="2"/>
  <c r="Z496" i="2"/>
  <c r="X493" i="2"/>
  <c r="X492" i="2"/>
  <c r="X491" i="2"/>
  <c r="X494" i="2"/>
  <c r="Z494" i="2"/>
  <c r="K493" i="2"/>
  <c r="K492" i="2"/>
  <c r="Z491" i="2"/>
  <c r="X465" i="2"/>
  <c r="X464" i="2"/>
  <c r="X463" i="2"/>
  <c r="X462" i="2"/>
  <c r="Z464" i="2"/>
  <c r="K458" i="2"/>
  <c r="X456" i="2"/>
  <c r="Z456" i="2"/>
  <c r="X453" i="2"/>
  <c r="Z453" i="2"/>
  <c r="X446" i="2"/>
  <c r="X437" i="2"/>
  <c r="Z437" i="2"/>
  <c r="X435" i="2"/>
  <c r="Z435" i="2"/>
  <c r="X488" i="2"/>
  <c r="X487" i="2"/>
  <c r="X484" i="2"/>
  <c r="X458" i="2"/>
  <c r="X454" i="2"/>
  <c r="X451" i="2"/>
  <c r="X450" i="2"/>
  <c r="X449" i="2"/>
  <c r="X440" i="2"/>
  <c r="X439" i="2"/>
  <c r="X438" i="2"/>
  <c r="X430" i="2"/>
  <c r="X429" i="2"/>
  <c r="X425" i="2"/>
  <c r="K488" i="2"/>
  <c r="K487" i="2"/>
  <c r="K484" i="2"/>
  <c r="K454" i="2"/>
  <c r="K451" i="2"/>
  <c r="K450" i="2"/>
  <c r="K449" i="2"/>
  <c r="K440" i="2"/>
  <c r="K439" i="2"/>
  <c r="K438" i="2"/>
  <c r="K430" i="2"/>
  <c r="K429" i="2"/>
  <c r="K425" i="2"/>
  <c r="X422" i="2"/>
  <c r="Z422" i="2"/>
  <c r="X420" i="2"/>
  <c r="Z420" i="2"/>
  <c r="X408" i="2"/>
  <c r="X407" i="2"/>
  <c r="Z408" i="2"/>
  <c r="Z407" i="2"/>
  <c r="X403" i="2"/>
  <c r="P200" i="1" l="1"/>
  <c r="Z609" i="2"/>
  <c r="G609" i="2" s="1"/>
  <c r="L614" i="1" s="1"/>
  <c r="Q614" i="1" s="1"/>
  <c r="R614" i="1" s="1"/>
  <c r="Z1045" i="2"/>
  <c r="G1045" i="2" s="1"/>
  <c r="L1050" i="1" s="1"/>
  <c r="Z425" i="2"/>
  <c r="G425" i="2" s="1"/>
  <c r="L430" i="1" s="1"/>
  <c r="Z439" i="2"/>
  <c r="G439" i="2" s="1"/>
  <c r="L444" i="1" s="1"/>
  <c r="Z451" i="2"/>
  <c r="G451" i="2" s="1"/>
  <c r="L456" i="1" s="1"/>
  <c r="Z446" i="2"/>
  <c r="G446" i="2" s="1"/>
  <c r="L451" i="1" s="1"/>
  <c r="Z463" i="2"/>
  <c r="G463" i="2" s="1"/>
  <c r="L468" i="1" s="1"/>
  <c r="Z492" i="2"/>
  <c r="G492" i="2" s="1"/>
  <c r="L497" i="1" s="1"/>
  <c r="P497" i="1" s="1"/>
  <c r="Z897" i="2"/>
  <c r="G897" i="2" s="1"/>
  <c r="L902" i="1" s="1"/>
  <c r="Z1053" i="2"/>
  <c r="G1053" i="2" s="1"/>
  <c r="L1058" i="1" s="1"/>
  <c r="Z465" i="2"/>
  <c r="G465" i="2" s="1"/>
  <c r="L470" i="1" s="1"/>
  <c r="Z493" i="2"/>
  <c r="G493" i="2" s="1"/>
  <c r="L498" i="1" s="1"/>
  <c r="Q201" i="1"/>
  <c r="R201" i="1" s="1"/>
  <c r="P201" i="1"/>
  <c r="Q251" i="1"/>
  <c r="R251" i="1" s="1"/>
  <c r="P251" i="1"/>
  <c r="Z1047" i="2"/>
  <c r="G1047" i="2" s="1"/>
  <c r="L1052" i="1" s="1"/>
  <c r="Z856" i="2"/>
  <c r="G856" i="2" s="1"/>
  <c r="L861" i="1" s="1"/>
  <c r="Z514" i="2"/>
  <c r="G514" i="2" s="1"/>
  <c r="L519" i="1" s="1"/>
  <c r="Z403" i="2"/>
  <c r="G403" i="2" s="1"/>
  <c r="L408" i="1" s="1"/>
  <c r="Z438" i="2"/>
  <c r="G438" i="2" s="1"/>
  <c r="L443" i="1" s="1"/>
  <c r="Z450" i="2"/>
  <c r="G450" i="2" s="1"/>
  <c r="L455" i="1" s="1"/>
  <c r="Z488" i="2"/>
  <c r="G488" i="2" s="1"/>
  <c r="L493" i="1" s="1"/>
  <c r="Z500" i="2"/>
  <c r="G500" i="2" s="1"/>
  <c r="L505" i="1" s="1"/>
  <c r="M320" i="2"/>
  <c r="Z870" i="2"/>
  <c r="G870" i="2" s="1"/>
  <c r="L875" i="1" s="1"/>
  <c r="R19" i="1"/>
  <c r="Z430" i="2"/>
  <c r="G430" i="2" s="1"/>
  <c r="L435" i="1" s="1"/>
  <c r="Z487" i="2"/>
  <c r="G487" i="2" s="1"/>
  <c r="L492" i="1" s="1"/>
  <c r="Z955" i="2"/>
  <c r="G955" i="2" s="1"/>
  <c r="L960" i="1" s="1"/>
  <c r="Z854" i="2"/>
  <c r="G854" i="2" s="1"/>
  <c r="L859" i="1" s="1"/>
  <c r="Z900" i="2"/>
  <c r="G900" i="2" s="1"/>
  <c r="L905" i="1" s="1"/>
  <c r="Z906" i="2"/>
  <c r="G906" i="2" s="1"/>
  <c r="L911" i="1" s="1"/>
  <c r="Z921" i="2"/>
  <c r="G921" i="2" s="1"/>
  <c r="L926" i="1" s="1"/>
  <c r="Z985" i="2"/>
  <c r="G985" i="2" s="1"/>
  <c r="L990" i="1" s="1"/>
  <c r="V320" i="2"/>
  <c r="Z887" i="2"/>
  <c r="G887" i="2" s="1"/>
  <c r="L892" i="1" s="1"/>
  <c r="Q892" i="1" s="1"/>
  <c r="R892" i="1" s="1"/>
  <c r="Z449" i="2"/>
  <c r="G449" i="2" s="1"/>
  <c r="L454" i="1" s="1"/>
  <c r="Z458" i="2"/>
  <c r="G458" i="2" s="1"/>
  <c r="L463" i="1" s="1"/>
  <c r="Z516" i="2"/>
  <c r="G516" i="2" s="1"/>
  <c r="L521" i="1" s="1"/>
  <c r="Z429" i="2"/>
  <c r="G429" i="2" s="1"/>
  <c r="L434" i="1" s="1"/>
  <c r="P434" i="1" s="1"/>
  <c r="Z440" i="2"/>
  <c r="G440" i="2" s="1"/>
  <c r="L445" i="1" s="1"/>
  <c r="Z454" i="2"/>
  <c r="G454" i="2" s="1"/>
  <c r="L459" i="1" s="1"/>
  <c r="Z484" i="2"/>
  <c r="G484" i="2" s="1"/>
  <c r="L489" i="1" s="1"/>
  <c r="Z462" i="2"/>
  <c r="G462" i="2" s="1"/>
  <c r="L467" i="1" s="1"/>
  <c r="Z521" i="2"/>
  <c r="G521" i="2" s="1"/>
  <c r="L526" i="1" s="1"/>
  <c r="Z644" i="2"/>
  <c r="G644" i="2" s="1"/>
  <c r="L649" i="1" s="1"/>
  <c r="Z936" i="2"/>
  <c r="G936" i="2" s="1"/>
  <c r="L941" i="1" s="1"/>
  <c r="R320" i="2"/>
  <c r="Z853" i="2"/>
  <c r="G853" i="2" s="1"/>
  <c r="L858" i="1" s="1"/>
  <c r="P858" i="1" s="1"/>
  <c r="G672" i="2"/>
  <c r="L677" i="1" s="1"/>
  <c r="P279" i="1"/>
  <c r="G664" i="2"/>
  <c r="L669" i="1" s="1"/>
  <c r="P669" i="1" s="1"/>
  <c r="G729" i="2"/>
  <c r="L734" i="1" s="1"/>
  <c r="P734" i="1" s="1"/>
  <c r="P160" i="1"/>
  <c r="P129" i="1"/>
  <c r="P144" i="1"/>
  <c r="P183" i="1"/>
  <c r="G568" i="2"/>
  <c r="L573" i="1" s="1"/>
  <c r="P573" i="1" s="1"/>
  <c r="G751" i="2"/>
  <c r="L756" i="1" s="1"/>
  <c r="P756" i="1" s="1"/>
  <c r="G614" i="2"/>
  <c r="L619" i="1" s="1"/>
  <c r="P619" i="1" s="1"/>
  <c r="G884" i="2"/>
  <c r="L889" i="1" s="1"/>
  <c r="Q889" i="1" s="1"/>
  <c r="R889" i="1" s="1"/>
  <c r="P158" i="1"/>
  <c r="P285" i="1"/>
  <c r="P43" i="1"/>
  <c r="Q151" i="1"/>
  <c r="R151" i="1" s="1"/>
  <c r="P151" i="1"/>
  <c r="G889" i="2"/>
  <c r="L894" i="1" s="1"/>
  <c r="P894" i="1" s="1"/>
  <c r="G285" i="2"/>
  <c r="L290" i="1" s="1"/>
  <c r="P290" i="1" s="1"/>
  <c r="P278" i="1"/>
  <c r="P184" i="1"/>
  <c r="P297" i="1"/>
  <c r="P46" i="1"/>
  <c r="P185" i="1"/>
  <c r="P44" i="1"/>
  <c r="P180" i="1"/>
  <c r="P199" i="1"/>
  <c r="P286" i="1"/>
  <c r="P48" i="1"/>
  <c r="P143" i="1"/>
  <c r="P159" i="1"/>
  <c r="P165" i="1"/>
  <c r="P178" i="1"/>
  <c r="Q301" i="1"/>
  <c r="R301" i="1" s="1"/>
  <c r="P301" i="1"/>
  <c r="Q302" i="1"/>
  <c r="R302" i="1" s="1"/>
  <c r="P302" i="1"/>
  <c r="Q161" i="1"/>
  <c r="R161" i="1" s="1"/>
  <c r="P161" i="1"/>
  <c r="G453" i="2"/>
  <c r="L458" i="1" s="1"/>
  <c r="P458" i="1" s="1"/>
  <c r="G827" i="2"/>
  <c r="L832" i="1" s="1"/>
  <c r="P832" i="1" s="1"/>
  <c r="G892" i="2"/>
  <c r="L897" i="1" s="1"/>
  <c r="P897" i="1" s="1"/>
  <c r="G1010" i="2"/>
  <c r="L1015" i="1" s="1"/>
  <c r="Q1015" i="1" s="1"/>
  <c r="R1015" i="1" s="1"/>
  <c r="G890" i="2"/>
  <c r="L895" i="1" s="1"/>
  <c r="Q895" i="1" s="1"/>
  <c r="R895" i="1" s="1"/>
  <c r="P56" i="1"/>
  <c r="P162" i="1"/>
  <c r="P177" i="1"/>
  <c r="P182" i="1"/>
  <c r="P186" i="1"/>
  <c r="P207" i="1"/>
  <c r="P145" i="1"/>
  <c r="P152" i="1"/>
  <c r="P176" i="1"/>
  <c r="P181" i="1"/>
  <c r="P202" i="1"/>
  <c r="Q141" i="1"/>
  <c r="R141" i="1" s="1"/>
  <c r="P141" i="1"/>
  <c r="Q130" i="1"/>
  <c r="R130" i="1" s="1"/>
  <c r="P130" i="1"/>
  <c r="G464" i="2"/>
  <c r="L469" i="1" s="1"/>
  <c r="P469" i="1" s="1"/>
  <c r="G567" i="2"/>
  <c r="L572" i="1" s="1"/>
  <c r="Q572" i="1" s="1"/>
  <c r="R572" i="1" s="1"/>
  <c r="G986" i="2"/>
  <c r="L991" i="1" s="1"/>
  <c r="P991" i="1" s="1"/>
  <c r="G576" i="2"/>
  <c r="L581" i="1" s="1"/>
  <c r="G593" i="2"/>
  <c r="L598" i="1" s="1"/>
  <c r="Q598" i="1" s="1"/>
  <c r="R598" i="1" s="1"/>
  <c r="G597" i="2"/>
  <c r="L602" i="1" s="1"/>
  <c r="P602" i="1" s="1"/>
  <c r="G591" i="2"/>
  <c r="L596" i="1" s="1"/>
  <c r="G595" i="2"/>
  <c r="L600" i="1" s="1"/>
  <c r="G599" i="2"/>
  <c r="L604" i="1" s="1"/>
  <c r="G676" i="2"/>
  <c r="L681" i="1" s="1"/>
  <c r="P681" i="1" s="1"/>
  <c r="G771" i="2"/>
  <c r="L776" i="1" s="1"/>
  <c r="Q776" i="1" s="1"/>
  <c r="R776" i="1" s="1"/>
  <c r="G797" i="2"/>
  <c r="L802" i="1" s="1"/>
  <c r="P802" i="1" s="1"/>
  <c r="G993" i="2"/>
  <c r="L998" i="1" s="1"/>
  <c r="P998" i="1" s="1"/>
  <c r="G1040" i="2"/>
  <c r="L1045" i="1" s="1"/>
  <c r="P1045" i="1" s="1"/>
  <c r="G497" i="2"/>
  <c r="L502" i="1" s="1"/>
  <c r="G658" i="2"/>
  <c r="L663" i="1" s="1"/>
  <c r="Q663" i="1" s="1"/>
  <c r="R663" i="1" s="1"/>
  <c r="G670" i="2"/>
  <c r="L675" i="1" s="1"/>
  <c r="P675" i="1" s="1"/>
  <c r="G1043" i="2"/>
  <c r="L1048" i="1" s="1"/>
  <c r="Q1048" i="1" s="1"/>
  <c r="R1048" i="1" s="1"/>
  <c r="G573" i="2"/>
  <c r="L578" i="1" s="1"/>
  <c r="G578" i="2"/>
  <c r="L583" i="1" s="1"/>
  <c r="G602" i="2"/>
  <c r="L607" i="1" s="1"/>
  <c r="Q607" i="1" s="1"/>
  <c r="R607" i="1" s="1"/>
  <c r="G662" i="2"/>
  <c r="L667" i="1" s="1"/>
  <c r="G667" i="2"/>
  <c r="L672" i="1" s="1"/>
  <c r="Q672" i="1" s="1"/>
  <c r="R672" i="1" s="1"/>
  <c r="G750" i="2"/>
  <c r="L755" i="1" s="1"/>
  <c r="G760" i="2"/>
  <c r="L765" i="1" s="1"/>
  <c r="G768" i="2"/>
  <c r="L773" i="1" s="1"/>
  <c r="G885" i="2"/>
  <c r="L890" i="1" s="1"/>
  <c r="G508" i="2"/>
  <c r="L513" i="1" s="1"/>
  <c r="P154" i="1"/>
  <c r="Q146" i="1"/>
  <c r="R146" i="1" s="1"/>
  <c r="P146" i="1"/>
  <c r="Q142" i="1"/>
  <c r="R142" i="1" s="1"/>
  <c r="P142" i="1"/>
  <c r="G505" i="2"/>
  <c r="L510" i="1" s="1"/>
  <c r="G938" i="2"/>
  <c r="L943" i="1" s="1"/>
  <c r="G944" i="2"/>
  <c r="L949" i="1" s="1"/>
  <c r="G1050" i="2"/>
  <c r="L1055" i="1" s="1"/>
  <c r="G408" i="2"/>
  <c r="L413" i="1" s="1"/>
  <c r="G420" i="2"/>
  <c r="L425" i="1" s="1"/>
  <c r="G502" i="2"/>
  <c r="L507" i="1" s="1"/>
  <c r="G499" i="2"/>
  <c r="L504" i="1" s="1"/>
  <c r="G556" i="2"/>
  <c r="L561" i="1" s="1"/>
  <c r="G569" i="2"/>
  <c r="L574" i="1" s="1"/>
  <c r="G649" i="2"/>
  <c r="L654" i="1" s="1"/>
  <c r="G657" i="2"/>
  <c r="L662" i="1" s="1"/>
  <c r="G661" i="2"/>
  <c r="L666" i="1" s="1"/>
  <c r="G757" i="2"/>
  <c r="L762" i="1" s="1"/>
  <c r="G843" i="2"/>
  <c r="L848" i="1" s="1"/>
  <c r="G855" i="2"/>
  <c r="L860" i="1" s="1"/>
  <c r="G857" i="2"/>
  <c r="L862" i="1" s="1"/>
  <c r="G886" i="2"/>
  <c r="L891" i="1" s="1"/>
  <c r="G894" i="2"/>
  <c r="L899" i="1" s="1"/>
  <c r="G896" i="2"/>
  <c r="L901" i="1" s="1"/>
  <c r="G898" i="2"/>
  <c r="L903" i="1" s="1"/>
  <c r="G902" i="2"/>
  <c r="L907" i="1" s="1"/>
  <c r="G904" i="2"/>
  <c r="L909" i="1" s="1"/>
  <c r="G882" i="2"/>
  <c r="L887" i="1" s="1"/>
  <c r="G951" i="2"/>
  <c r="L956" i="1" s="1"/>
  <c r="G956" i="2"/>
  <c r="L961" i="1" s="1"/>
  <c r="G1014" i="2"/>
  <c r="L1019" i="1" s="1"/>
  <c r="G1041" i="2"/>
  <c r="L1046" i="1" s="1"/>
  <c r="G1013" i="2"/>
  <c r="L1018" i="1" s="1"/>
  <c r="G1015" i="2"/>
  <c r="L1020" i="1" s="1"/>
  <c r="G243" i="2"/>
  <c r="L248" i="1" s="1"/>
  <c r="G161" i="2"/>
  <c r="L166" i="1" s="1"/>
  <c r="G407" i="2"/>
  <c r="L412" i="1" s="1"/>
  <c r="G422" i="2"/>
  <c r="L427" i="1" s="1"/>
  <c r="G435" i="2"/>
  <c r="L440" i="1" s="1"/>
  <c r="G437" i="2"/>
  <c r="L442" i="1" s="1"/>
  <c r="G456" i="2"/>
  <c r="L461" i="1" s="1"/>
  <c r="G491" i="2"/>
  <c r="L496" i="1" s="1"/>
  <c r="G494" i="2"/>
  <c r="L499" i="1" s="1"/>
  <c r="G496" i="2"/>
  <c r="L501" i="1" s="1"/>
  <c r="G498" i="2"/>
  <c r="L503" i="1" s="1"/>
  <c r="G571" i="2"/>
  <c r="L576" i="1" s="1"/>
  <c r="G574" i="2"/>
  <c r="L579" i="1" s="1"/>
  <c r="G572" i="2"/>
  <c r="L577" i="1" s="1"/>
  <c r="G592" i="2"/>
  <c r="L597" i="1" s="1"/>
  <c r="G594" i="2"/>
  <c r="L599" i="1" s="1"/>
  <c r="G596" i="2"/>
  <c r="L601" i="1" s="1"/>
  <c r="G598" i="2"/>
  <c r="L603" i="1" s="1"/>
  <c r="G600" i="2"/>
  <c r="L605" i="1" s="1"/>
  <c r="G603" i="2"/>
  <c r="L608" i="1" s="1"/>
  <c r="G605" i="2"/>
  <c r="L610" i="1" s="1"/>
  <c r="G612" i="2"/>
  <c r="L617" i="1" s="1"/>
  <c r="G648" i="2"/>
  <c r="L653" i="1" s="1"/>
  <c r="G663" i="2"/>
  <c r="L668" i="1" s="1"/>
  <c r="G677" i="2"/>
  <c r="L682" i="1" s="1"/>
  <c r="G669" i="2"/>
  <c r="L674" i="1" s="1"/>
  <c r="G680" i="2"/>
  <c r="L685" i="1" s="1"/>
  <c r="G756" i="2"/>
  <c r="L761" i="1" s="1"/>
  <c r="G763" i="2"/>
  <c r="L768" i="1" s="1"/>
  <c r="G762" i="2"/>
  <c r="L767" i="1" s="1"/>
  <c r="G770" i="2"/>
  <c r="L775" i="1" s="1"/>
  <c r="G767" i="2"/>
  <c r="L772" i="1" s="1"/>
  <c r="G796" i="2"/>
  <c r="L801" i="1" s="1"/>
  <c r="G795" i="2"/>
  <c r="L800" i="1" s="1"/>
  <c r="G844" i="2"/>
  <c r="L849" i="1" s="1"/>
  <c r="G849" i="2"/>
  <c r="L854" i="1" s="1"/>
  <c r="G893" i="2"/>
  <c r="L898" i="1" s="1"/>
  <c r="G895" i="2"/>
  <c r="L900" i="1" s="1"/>
  <c r="G903" i="2"/>
  <c r="L908" i="1" s="1"/>
  <c r="G910" i="2"/>
  <c r="L915" i="1" s="1"/>
  <c r="G912" i="2"/>
  <c r="L917" i="1" s="1"/>
  <c r="G922" i="2"/>
  <c r="L927" i="1" s="1"/>
  <c r="G941" i="2"/>
  <c r="L946" i="1" s="1"/>
  <c r="G966" i="2"/>
  <c r="L971" i="1" s="1"/>
  <c r="G967" i="2"/>
  <c r="L972" i="1" s="1"/>
  <c r="G1012" i="2"/>
  <c r="L1017" i="1" s="1"/>
  <c r="G1016" i="2"/>
  <c r="L1021" i="1" s="1"/>
  <c r="G1039" i="2"/>
  <c r="L1044" i="1" s="1"/>
  <c r="G687" i="2"/>
  <c r="G507" i="2"/>
  <c r="L512" i="1" s="1"/>
  <c r="G515" i="2"/>
  <c r="L520" i="1" s="1"/>
  <c r="G604" i="2"/>
  <c r="L609" i="1" s="1"/>
  <c r="G611" i="2"/>
  <c r="L616" i="1" s="1"/>
  <c r="G613" i="2"/>
  <c r="L618" i="1" s="1"/>
  <c r="G745" i="2"/>
  <c r="L750" i="1" s="1"/>
  <c r="G752" i="2"/>
  <c r="L757" i="1" s="1"/>
  <c r="G850" i="2"/>
  <c r="L855" i="1" s="1"/>
  <c r="G888" i="2"/>
  <c r="L893" i="1" s="1"/>
  <c r="G730" i="2"/>
  <c r="L735" i="1" s="1"/>
  <c r="G909" i="2"/>
  <c r="L914" i="1" s="1"/>
  <c r="G577" i="2"/>
  <c r="L582" i="1" s="1"/>
  <c r="Q734" i="1" l="1"/>
  <c r="R734" i="1" s="1"/>
  <c r="P889" i="1"/>
  <c r="Q290" i="1"/>
  <c r="R290" i="1" s="1"/>
  <c r="Q681" i="1"/>
  <c r="R681" i="1" s="1"/>
  <c r="Q756" i="1"/>
  <c r="R756" i="1" s="1"/>
  <c r="Q602" i="1"/>
  <c r="R602" i="1" s="1"/>
  <c r="Q669" i="1"/>
  <c r="R669" i="1" s="1"/>
  <c r="Q526" i="1"/>
  <c r="R526" i="1" s="1"/>
  <c r="P526" i="1"/>
  <c r="Q573" i="1"/>
  <c r="R573" i="1" s="1"/>
  <c r="Q458" i="1"/>
  <c r="R458" i="1" s="1"/>
  <c r="Q926" i="1"/>
  <c r="R926" i="1" s="1"/>
  <c r="P926" i="1"/>
  <c r="P1048" i="1"/>
  <c r="P663" i="1"/>
  <c r="Q905" i="1"/>
  <c r="R905" i="1" s="1"/>
  <c r="P905" i="1"/>
  <c r="P1052" i="1"/>
  <c r="Q1052" i="1"/>
  <c r="R1052" i="1" s="1"/>
  <c r="Q941" i="1"/>
  <c r="R941" i="1" s="1"/>
  <c r="P941" i="1"/>
  <c r="P960" i="1"/>
  <c r="Q960" i="1"/>
  <c r="R960" i="1" s="1"/>
  <c r="Q519" i="1"/>
  <c r="R519" i="1" s="1"/>
  <c r="P519" i="1"/>
  <c r="Q1045" i="1"/>
  <c r="R1045" i="1" s="1"/>
  <c r="P598" i="1"/>
  <c r="P1015" i="1"/>
  <c r="Q802" i="1"/>
  <c r="R802" i="1" s="1"/>
  <c r="Q897" i="1"/>
  <c r="R897" i="1" s="1"/>
  <c r="P776" i="1"/>
  <c r="Q619" i="1"/>
  <c r="R619" i="1" s="1"/>
  <c r="Q497" i="1"/>
  <c r="R497" i="1" s="1"/>
  <c r="Q859" i="1"/>
  <c r="R859" i="1" s="1"/>
  <c r="P859" i="1"/>
  <c r="Q861" i="1"/>
  <c r="R861" i="1" s="1"/>
  <c r="P861" i="1"/>
  <c r="Q521" i="1"/>
  <c r="R521" i="1" s="1"/>
  <c r="P521" i="1"/>
  <c r="Q911" i="1"/>
  <c r="R911" i="1" s="1"/>
  <c r="P911" i="1"/>
  <c r="P467" i="1"/>
  <c r="Q467" i="1"/>
  <c r="R467" i="1" s="1"/>
  <c r="P895" i="1"/>
  <c r="Q858" i="1"/>
  <c r="R858" i="1" s="1"/>
  <c r="P614" i="1"/>
  <c r="P892" i="1"/>
  <c r="P607" i="1"/>
  <c r="Q894" i="1"/>
  <c r="R894" i="1" s="1"/>
  <c r="Q434" i="1"/>
  <c r="R434" i="1" s="1"/>
  <c r="Q649" i="1"/>
  <c r="R649" i="1" s="1"/>
  <c r="P649" i="1"/>
  <c r="L692" i="1"/>
  <c r="P692" i="1" s="1"/>
  <c r="Q991" i="1"/>
  <c r="R991" i="1" s="1"/>
  <c r="Q998" i="1"/>
  <c r="R998" i="1" s="1"/>
  <c r="P572" i="1"/>
  <c r="P672" i="1"/>
  <c r="Q832" i="1"/>
  <c r="R832" i="1" s="1"/>
  <c r="Q469" i="1"/>
  <c r="R469" i="1" s="1"/>
  <c r="Q675" i="1"/>
  <c r="R675" i="1" s="1"/>
  <c r="Q513" i="1"/>
  <c r="R513" i="1" s="1"/>
  <c r="P513" i="1"/>
  <c r="P773" i="1"/>
  <c r="Q773" i="1"/>
  <c r="R773" i="1" s="1"/>
  <c r="P755" i="1"/>
  <c r="Q755" i="1"/>
  <c r="R755" i="1" s="1"/>
  <c r="Q667" i="1"/>
  <c r="R667" i="1" s="1"/>
  <c r="P667" i="1"/>
  <c r="Q583" i="1"/>
  <c r="R583" i="1" s="1"/>
  <c r="P583" i="1"/>
  <c r="P604" i="1"/>
  <c r="Q604" i="1"/>
  <c r="R604" i="1" s="1"/>
  <c r="P596" i="1"/>
  <c r="Q596" i="1"/>
  <c r="R596" i="1" s="1"/>
  <c r="P890" i="1"/>
  <c r="Q890" i="1"/>
  <c r="R890" i="1" s="1"/>
  <c r="P765" i="1"/>
  <c r="Q765" i="1"/>
  <c r="R765" i="1" s="1"/>
  <c r="P578" i="1"/>
  <c r="Q578" i="1"/>
  <c r="R578" i="1" s="1"/>
  <c r="P502" i="1"/>
  <c r="Q502" i="1"/>
  <c r="R502" i="1" s="1"/>
  <c r="P600" i="1"/>
  <c r="Q600" i="1"/>
  <c r="R600" i="1" s="1"/>
  <c r="P581" i="1"/>
  <c r="Q581" i="1"/>
  <c r="R581" i="1" s="1"/>
  <c r="Q685" i="1"/>
  <c r="R685" i="1" s="1"/>
  <c r="P685" i="1"/>
  <c r="Q493" i="1"/>
  <c r="R493" i="1" s="1"/>
  <c r="P493" i="1"/>
  <c r="Q956" i="1"/>
  <c r="R956" i="1" s="1"/>
  <c r="P956" i="1"/>
  <c r="Q848" i="1"/>
  <c r="R848" i="1" s="1"/>
  <c r="P848" i="1"/>
  <c r="Q435" i="1"/>
  <c r="R435" i="1" s="1"/>
  <c r="P435" i="1"/>
  <c r="Q425" i="1"/>
  <c r="R425" i="1" s="1"/>
  <c r="P425" i="1"/>
  <c r="Q609" i="1"/>
  <c r="R609" i="1" s="1"/>
  <c r="P609" i="1"/>
  <c r="Q875" i="1"/>
  <c r="R875" i="1" s="1"/>
  <c r="P875" i="1"/>
  <c r="Q608" i="1"/>
  <c r="R608" i="1" s="1"/>
  <c r="P608" i="1"/>
  <c r="Q166" i="1"/>
  <c r="R166" i="1" s="1"/>
  <c r="P166" i="1"/>
  <c r="Q961" i="1"/>
  <c r="R961" i="1" s="1"/>
  <c r="P961" i="1"/>
  <c r="Q762" i="1"/>
  <c r="R762" i="1" s="1"/>
  <c r="P762" i="1"/>
  <c r="Q430" i="1"/>
  <c r="R430" i="1" s="1"/>
  <c r="P430" i="1"/>
  <c r="Q610" i="1"/>
  <c r="R610" i="1" s="1"/>
  <c r="P610" i="1"/>
  <c r="Q440" i="1"/>
  <c r="R440" i="1" s="1"/>
  <c r="P440" i="1"/>
  <c r="Q862" i="1"/>
  <c r="R862" i="1" s="1"/>
  <c r="P862" i="1"/>
  <c r="Q561" i="1"/>
  <c r="R561" i="1" s="1"/>
  <c r="P561" i="1"/>
  <c r="Q1055" i="1"/>
  <c r="R1055" i="1" s="1"/>
  <c r="P1055" i="1"/>
  <c r="Q914" i="1"/>
  <c r="R914" i="1" s="1"/>
  <c r="P914" i="1"/>
  <c r="Q757" i="1"/>
  <c r="R757" i="1" s="1"/>
  <c r="P757" i="1"/>
  <c r="Q520" i="1"/>
  <c r="R520" i="1" s="1"/>
  <c r="P520" i="1"/>
  <c r="Q512" i="1"/>
  <c r="R512" i="1" s="1"/>
  <c r="P512" i="1"/>
  <c r="Q1058" i="1"/>
  <c r="R1058" i="1" s="1"/>
  <c r="P1058" i="1"/>
  <c r="Q1044" i="1"/>
  <c r="R1044" i="1" s="1"/>
  <c r="P1044" i="1"/>
  <c r="Q1017" i="1"/>
  <c r="R1017" i="1" s="1"/>
  <c r="P1017" i="1"/>
  <c r="Q971" i="1"/>
  <c r="R971" i="1" s="1"/>
  <c r="P971" i="1"/>
  <c r="Q927" i="1"/>
  <c r="R927" i="1" s="1"/>
  <c r="P927" i="1"/>
  <c r="Q915" i="1"/>
  <c r="R915" i="1" s="1"/>
  <c r="P915" i="1"/>
  <c r="Q902" i="1"/>
  <c r="R902" i="1" s="1"/>
  <c r="P902" i="1"/>
  <c r="Q898" i="1"/>
  <c r="R898" i="1" s="1"/>
  <c r="P898" i="1"/>
  <c r="Q849" i="1"/>
  <c r="R849" i="1" s="1"/>
  <c r="P849" i="1"/>
  <c r="Q801" i="1"/>
  <c r="R801" i="1" s="1"/>
  <c r="P801" i="1"/>
  <c r="Q775" i="1"/>
  <c r="R775" i="1" s="1"/>
  <c r="P775" i="1"/>
  <c r="Q768" i="1"/>
  <c r="R768" i="1" s="1"/>
  <c r="P768" i="1"/>
  <c r="Q682" i="1"/>
  <c r="R682" i="1" s="1"/>
  <c r="P682" i="1"/>
  <c r="Q653" i="1"/>
  <c r="R653" i="1" s="1"/>
  <c r="P653" i="1"/>
  <c r="Q605" i="1"/>
  <c r="R605" i="1" s="1"/>
  <c r="P605" i="1"/>
  <c r="Q601" i="1"/>
  <c r="R601" i="1" s="1"/>
  <c r="P601" i="1"/>
  <c r="Q597" i="1"/>
  <c r="R597" i="1" s="1"/>
  <c r="P597" i="1"/>
  <c r="Q579" i="1"/>
  <c r="R579" i="1" s="1"/>
  <c r="P579" i="1"/>
  <c r="Q503" i="1"/>
  <c r="R503" i="1" s="1"/>
  <c r="P503" i="1"/>
  <c r="Q499" i="1"/>
  <c r="R499" i="1" s="1"/>
  <c r="P499" i="1"/>
  <c r="Q468" i="1"/>
  <c r="R468" i="1" s="1"/>
  <c r="P468" i="1"/>
  <c r="Q451" i="1"/>
  <c r="R451" i="1" s="1"/>
  <c r="P451" i="1"/>
  <c r="Q442" i="1"/>
  <c r="R442" i="1" s="1"/>
  <c r="P442" i="1"/>
  <c r="Q412" i="1"/>
  <c r="R412" i="1" s="1"/>
  <c r="P412" i="1"/>
  <c r="Q1020" i="1"/>
  <c r="R1020" i="1" s="1"/>
  <c r="P1020" i="1"/>
  <c r="Q1046" i="1"/>
  <c r="R1046" i="1" s="1"/>
  <c r="P1046" i="1"/>
  <c r="Q887" i="1"/>
  <c r="R887" i="1" s="1"/>
  <c r="P887" i="1"/>
  <c r="Q907" i="1"/>
  <c r="R907" i="1" s="1"/>
  <c r="P907" i="1"/>
  <c r="Q901" i="1"/>
  <c r="R901" i="1" s="1"/>
  <c r="P901" i="1"/>
  <c r="Q891" i="1"/>
  <c r="R891" i="1" s="1"/>
  <c r="P891" i="1"/>
  <c r="Q860" i="1"/>
  <c r="R860" i="1" s="1"/>
  <c r="P860" i="1"/>
  <c r="Q666" i="1"/>
  <c r="R666" i="1" s="1"/>
  <c r="P666" i="1"/>
  <c r="Q654" i="1"/>
  <c r="R654" i="1" s="1"/>
  <c r="P654" i="1"/>
  <c r="Q574" i="1"/>
  <c r="R574" i="1" s="1"/>
  <c r="P574" i="1"/>
  <c r="Q504" i="1"/>
  <c r="R504" i="1" s="1"/>
  <c r="P504" i="1"/>
  <c r="Q505" i="1"/>
  <c r="R505" i="1" s="1"/>
  <c r="P505" i="1"/>
  <c r="Q492" i="1"/>
  <c r="R492" i="1" s="1"/>
  <c r="P492" i="1"/>
  <c r="Q463" i="1"/>
  <c r="R463" i="1" s="1"/>
  <c r="P463" i="1"/>
  <c r="Q443" i="1"/>
  <c r="R443" i="1" s="1"/>
  <c r="P443" i="1"/>
  <c r="Q413" i="1"/>
  <c r="R413" i="1" s="1"/>
  <c r="P413" i="1"/>
  <c r="Q943" i="1"/>
  <c r="R943" i="1" s="1"/>
  <c r="P943" i="1"/>
  <c r="Q510" i="1"/>
  <c r="R510" i="1" s="1"/>
  <c r="P510" i="1"/>
  <c r="Q459" i="1"/>
  <c r="R459" i="1" s="1"/>
  <c r="P459" i="1"/>
  <c r="Q893" i="1"/>
  <c r="R893" i="1" s="1"/>
  <c r="P893" i="1"/>
  <c r="Q618" i="1"/>
  <c r="R618" i="1" s="1"/>
  <c r="P618" i="1"/>
  <c r="Q445" i="1"/>
  <c r="R445" i="1" s="1"/>
  <c r="P445" i="1"/>
  <c r="Q582" i="1"/>
  <c r="R582" i="1" s="1"/>
  <c r="P582" i="1"/>
  <c r="Q735" i="1"/>
  <c r="R735" i="1" s="1"/>
  <c r="P735" i="1"/>
  <c r="Q855" i="1"/>
  <c r="R855" i="1" s="1"/>
  <c r="P855" i="1"/>
  <c r="Q750" i="1"/>
  <c r="R750" i="1" s="1"/>
  <c r="P750" i="1"/>
  <c r="Q616" i="1"/>
  <c r="R616" i="1" s="1"/>
  <c r="P616" i="1"/>
  <c r="Q456" i="1"/>
  <c r="R456" i="1" s="1"/>
  <c r="P456" i="1"/>
  <c r="Q408" i="1"/>
  <c r="R408" i="1" s="1"/>
  <c r="P408" i="1"/>
  <c r="Q1050" i="1"/>
  <c r="R1050" i="1" s="1"/>
  <c r="P1050" i="1"/>
  <c r="Q1021" i="1"/>
  <c r="R1021" i="1" s="1"/>
  <c r="P1021" i="1"/>
  <c r="Q972" i="1"/>
  <c r="R972" i="1" s="1"/>
  <c r="P972" i="1"/>
  <c r="Q946" i="1"/>
  <c r="R946" i="1" s="1"/>
  <c r="P946" i="1"/>
  <c r="Q917" i="1"/>
  <c r="R917" i="1" s="1"/>
  <c r="P917" i="1"/>
  <c r="Q908" i="1"/>
  <c r="R908" i="1" s="1"/>
  <c r="P908" i="1"/>
  <c r="Q900" i="1"/>
  <c r="R900" i="1" s="1"/>
  <c r="P900" i="1"/>
  <c r="Q854" i="1"/>
  <c r="R854" i="1" s="1"/>
  <c r="P854" i="1"/>
  <c r="Q800" i="1"/>
  <c r="R800" i="1" s="1"/>
  <c r="P800" i="1"/>
  <c r="Q772" i="1"/>
  <c r="R772" i="1" s="1"/>
  <c r="P772" i="1"/>
  <c r="Q767" i="1"/>
  <c r="R767" i="1" s="1"/>
  <c r="P767" i="1"/>
  <c r="Q761" i="1"/>
  <c r="R761" i="1" s="1"/>
  <c r="P761" i="1"/>
  <c r="Q674" i="1"/>
  <c r="R674" i="1" s="1"/>
  <c r="P674" i="1"/>
  <c r="Q668" i="1"/>
  <c r="R668" i="1" s="1"/>
  <c r="P668" i="1"/>
  <c r="Q617" i="1"/>
  <c r="R617" i="1" s="1"/>
  <c r="P617" i="1"/>
  <c r="Q603" i="1"/>
  <c r="R603" i="1" s="1"/>
  <c r="P603" i="1"/>
  <c r="Q599" i="1"/>
  <c r="R599" i="1" s="1"/>
  <c r="P599" i="1"/>
  <c r="Q577" i="1"/>
  <c r="R577" i="1" s="1"/>
  <c r="P577" i="1"/>
  <c r="Q576" i="1"/>
  <c r="R576" i="1" s="1"/>
  <c r="P576" i="1"/>
  <c r="Q501" i="1"/>
  <c r="R501" i="1" s="1"/>
  <c r="P501" i="1"/>
  <c r="Q496" i="1"/>
  <c r="R496" i="1" s="1"/>
  <c r="P496" i="1"/>
  <c r="Q489" i="1"/>
  <c r="R489" i="1" s="1"/>
  <c r="P489" i="1"/>
  <c r="Q461" i="1"/>
  <c r="R461" i="1" s="1"/>
  <c r="P461" i="1"/>
  <c r="Q455" i="1"/>
  <c r="R455" i="1" s="1"/>
  <c r="P455" i="1"/>
  <c r="Q444" i="1"/>
  <c r="R444" i="1" s="1"/>
  <c r="P444" i="1"/>
  <c r="Q427" i="1"/>
  <c r="R427" i="1" s="1"/>
  <c r="P427" i="1"/>
  <c r="Q248" i="1"/>
  <c r="R248" i="1" s="1"/>
  <c r="P248" i="1"/>
  <c r="Q1018" i="1"/>
  <c r="R1018" i="1" s="1"/>
  <c r="P1018" i="1"/>
  <c r="Q1019" i="1"/>
  <c r="R1019" i="1" s="1"/>
  <c r="P1019" i="1"/>
  <c r="Q909" i="1"/>
  <c r="R909" i="1" s="1"/>
  <c r="P909" i="1"/>
  <c r="Q903" i="1"/>
  <c r="R903" i="1" s="1"/>
  <c r="P903" i="1"/>
  <c r="Q899" i="1"/>
  <c r="R899" i="1" s="1"/>
  <c r="P899" i="1"/>
  <c r="Q677" i="1"/>
  <c r="R677" i="1" s="1"/>
  <c r="P677" i="1"/>
  <c r="Q662" i="1"/>
  <c r="R662" i="1" s="1"/>
  <c r="P662" i="1"/>
  <c r="Q507" i="1"/>
  <c r="R507" i="1" s="1"/>
  <c r="P507" i="1"/>
  <c r="Q498" i="1"/>
  <c r="R498" i="1" s="1"/>
  <c r="P498" i="1"/>
  <c r="Q470" i="1"/>
  <c r="R470" i="1" s="1"/>
  <c r="P470" i="1"/>
  <c r="Q454" i="1"/>
  <c r="R454" i="1" s="1"/>
  <c r="P454" i="1"/>
  <c r="Q949" i="1"/>
  <c r="R949" i="1" s="1"/>
  <c r="P949" i="1"/>
  <c r="Q990" i="1"/>
  <c r="R990" i="1" s="1"/>
  <c r="P990" i="1"/>
  <c r="X381" i="2"/>
  <c r="X380" i="2"/>
  <c r="X376" i="2"/>
  <c r="Z376" i="2"/>
  <c r="X364" i="2"/>
  <c r="X363" i="2"/>
  <c r="Z364" i="2"/>
  <c r="Z363" i="2"/>
  <c r="X358" i="2"/>
  <c r="K358" i="2"/>
  <c r="X355" i="2"/>
  <c r="X354" i="2"/>
  <c r="X353" i="2"/>
  <c r="X351" i="2"/>
  <c r="X350" i="2"/>
  <c r="K351" i="2"/>
  <c r="Z353" i="2"/>
  <c r="X345" i="2"/>
  <c r="X344" i="2"/>
  <c r="X343" i="2"/>
  <c r="X342" i="2"/>
  <c r="K345" i="2"/>
  <c r="K344" i="2"/>
  <c r="K343" i="2"/>
  <c r="K342" i="2"/>
  <c r="X332" i="2"/>
  <c r="X329" i="2"/>
  <c r="X327" i="2"/>
  <c r="K332" i="2"/>
  <c r="K329" i="2"/>
  <c r="X311" i="2"/>
  <c r="X310" i="2"/>
  <c r="Z311" i="2"/>
  <c r="Z310" i="2"/>
  <c r="X293" i="2"/>
  <c r="Z293" i="2"/>
  <c r="X288" i="2"/>
  <c r="Z288" i="2"/>
  <c r="X278" i="2"/>
  <c r="X277" i="2"/>
  <c r="K278" i="2"/>
  <c r="K277" i="2"/>
  <c r="X254" i="2"/>
  <c r="X253" i="2"/>
  <c r="Z254" i="2"/>
  <c r="X241" i="2"/>
  <c r="K241" i="2"/>
  <c r="X237" i="2"/>
  <c r="Z237" i="2"/>
  <c r="X240" i="2"/>
  <c r="X236" i="2"/>
  <c r="X228" i="2"/>
  <c r="X227" i="2"/>
  <c r="X226" i="2"/>
  <c r="X225" i="2"/>
  <c r="X222" i="2"/>
  <c r="X221" i="2"/>
  <c r="X220" i="2"/>
  <c r="X217" i="2"/>
  <c r="X215" i="2"/>
  <c r="Z240" i="2"/>
  <c r="Z236" i="2"/>
  <c r="Z227" i="2"/>
  <c r="Z225" i="2"/>
  <c r="Z221" i="2"/>
  <c r="Z217" i="2"/>
  <c r="X210" i="2"/>
  <c r="X209" i="2"/>
  <c r="Z209" i="2"/>
  <c r="X200" i="2"/>
  <c r="X192" i="2"/>
  <c r="K200" i="2"/>
  <c r="K192" i="2"/>
  <c r="X135" i="2"/>
  <c r="Z135" i="2"/>
  <c r="X130" i="2"/>
  <c r="Z130" i="2"/>
  <c r="X109" i="2"/>
  <c r="K109" i="2"/>
  <c r="X102" i="2"/>
  <c r="Z102" i="2"/>
  <c r="X100" i="2"/>
  <c r="K100" i="2"/>
  <c r="X89" i="2"/>
  <c r="Z89" i="2"/>
  <c r="X83" i="2"/>
  <c r="X81" i="2"/>
  <c r="Z81" i="2"/>
  <c r="K83" i="2"/>
  <c r="X69" i="2"/>
  <c r="K69" i="2"/>
  <c r="X63" i="2"/>
  <c r="K63" i="2"/>
  <c r="X37" i="2"/>
  <c r="Z37" i="2"/>
  <c r="X36" i="2"/>
  <c r="Z36" i="2"/>
  <c r="X34" i="2"/>
  <c r="K34" i="2"/>
  <c r="X30" i="2"/>
  <c r="K30" i="2"/>
  <c r="X1051" i="2"/>
  <c r="X1049" i="2"/>
  <c r="X1044" i="2"/>
  <c r="X1038" i="2"/>
  <c r="X1018" i="2"/>
  <c r="X1017" i="2"/>
  <c r="Z1017" i="2"/>
  <c r="X1009" i="2"/>
  <c r="X1008" i="2"/>
  <c r="X1007" i="2"/>
  <c r="Z1008" i="2"/>
  <c r="Z1009" i="2"/>
  <c r="Z1007" i="2"/>
  <c r="X1005" i="2"/>
  <c r="X988" i="2"/>
  <c r="X965" i="2"/>
  <c r="X943" i="2"/>
  <c r="X942" i="2"/>
  <c r="Z943" i="2"/>
  <c r="Z942" i="2"/>
  <c r="X940" i="2"/>
  <c r="X939" i="2"/>
  <c r="X937" i="2"/>
  <c r="X935" i="2"/>
  <c r="X925" i="2"/>
  <c r="X923" i="2"/>
  <c r="X911" i="2"/>
  <c r="Z911" i="2"/>
  <c r="X908" i="2"/>
  <c r="Z908" i="2"/>
  <c r="X907" i="2"/>
  <c r="X905" i="2"/>
  <c r="Z905" i="2"/>
  <c r="X901" i="2"/>
  <c r="Z901" i="2"/>
  <c r="X899" i="2"/>
  <c r="X883" i="2"/>
  <c r="X858" i="2"/>
  <c r="X847" i="2"/>
  <c r="X846" i="2"/>
  <c r="X845" i="2"/>
  <c r="X842" i="2"/>
  <c r="Z842" i="2"/>
  <c r="X828" i="2"/>
  <c r="X825" i="2"/>
  <c r="X824" i="2"/>
  <c r="Z825" i="2"/>
  <c r="Z824" i="2"/>
  <c r="X826" i="2"/>
  <c r="X786" i="2"/>
  <c r="X785" i="2"/>
  <c r="X769" i="2"/>
  <c r="X765" i="2"/>
  <c r="Z769" i="2"/>
  <c r="X761" i="2"/>
  <c r="X759" i="2"/>
  <c r="Z759" i="2"/>
  <c r="X758" i="2"/>
  <c r="X744" i="2"/>
  <c r="Z744" i="2"/>
  <c r="X743" i="2"/>
  <c r="X742" i="2"/>
  <c r="X735" i="2"/>
  <c r="X734" i="2"/>
  <c r="X733" i="2"/>
  <c r="X731" i="2"/>
  <c r="Z735" i="2"/>
  <c r="Z731" i="2"/>
  <c r="X732" i="2"/>
  <c r="X679" i="2"/>
  <c r="X674" i="2"/>
  <c r="X660" i="2"/>
  <c r="X659" i="2"/>
  <c r="X656" i="2"/>
  <c r="X650" i="2"/>
  <c r="Z650" i="2"/>
  <c r="X640" i="2"/>
  <c r="X639" i="2"/>
  <c r="Z639" i="2"/>
  <c r="X610" i="2"/>
  <c r="Z610" i="2"/>
  <c r="X608" i="2"/>
  <c r="Z608" i="2"/>
  <c r="X607" i="2"/>
  <c r="X575" i="2"/>
  <c r="X570" i="2"/>
  <c r="X520" i="2"/>
  <c r="Z520" i="2"/>
  <c r="X519" i="2"/>
  <c r="X518" i="2"/>
  <c r="X517" i="2"/>
  <c r="X513" i="2"/>
  <c r="Z518" i="2"/>
  <c r="X501" i="2"/>
  <c r="Z501" i="2"/>
  <c r="X489" i="2"/>
  <c r="X485" i="2"/>
  <c r="Z489" i="2"/>
  <c r="Z485" i="2"/>
  <c r="X469" i="2"/>
  <c r="X466" i="2"/>
  <c r="X459" i="2"/>
  <c r="Z469" i="2"/>
  <c r="Z466" i="2"/>
  <c r="Z459" i="2"/>
  <c r="Q692" i="1" l="1"/>
  <c r="R692" i="1" s="1"/>
  <c r="Z358" i="2"/>
  <c r="G358" i="2" s="1"/>
  <c r="L363" i="1" s="1"/>
  <c r="Z100" i="2"/>
  <c r="G100" i="2" s="1"/>
  <c r="L105" i="1" s="1"/>
  <c r="Z63" i="2"/>
  <c r="G63" i="2" s="1"/>
  <c r="L68" i="1" s="1"/>
  <c r="Z83" i="2"/>
  <c r="G83" i="2" s="1"/>
  <c r="L88" i="1" s="1"/>
  <c r="P88" i="1" s="1"/>
  <c r="Z192" i="2"/>
  <c r="G192" i="2" s="1"/>
  <c r="L197" i="1" s="1"/>
  <c r="Z343" i="2"/>
  <c r="G343" i="2" s="1"/>
  <c r="L348" i="1" s="1"/>
  <c r="Z30" i="2"/>
  <c r="G30" i="2" s="1"/>
  <c r="L35" i="1" s="1"/>
  <c r="Z34" i="2"/>
  <c r="G34" i="2" s="1"/>
  <c r="L39" i="1" s="1"/>
  <c r="Z69" i="2"/>
  <c r="G69" i="2" s="1"/>
  <c r="L74" i="1" s="1"/>
  <c r="K320" i="2"/>
  <c r="Z210" i="2"/>
  <c r="G210" i="2" s="1"/>
  <c r="L215" i="1" s="1"/>
  <c r="Z215" i="2"/>
  <c r="G215" i="2" s="1"/>
  <c r="L220" i="1" s="1"/>
  <c r="Z220" i="2"/>
  <c r="G220" i="2" s="1"/>
  <c r="L225" i="1" s="1"/>
  <c r="P225" i="1" s="1"/>
  <c r="Z222" i="2"/>
  <c r="G222" i="2" s="1"/>
  <c r="L227" i="1" s="1"/>
  <c r="Z226" i="2"/>
  <c r="G226" i="2" s="1"/>
  <c r="L231" i="1" s="1"/>
  <c r="Z228" i="2"/>
  <c r="G228" i="2" s="1"/>
  <c r="L233" i="1" s="1"/>
  <c r="Z239" i="2"/>
  <c r="G239" i="2" s="1"/>
  <c r="L244" i="1" s="1"/>
  <c r="Z765" i="2"/>
  <c r="G765" i="2" s="1"/>
  <c r="L770" i="1" s="1"/>
  <c r="Z278" i="2"/>
  <c r="G278" i="2" s="1"/>
  <c r="L283" i="1" s="1"/>
  <c r="Z345" i="2"/>
  <c r="G345" i="2" s="1"/>
  <c r="L350" i="1" s="1"/>
  <c r="Z381" i="2"/>
  <c r="G381" i="2" s="1"/>
  <c r="L386" i="1" s="1"/>
  <c r="Z241" i="2"/>
  <c r="G241" i="2" s="1"/>
  <c r="L246" i="1" s="1"/>
  <c r="Z253" i="2"/>
  <c r="G253" i="2" s="1"/>
  <c r="L258" i="1" s="1"/>
  <c r="Z277" i="2"/>
  <c r="G277" i="2" s="1"/>
  <c r="L282" i="1" s="1"/>
  <c r="J320" i="2"/>
  <c r="Z329" i="2"/>
  <c r="G329" i="2" s="1"/>
  <c r="L334" i="1" s="1"/>
  <c r="Z344" i="2"/>
  <c r="G344" i="2" s="1"/>
  <c r="L349" i="1" s="1"/>
  <c r="Z351" i="2"/>
  <c r="G351" i="2" s="1"/>
  <c r="L356" i="1" s="1"/>
  <c r="Z354" i="2"/>
  <c r="G354" i="2" s="1"/>
  <c r="L359" i="1" s="1"/>
  <c r="T320" i="2"/>
  <c r="Z109" i="2"/>
  <c r="G109" i="2" s="1"/>
  <c r="L114" i="1" s="1"/>
  <c r="Z332" i="2"/>
  <c r="G332" i="2" s="1"/>
  <c r="L337" i="1" s="1"/>
  <c r="I320" i="2"/>
  <c r="Z342" i="2"/>
  <c r="G342" i="2" s="1"/>
  <c r="L347" i="1" s="1"/>
  <c r="Z350" i="2"/>
  <c r="G350" i="2" s="1"/>
  <c r="L355" i="1" s="1"/>
  <c r="Z355" i="2"/>
  <c r="G355" i="2" s="1"/>
  <c r="L360" i="1" s="1"/>
  <c r="Z380" i="2"/>
  <c r="G380" i="2" s="1"/>
  <c r="L385" i="1" s="1"/>
  <c r="H320" i="2"/>
  <c r="G227" i="2"/>
  <c r="L232" i="1" s="1"/>
  <c r="P232" i="1" s="1"/>
  <c r="G89" i="2"/>
  <c r="L94" i="1" s="1"/>
  <c r="P94" i="1" s="1"/>
  <c r="G130" i="2"/>
  <c r="L135" i="1" s="1"/>
  <c r="P135" i="1" s="1"/>
  <c r="G217" i="2"/>
  <c r="L222" i="1" s="1"/>
  <c r="G102" i="2"/>
  <c r="L107" i="1" s="1"/>
  <c r="G221" i="2"/>
  <c r="L226" i="1" s="1"/>
  <c r="G485" i="2"/>
  <c r="L490" i="1" s="1"/>
  <c r="G943" i="2"/>
  <c r="L948" i="1" s="1"/>
  <c r="G908" i="2"/>
  <c r="L913" i="1" s="1"/>
  <c r="G37" i="2"/>
  <c r="L42" i="1" s="1"/>
  <c r="G81" i="2"/>
  <c r="L86" i="1" s="1"/>
  <c r="G135" i="2"/>
  <c r="L140" i="1" s="1"/>
  <c r="Z200" i="2"/>
  <c r="G200" i="2" s="1"/>
  <c r="L205" i="1" s="1"/>
  <c r="G236" i="2"/>
  <c r="L241" i="1" s="1"/>
  <c r="G237" i="2"/>
  <c r="L242" i="1" s="1"/>
  <c r="G293" i="2"/>
  <c r="L298" i="1" s="1"/>
  <c r="G364" i="2"/>
  <c r="L369" i="1" s="1"/>
  <c r="G501" i="2"/>
  <c r="L506" i="1" s="1"/>
  <c r="G520" i="2"/>
  <c r="L525" i="1" s="1"/>
  <c r="G759" i="2"/>
  <c r="L764" i="1" s="1"/>
  <c r="G466" i="2"/>
  <c r="L471" i="1" s="1"/>
  <c r="G489" i="2"/>
  <c r="L494" i="1" s="1"/>
  <c r="G608" i="2"/>
  <c r="L613" i="1" s="1"/>
  <c r="G639" i="2"/>
  <c r="L644" i="1" s="1"/>
  <c r="G650" i="2"/>
  <c r="L655" i="1" s="1"/>
  <c r="G937" i="2"/>
  <c r="L942" i="1" s="1"/>
  <c r="G942" i="2"/>
  <c r="L947" i="1" s="1"/>
  <c r="G469" i="2"/>
  <c r="L474" i="1" s="1"/>
  <c r="G735" i="2"/>
  <c r="L740" i="1" s="1"/>
  <c r="G769" i="2"/>
  <c r="L774" i="1" s="1"/>
  <c r="G842" i="2"/>
  <c r="L847" i="1" s="1"/>
  <c r="G901" i="2"/>
  <c r="L906" i="1" s="1"/>
  <c r="G923" i="2"/>
  <c r="L928" i="1" s="1"/>
  <c r="G935" i="2"/>
  <c r="L940" i="1" s="1"/>
  <c r="G459" i="2"/>
  <c r="L464" i="1" s="1"/>
  <c r="G518" i="2"/>
  <c r="L523" i="1" s="1"/>
  <c r="G610" i="2"/>
  <c r="L615" i="1" s="1"/>
  <c r="G731" i="2"/>
  <c r="L736" i="1" s="1"/>
  <c r="G744" i="2"/>
  <c r="L749" i="1" s="1"/>
  <c r="G786" i="2"/>
  <c r="L791" i="1" s="1"/>
  <c r="G825" i="2"/>
  <c r="L830" i="1" s="1"/>
  <c r="G824" i="2"/>
  <c r="L829" i="1" s="1"/>
  <c r="G883" i="2"/>
  <c r="L888" i="1" s="1"/>
  <c r="G891" i="2"/>
  <c r="L896" i="1" s="1"/>
  <c r="G905" i="2"/>
  <c r="L910" i="1" s="1"/>
  <c r="G911" i="2"/>
  <c r="L916" i="1" s="1"/>
  <c r="G925" i="2"/>
  <c r="L930" i="1" s="1"/>
  <c r="G1008" i="2"/>
  <c r="L1013" i="1" s="1"/>
  <c r="G1007" i="2"/>
  <c r="L1012" i="1" s="1"/>
  <c r="G1009" i="2"/>
  <c r="L1014" i="1" s="1"/>
  <c r="G1017" i="2"/>
  <c r="L1022" i="1" s="1"/>
  <c r="G36" i="2"/>
  <c r="L41" i="1" s="1"/>
  <c r="G209" i="2"/>
  <c r="L214" i="1" s="1"/>
  <c r="G225" i="2"/>
  <c r="L230" i="1" s="1"/>
  <c r="G240" i="2"/>
  <c r="L245" i="1" s="1"/>
  <c r="G254" i="2"/>
  <c r="L259" i="1" s="1"/>
  <c r="G288" i="2"/>
  <c r="L293" i="1" s="1"/>
  <c r="G311" i="2"/>
  <c r="L316" i="1" s="1"/>
  <c r="G353" i="2"/>
  <c r="L358" i="1" s="1"/>
  <c r="G363" i="2"/>
  <c r="L368" i="1" s="1"/>
  <c r="G367" i="2"/>
  <c r="L372" i="1" s="1"/>
  <c r="G376" i="2"/>
  <c r="L381" i="1" s="1"/>
  <c r="X455" i="2"/>
  <c r="X452" i="2"/>
  <c r="Z455" i="2"/>
  <c r="X448" i="2"/>
  <c r="X447" i="2"/>
  <c r="X444" i="2"/>
  <c r="X443" i="2"/>
  <c r="X441" i="2"/>
  <c r="Z448" i="2"/>
  <c r="Z447" i="2"/>
  <c r="Z444" i="2"/>
  <c r="Z443" i="2"/>
  <c r="Z441" i="2"/>
  <c r="X436" i="2"/>
  <c r="X434" i="2"/>
  <c r="X433" i="2"/>
  <c r="X432" i="2"/>
  <c r="X431" i="2"/>
  <c r="Z436" i="2"/>
  <c r="Z434" i="2"/>
  <c r="Z433" i="2"/>
  <c r="Z432" i="2"/>
  <c r="Z431" i="2"/>
  <c r="X428" i="2"/>
  <c r="X427" i="2"/>
  <c r="X426" i="2"/>
  <c r="Z427" i="2"/>
  <c r="Z428" i="2"/>
  <c r="Z426" i="2"/>
  <c r="X421" i="2"/>
  <c r="X417" i="2"/>
  <c r="Z421" i="2"/>
  <c r="X404" i="2"/>
  <c r="X402" i="2"/>
  <c r="Z404" i="2"/>
  <c r="Z402" i="2"/>
  <c r="X399" i="2"/>
  <c r="X401" i="2"/>
  <c r="X394" i="2"/>
  <c r="X387" i="2"/>
  <c r="X379" i="2"/>
  <c r="X375" i="2"/>
  <c r="X373" i="2"/>
  <c r="X372" i="2"/>
  <c r="X357" i="2"/>
  <c r="X356" i="2"/>
  <c r="X349" i="2"/>
  <c r="X348" i="2"/>
  <c r="X341" i="2"/>
  <c r="Z341" i="2"/>
  <c r="X338" i="2"/>
  <c r="X339" i="2"/>
  <c r="Z339" i="2"/>
  <c r="Z338" i="2"/>
  <c r="X337" i="2"/>
  <c r="Z337" i="2"/>
  <c r="X334" i="2"/>
  <c r="X333" i="2"/>
  <c r="X325" i="2"/>
  <c r="X323" i="2"/>
  <c r="X321" i="2"/>
  <c r="X314" i="2"/>
  <c r="X313" i="2"/>
  <c r="X312" i="2"/>
  <c r="Z314" i="2"/>
  <c r="Z313" i="2"/>
  <c r="Z312" i="2"/>
  <c r="X287" i="2"/>
  <c r="Z287" i="2"/>
  <c r="X286" i="2"/>
  <c r="Z286" i="2"/>
  <c r="X276" i="2"/>
  <c r="X275" i="2"/>
  <c r="Z276" i="2"/>
  <c r="Z275" i="2"/>
  <c r="X272" i="2"/>
  <c r="Z272" i="2"/>
  <c r="Z262" i="2"/>
  <c r="X320" i="2" l="1"/>
  <c r="P227" i="1"/>
  <c r="Q227" i="1"/>
  <c r="R227" i="1" s="1"/>
  <c r="Q258" i="1"/>
  <c r="R258" i="1" s="1"/>
  <c r="P258" i="1"/>
  <c r="Q360" i="1"/>
  <c r="R360" i="1" s="1"/>
  <c r="P360" i="1"/>
  <c r="Q386" i="1"/>
  <c r="R386" i="1" s="1"/>
  <c r="P386" i="1"/>
  <c r="Q355" i="1"/>
  <c r="R355" i="1" s="1"/>
  <c r="P355" i="1"/>
  <c r="Z334" i="2"/>
  <c r="G334" i="2" s="1"/>
  <c r="L339" i="1" s="1"/>
  <c r="P320" i="2"/>
  <c r="Q94" i="1"/>
  <c r="R94" i="1" s="1"/>
  <c r="Q135" i="1"/>
  <c r="R135" i="1" s="1"/>
  <c r="Q88" i="1"/>
  <c r="R88" i="1" s="1"/>
  <c r="Q232" i="1"/>
  <c r="R232" i="1" s="1"/>
  <c r="Q114" i="1"/>
  <c r="R114" i="1" s="1"/>
  <c r="P114" i="1"/>
  <c r="P39" i="1"/>
  <c r="Q39" i="1"/>
  <c r="R39" i="1" s="1"/>
  <c r="Q225" i="1"/>
  <c r="R225" i="1" s="1"/>
  <c r="P385" i="1"/>
  <c r="Q385" i="1"/>
  <c r="R385" i="1" s="1"/>
  <c r="Q368" i="1"/>
  <c r="R368" i="1" s="1"/>
  <c r="P368" i="1"/>
  <c r="Q316" i="1"/>
  <c r="R316" i="1" s="1"/>
  <c r="P316" i="1"/>
  <c r="Q359" i="1"/>
  <c r="R359" i="1" s="1"/>
  <c r="P359" i="1"/>
  <c r="Q348" i="1"/>
  <c r="R348" i="1" s="1"/>
  <c r="P348" i="1"/>
  <c r="Q334" i="1"/>
  <c r="R334" i="1" s="1"/>
  <c r="P334" i="1"/>
  <c r="Q259" i="1"/>
  <c r="R259" i="1" s="1"/>
  <c r="P259" i="1"/>
  <c r="Q230" i="1"/>
  <c r="R230" i="1" s="1"/>
  <c r="P230" i="1"/>
  <c r="Q214" i="1"/>
  <c r="R214" i="1" s="1"/>
  <c r="P214" i="1"/>
  <c r="Q41" i="1"/>
  <c r="R41" i="1" s="1"/>
  <c r="P41" i="1"/>
  <c r="Q1014" i="1"/>
  <c r="R1014" i="1" s="1"/>
  <c r="P1014" i="1"/>
  <c r="Q916" i="1"/>
  <c r="R916" i="1" s="1"/>
  <c r="P916" i="1"/>
  <c r="Q896" i="1"/>
  <c r="R896" i="1" s="1"/>
  <c r="P896" i="1"/>
  <c r="Q829" i="1"/>
  <c r="R829" i="1" s="1"/>
  <c r="P829" i="1"/>
  <c r="Q791" i="1"/>
  <c r="R791" i="1" s="1"/>
  <c r="P791" i="1"/>
  <c r="Q749" i="1"/>
  <c r="R749" i="1" s="1"/>
  <c r="P749" i="1"/>
  <c r="Q464" i="1"/>
  <c r="R464" i="1" s="1"/>
  <c r="P464" i="1"/>
  <c r="Q740" i="1"/>
  <c r="R740" i="1" s="1"/>
  <c r="P740" i="1"/>
  <c r="Q947" i="1"/>
  <c r="R947" i="1" s="1"/>
  <c r="P947" i="1"/>
  <c r="Q644" i="1"/>
  <c r="R644" i="1" s="1"/>
  <c r="P644" i="1"/>
  <c r="Q494" i="1"/>
  <c r="R494" i="1" s="1"/>
  <c r="P494" i="1"/>
  <c r="Q764" i="1"/>
  <c r="R764" i="1" s="1"/>
  <c r="P764" i="1"/>
  <c r="Q506" i="1"/>
  <c r="R506" i="1" s="1"/>
  <c r="P506" i="1"/>
  <c r="Q349" i="1"/>
  <c r="R349" i="1" s="1"/>
  <c r="P349" i="1"/>
  <c r="Q283" i="1"/>
  <c r="R283" i="1" s="1"/>
  <c r="P283" i="1"/>
  <c r="Q242" i="1"/>
  <c r="R242" i="1" s="1"/>
  <c r="P242" i="1"/>
  <c r="Q241" i="1"/>
  <c r="R241" i="1" s="1"/>
  <c r="P241" i="1"/>
  <c r="Q205" i="1"/>
  <c r="P205" i="1"/>
  <c r="Q86" i="1"/>
  <c r="R86" i="1" s="1"/>
  <c r="P86" i="1"/>
  <c r="Q68" i="1"/>
  <c r="R68" i="1" s="1"/>
  <c r="P68" i="1"/>
  <c r="Q35" i="1"/>
  <c r="R35" i="1" s="1"/>
  <c r="P35" i="1"/>
  <c r="Q948" i="1"/>
  <c r="R948" i="1" s="1"/>
  <c r="P948" i="1"/>
  <c r="Q350" i="1"/>
  <c r="R350" i="1" s="1"/>
  <c r="P350" i="1"/>
  <c r="Q282" i="1"/>
  <c r="R282" i="1" s="1"/>
  <c r="P282" i="1"/>
  <c r="Q245" i="1"/>
  <c r="R245" i="1" s="1"/>
  <c r="P245" i="1"/>
  <c r="Q220" i="1"/>
  <c r="R220" i="1" s="1"/>
  <c r="P220" i="1"/>
  <c r="Q197" i="1"/>
  <c r="R197" i="1" s="1"/>
  <c r="P197" i="1"/>
  <c r="Q1022" i="1"/>
  <c r="R1022" i="1" s="1"/>
  <c r="P1022" i="1"/>
  <c r="Q1012" i="1"/>
  <c r="R1012" i="1" s="1"/>
  <c r="P1012" i="1"/>
  <c r="Q930" i="1"/>
  <c r="R930" i="1" s="1"/>
  <c r="P930" i="1"/>
  <c r="Q888" i="1"/>
  <c r="R888" i="1" s="1"/>
  <c r="P888" i="1"/>
  <c r="Q770" i="1"/>
  <c r="R770" i="1" s="1"/>
  <c r="P770" i="1"/>
  <c r="Q736" i="1"/>
  <c r="R736" i="1" s="1"/>
  <c r="P736" i="1"/>
  <c r="Q523" i="1"/>
  <c r="R523" i="1" s="1"/>
  <c r="P523" i="1"/>
  <c r="Q940" i="1"/>
  <c r="R940" i="1" s="1"/>
  <c r="P940" i="1"/>
  <c r="Q774" i="1"/>
  <c r="R774" i="1" s="1"/>
  <c r="P774" i="1"/>
  <c r="Q474" i="1"/>
  <c r="R474" i="1" s="1"/>
  <c r="P474" i="1"/>
  <c r="Q655" i="1"/>
  <c r="R655" i="1" s="1"/>
  <c r="P655" i="1"/>
  <c r="Q613" i="1"/>
  <c r="R613" i="1" s="1"/>
  <c r="P613" i="1"/>
  <c r="Q471" i="1"/>
  <c r="R471" i="1" s="1"/>
  <c r="P471" i="1"/>
  <c r="Q525" i="1"/>
  <c r="R525" i="1" s="1"/>
  <c r="P525" i="1"/>
  <c r="Q369" i="1"/>
  <c r="R369" i="1" s="1"/>
  <c r="P369" i="1"/>
  <c r="Q337" i="1"/>
  <c r="R337" i="1" s="1"/>
  <c r="P337" i="1"/>
  <c r="Q298" i="1"/>
  <c r="R298" i="1" s="1"/>
  <c r="P298" i="1"/>
  <c r="Q246" i="1"/>
  <c r="R246" i="1" s="1"/>
  <c r="P246" i="1"/>
  <c r="Q244" i="1"/>
  <c r="R244" i="1" s="1"/>
  <c r="P244" i="1"/>
  <c r="Q215" i="1"/>
  <c r="R215" i="1" s="1"/>
  <c r="P215" i="1"/>
  <c r="Q140" i="1"/>
  <c r="R140" i="1" s="1"/>
  <c r="P140" i="1"/>
  <c r="Q74" i="1"/>
  <c r="R74" i="1" s="1"/>
  <c r="P74" i="1"/>
  <c r="Q42" i="1"/>
  <c r="R42" i="1" s="1"/>
  <c r="P42" i="1"/>
  <c r="Q913" i="1"/>
  <c r="R913" i="1" s="1"/>
  <c r="P913" i="1"/>
  <c r="G323" i="2"/>
  <c r="L328" i="1" s="1"/>
  <c r="G349" i="2"/>
  <c r="L354" i="1" s="1"/>
  <c r="G357" i="2"/>
  <c r="L362" i="1" s="1"/>
  <c r="G379" i="2"/>
  <c r="L384" i="1" s="1"/>
  <c r="G421" i="2"/>
  <c r="L426" i="1" s="1"/>
  <c r="G434" i="2"/>
  <c r="L439" i="1" s="1"/>
  <c r="G443" i="2"/>
  <c r="L448" i="1" s="1"/>
  <c r="G272" i="2"/>
  <c r="L277" i="1" s="1"/>
  <c r="G275" i="2"/>
  <c r="L280" i="1" s="1"/>
  <c r="G286" i="2"/>
  <c r="L291" i="1" s="1"/>
  <c r="G287" i="2"/>
  <c r="L292" i="1" s="1"/>
  <c r="G312" i="2"/>
  <c r="L317" i="1" s="1"/>
  <c r="G314" i="2"/>
  <c r="L319" i="1" s="1"/>
  <c r="Z321" i="2"/>
  <c r="G325" i="2"/>
  <c r="L330" i="1" s="1"/>
  <c r="G327" i="2"/>
  <c r="L332" i="1" s="1"/>
  <c r="G339" i="2"/>
  <c r="L344" i="1" s="1"/>
  <c r="G341" i="2"/>
  <c r="L346" i="1" s="1"/>
  <c r="G348" i="2"/>
  <c r="L353" i="1" s="1"/>
  <c r="G356" i="2"/>
  <c r="L361" i="1" s="1"/>
  <c r="G372" i="2"/>
  <c r="L377" i="1" s="1"/>
  <c r="G375" i="2"/>
  <c r="L380" i="1" s="1"/>
  <c r="G387" i="2"/>
  <c r="L392" i="1" s="1"/>
  <c r="G401" i="2"/>
  <c r="L406" i="1" s="1"/>
  <c r="G402" i="2"/>
  <c r="L407" i="1" s="1"/>
  <c r="G419" i="2"/>
  <c r="L424" i="1" s="1"/>
  <c r="G428" i="2"/>
  <c r="L433" i="1" s="1"/>
  <c r="G431" i="2"/>
  <c r="L436" i="1" s="1"/>
  <c r="G433" i="2"/>
  <c r="L438" i="1" s="1"/>
  <c r="G436" i="2"/>
  <c r="L441" i="1" s="1"/>
  <c r="G441" i="2"/>
  <c r="L446" i="1" s="1"/>
  <c r="G444" i="2"/>
  <c r="L449" i="1" s="1"/>
  <c r="G448" i="2"/>
  <c r="L453" i="1" s="1"/>
  <c r="G452" i="2"/>
  <c r="L457" i="1" s="1"/>
  <c r="G513" i="2"/>
  <c r="L518" i="1" s="1"/>
  <c r="G519" i="2"/>
  <c r="L524" i="1" s="1"/>
  <c r="G570" i="2"/>
  <c r="L575" i="1" s="1"/>
  <c r="G575" i="2"/>
  <c r="L580" i="1" s="1"/>
  <c r="G640" i="2"/>
  <c r="L645" i="1" s="1"/>
  <c r="G656" i="2"/>
  <c r="L661" i="1" s="1"/>
  <c r="G660" i="2"/>
  <c r="L665" i="1" s="1"/>
  <c r="G679" i="2"/>
  <c r="L684" i="1" s="1"/>
  <c r="G733" i="2"/>
  <c r="L738" i="1" s="1"/>
  <c r="G742" i="2"/>
  <c r="L747" i="1" s="1"/>
  <c r="G758" i="2"/>
  <c r="L763" i="1" s="1"/>
  <c r="G785" i="2"/>
  <c r="L790" i="1" s="1"/>
  <c r="G828" i="2"/>
  <c r="L833" i="1" s="1"/>
  <c r="G846" i="2"/>
  <c r="L851" i="1" s="1"/>
  <c r="G858" i="2"/>
  <c r="L863" i="1" s="1"/>
  <c r="G907" i="2"/>
  <c r="L912" i="1" s="1"/>
  <c r="G940" i="2"/>
  <c r="L945" i="1" s="1"/>
  <c r="G1005" i="2"/>
  <c r="L1010" i="1" s="1"/>
  <c r="G1038" i="2"/>
  <c r="L1043" i="1" s="1"/>
  <c r="G1049" i="2"/>
  <c r="L1054" i="1" s="1"/>
  <c r="Q381" i="1"/>
  <c r="R381" i="1" s="1"/>
  <c r="P381" i="1"/>
  <c r="Q358" i="1"/>
  <c r="R358" i="1" s="1"/>
  <c r="P358" i="1"/>
  <c r="Q830" i="1"/>
  <c r="R830" i="1" s="1"/>
  <c r="P830" i="1"/>
  <c r="Q231" i="1"/>
  <c r="R231" i="1" s="1"/>
  <c r="P231" i="1"/>
  <c r="Q226" i="1"/>
  <c r="R226" i="1" s="1"/>
  <c r="P226" i="1"/>
  <c r="Q107" i="1"/>
  <c r="R107" i="1" s="1"/>
  <c r="P107" i="1"/>
  <c r="G427" i="2"/>
  <c r="L432" i="1" s="1"/>
  <c r="G276" i="2"/>
  <c r="L281" i="1" s="1"/>
  <c r="G313" i="2"/>
  <c r="L318" i="1" s="1"/>
  <c r="G333" i="2"/>
  <c r="L338" i="1" s="1"/>
  <c r="G337" i="2"/>
  <c r="L342" i="1" s="1"/>
  <c r="G373" i="2"/>
  <c r="L378" i="1" s="1"/>
  <c r="G394" i="2"/>
  <c r="L399" i="1" s="1"/>
  <c r="G417" i="2"/>
  <c r="L422" i="1" s="1"/>
  <c r="G426" i="2"/>
  <c r="L431" i="1" s="1"/>
  <c r="G432" i="2"/>
  <c r="L437" i="1" s="1"/>
  <c r="G447" i="2"/>
  <c r="L452" i="1" s="1"/>
  <c r="G455" i="2"/>
  <c r="L460" i="1" s="1"/>
  <c r="G517" i="2"/>
  <c r="L522" i="1" s="1"/>
  <c r="G607" i="2"/>
  <c r="L612" i="1" s="1"/>
  <c r="G659" i="2"/>
  <c r="L664" i="1" s="1"/>
  <c r="G674" i="2"/>
  <c r="L679" i="1" s="1"/>
  <c r="G732" i="2"/>
  <c r="L737" i="1" s="1"/>
  <c r="G734" i="2"/>
  <c r="L739" i="1" s="1"/>
  <c r="G743" i="2"/>
  <c r="L748" i="1" s="1"/>
  <c r="G761" i="2"/>
  <c r="L766" i="1" s="1"/>
  <c r="G826" i="2"/>
  <c r="L831" i="1" s="1"/>
  <c r="G845" i="2"/>
  <c r="L850" i="1" s="1"/>
  <c r="G847" i="2"/>
  <c r="L852" i="1" s="1"/>
  <c r="G899" i="2"/>
  <c r="L904" i="1" s="1"/>
  <c r="G939" i="2"/>
  <c r="L944" i="1" s="1"/>
  <c r="G965" i="2"/>
  <c r="L970" i="1" s="1"/>
  <c r="G988" i="2"/>
  <c r="L993" i="1" s="1"/>
  <c r="G1018" i="2"/>
  <c r="L1023" i="1" s="1"/>
  <c r="G1044" i="2"/>
  <c r="L1049" i="1" s="1"/>
  <c r="G1051" i="2"/>
  <c r="L1056" i="1" s="1"/>
  <c r="Q372" i="1"/>
  <c r="R372" i="1" s="1"/>
  <c r="P372" i="1"/>
  <c r="Q293" i="1"/>
  <c r="R293" i="1" s="1"/>
  <c r="P293" i="1"/>
  <c r="Q1013" i="1"/>
  <c r="R1013" i="1" s="1"/>
  <c r="P1013" i="1"/>
  <c r="Q910" i="1"/>
  <c r="R910" i="1" s="1"/>
  <c r="P910" i="1"/>
  <c r="Q615" i="1"/>
  <c r="R615" i="1" s="1"/>
  <c r="P615" i="1"/>
  <c r="Q928" i="1"/>
  <c r="R928" i="1" s="1"/>
  <c r="P928" i="1"/>
  <c r="Q906" i="1"/>
  <c r="R906" i="1" s="1"/>
  <c r="P906" i="1"/>
  <c r="Q847" i="1"/>
  <c r="R847" i="1" s="1"/>
  <c r="P847" i="1"/>
  <c r="Q942" i="1"/>
  <c r="R942" i="1" s="1"/>
  <c r="P942" i="1"/>
  <c r="Q363" i="1"/>
  <c r="R363" i="1" s="1"/>
  <c r="P363" i="1"/>
  <c r="Q490" i="1"/>
  <c r="R490" i="1" s="1"/>
  <c r="P490" i="1"/>
  <c r="Q347" i="1"/>
  <c r="R347" i="1" s="1"/>
  <c r="P347" i="1"/>
  <c r="Q356" i="1"/>
  <c r="R356" i="1" s="1"/>
  <c r="P356" i="1"/>
  <c r="Q233" i="1"/>
  <c r="R233" i="1" s="1"/>
  <c r="P233" i="1"/>
  <c r="Q222" i="1"/>
  <c r="R222" i="1" s="1"/>
  <c r="P222" i="1"/>
  <c r="Q105" i="1"/>
  <c r="R105" i="1" s="1"/>
  <c r="P105" i="1"/>
  <c r="G338" i="2"/>
  <c r="L343" i="1" s="1"/>
  <c r="G404" i="2"/>
  <c r="L409" i="1" s="1"/>
  <c r="X262" i="2"/>
  <c r="G262" i="2" s="1"/>
  <c r="L267" i="1" s="1"/>
  <c r="X260" i="2"/>
  <c r="Z260" i="2"/>
  <c r="X258" i="2"/>
  <c r="Z258" i="2"/>
  <c r="X257" i="2"/>
  <c r="X256" i="2"/>
  <c r="X255" i="2"/>
  <c r="Z256" i="2"/>
  <c r="Z257" i="2"/>
  <c r="Z255" i="2"/>
  <c r="X252" i="2"/>
  <c r="X251" i="2"/>
  <c r="X250" i="2"/>
  <c r="Z252" i="2"/>
  <c r="X245" i="2"/>
  <c r="Z245" i="2"/>
  <c r="X244" i="2"/>
  <c r="Z244" i="2"/>
  <c r="X242" i="2"/>
  <c r="Z242" i="2"/>
  <c r="G255" i="2" l="1"/>
  <c r="L260" i="1" s="1"/>
  <c r="G256" i="2"/>
  <c r="R205" i="1"/>
  <c r="G321" i="2"/>
  <c r="Z320" i="2"/>
  <c r="G399" i="2"/>
  <c r="L404" i="1" s="1"/>
  <c r="Q1049" i="1"/>
  <c r="R1049" i="1" s="1"/>
  <c r="P1049" i="1"/>
  <c r="Q970" i="1"/>
  <c r="R970" i="1" s="1"/>
  <c r="P970" i="1"/>
  <c r="Q850" i="1"/>
  <c r="R850" i="1" s="1"/>
  <c r="P850" i="1"/>
  <c r="Q267" i="1"/>
  <c r="R267" i="1" s="1"/>
  <c r="P267" i="1"/>
  <c r="Q1056" i="1"/>
  <c r="R1056" i="1" s="1"/>
  <c r="P1056" i="1"/>
  <c r="Q1023" i="1"/>
  <c r="R1023" i="1" s="1"/>
  <c r="P1023" i="1"/>
  <c r="Q993" i="1"/>
  <c r="R993" i="1" s="1"/>
  <c r="P993" i="1"/>
  <c r="Q944" i="1"/>
  <c r="R944" i="1" s="1"/>
  <c r="P944" i="1"/>
  <c r="Q852" i="1"/>
  <c r="R852" i="1" s="1"/>
  <c r="P852" i="1"/>
  <c r="Q831" i="1"/>
  <c r="R831" i="1" s="1"/>
  <c r="P831" i="1"/>
  <c r="Q739" i="1"/>
  <c r="R739" i="1" s="1"/>
  <c r="P739" i="1"/>
  <c r="Q664" i="1"/>
  <c r="R664" i="1" s="1"/>
  <c r="P664" i="1"/>
  <c r="Q432" i="1"/>
  <c r="R432" i="1" s="1"/>
  <c r="P432" i="1"/>
  <c r="Q661" i="1"/>
  <c r="R661" i="1" s="1"/>
  <c r="P661" i="1"/>
  <c r="Q580" i="1"/>
  <c r="R580" i="1" s="1"/>
  <c r="P580" i="1"/>
  <c r="Q518" i="1"/>
  <c r="R518" i="1" s="1"/>
  <c r="P518" i="1"/>
  <c r="Q453" i="1"/>
  <c r="R453" i="1" s="1"/>
  <c r="P453" i="1"/>
  <c r="Q446" i="1"/>
  <c r="R446" i="1" s="1"/>
  <c r="P446" i="1"/>
  <c r="Q438" i="1"/>
  <c r="R438" i="1" s="1"/>
  <c r="P438" i="1"/>
  <c r="Q424" i="1"/>
  <c r="R424" i="1" s="1"/>
  <c r="P424" i="1"/>
  <c r="Q392" i="1"/>
  <c r="R392" i="1" s="1"/>
  <c r="P392" i="1"/>
  <c r="Q377" i="1"/>
  <c r="R377" i="1" s="1"/>
  <c r="P377" i="1"/>
  <c r="Q353" i="1"/>
  <c r="R353" i="1" s="1"/>
  <c r="P353" i="1"/>
  <c r="Q344" i="1"/>
  <c r="R344" i="1" s="1"/>
  <c r="P344" i="1"/>
  <c r="Q330" i="1"/>
  <c r="R330" i="1" s="1"/>
  <c r="P330" i="1"/>
  <c r="Q319" i="1"/>
  <c r="R319" i="1" s="1"/>
  <c r="P319" i="1"/>
  <c r="Q292" i="1"/>
  <c r="R292" i="1" s="1"/>
  <c r="P292" i="1"/>
  <c r="Q280" i="1"/>
  <c r="R280" i="1" s="1"/>
  <c r="P280" i="1"/>
  <c r="Q439" i="1"/>
  <c r="R439" i="1" s="1"/>
  <c r="P439" i="1"/>
  <c r="Q384" i="1"/>
  <c r="R384" i="1" s="1"/>
  <c r="P384" i="1"/>
  <c r="Q354" i="1"/>
  <c r="R354" i="1" s="1"/>
  <c r="P354" i="1"/>
  <c r="Q328" i="1"/>
  <c r="R328" i="1" s="1"/>
  <c r="P328" i="1"/>
  <c r="Q343" i="1"/>
  <c r="R343" i="1" s="1"/>
  <c r="P343" i="1"/>
  <c r="Q904" i="1"/>
  <c r="R904" i="1" s="1"/>
  <c r="P904" i="1"/>
  <c r="Q748" i="1"/>
  <c r="R748" i="1" s="1"/>
  <c r="P748" i="1"/>
  <c r="Q737" i="1"/>
  <c r="R737" i="1" s="1"/>
  <c r="P737" i="1"/>
  <c r="Q645" i="1"/>
  <c r="R645" i="1" s="1"/>
  <c r="P645" i="1"/>
  <c r="Q524" i="1"/>
  <c r="R524" i="1" s="1"/>
  <c r="P524" i="1"/>
  <c r="Q457" i="1"/>
  <c r="R457" i="1" s="1"/>
  <c r="P457" i="1"/>
  <c r="Q449" i="1"/>
  <c r="R449" i="1" s="1"/>
  <c r="P449" i="1"/>
  <c r="Q441" i="1"/>
  <c r="R441" i="1" s="1"/>
  <c r="P441" i="1"/>
  <c r="Q436" i="1"/>
  <c r="R436" i="1" s="1"/>
  <c r="P436" i="1"/>
  <c r="Q433" i="1"/>
  <c r="R433" i="1" s="1"/>
  <c r="P433" i="1"/>
  <c r="Q407" i="1"/>
  <c r="R407" i="1" s="1"/>
  <c r="P407" i="1"/>
  <c r="Q406" i="1"/>
  <c r="R406" i="1" s="1"/>
  <c r="P406" i="1"/>
  <c r="Q380" i="1"/>
  <c r="R380" i="1" s="1"/>
  <c r="P380" i="1"/>
  <c r="Q361" i="1"/>
  <c r="R361" i="1" s="1"/>
  <c r="P361" i="1"/>
  <c r="Q346" i="1"/>
  <c r="R346" i="1" s="1"/>
  <c r="P346" i="1"/>
  <c r="Q332" i="1"/>
  <c r="R332" i="1" s="1"/>
  <c r="P332" i="1"/>
  <c r="Q317" i="1"/>
  <c r="R317" i="1" s="1"/>
  <c r="P317" i="1"/>
  <c r="Q291" i="1"/>
  <c r="R291" i="1" s="1"/>
  <c r="P291" i="1"/>
  <c r="Q277" i="1"/>
  <c r="R277" i="1" s="1"/>
  <c r="P277" i="1"/>
  <c r="Q448" i="1"/>
  <c r="R448" i="1" s="1"/>
  <c r="P448" i="1"/>
  <c r="Q426" i="1"/>
  <c r="R426" i="1" s="1"/>
  <c r="P426" i="1"/>
  <c r="Q362" i="1"/>
  <c r="R362" i="1" s="1"/>
  <c r="P362" i="1"/>
  <c r="Q339" i="1"/>
  <c r="R339" i="1" s="1"/>
  <c r="P339" i="1"/>
  <c r="G242" i="2"/>
  <c r="L247" i="1" s="1"/>
  <c r="G245" i="2"/>
  <c r="L250" i="1" s="1"/>
  <c r="G252" i="2"/>
  <c r="L257" i="1" s="1"/>
  <c r="Q766" i="1"/>
  <c r="R766" i="1" s="1"/>
  <c r="P766" i="1"/>
  <c r="Q612" i="1"/>
  <c r="R612" i="1" s="1"/>
  <c r="P612" i="1"/>
  <c r="Q522" i="1"/>
  <c r="R522" i="1" s="1"/>
  <c r="P522" i="1"/>
  <c r="Q452" i="1"/>
  <c r="R452" i="1" s="1"/>
  <c r="P452" i="1"/>
  <c r="Q431" i="1"/>
  <c r="R431" i="1" s="1"/>
  <c r="P431" i="1"/>
  <c r="Q399" i="1"/>
  <c r="R399" i="1" s="1"/>
  <c r="P399" i="1"/>
  <c r="Q342" i="1"/>
  <c r="R342" i="1" s="1"/>
  <c r="P342" i="1"/>
  <c r="Q318" i="1"/>
  <c r="R318" i="1" s="1"/>
  <c r="P318" i="1"/>
  <c r="Q1054" i="1"/>
  <c r="R1054" i="1" s="1"/>
  <c r="P1054" i="1"/>
  <c r="Q1043" i="1"/>
  <c r="R1043" i="1" s="1"/>
  <c r="P1043" i="1"/>
  <c r="Q1010" i="1"/>
  <c r="R1010" i="1" s="1"/>
  <c r="P1010" i="1"/>
  <c r="Q945" i="1"/>
  <c r="R945" i="1" s="1"/>
  <c r="P945" i="1"/>
  <c r="Q912" i="1"/>
  <c r="R912" i="1" s="1"/>
  <c r="P912" i="1"/>
  <c r="Q863" i="1"/>
  <c r="R863" i="1" s="1"/>
  <c r="P863" i="1"/>
  <c r="Q851" i="1"/>
  <c r="R851" i="1" s="1"/>
  <c r="P851" i="1"/>
  <c r="Q833" i="1"/>
  <c r="R833" i="1" s="1"/>
  <c r="P833" i="1"/>
  <c r="Q790" i="1"/>
  <c r="R790" i="1" s="1"/>
  <c r="P790" i="1"/>
  <c r="Q763" i="1"/>
  <c r="R763" i="1" s="1"/>
  <c r="P763" i="1"/>
  <c r="Q747" i="1"/>
  <c r="R747" i="1" s="1"/>
  <c r="P747" i="1"/>
  <c r="Q738" i="1"/>
  <c r="R738" i="1" s="1"/>
  <c r="P738" i="1"/>
  <c r="Q684" i="1"/>
  <c r="R684" i="1" s="1"/>
  <c r="P684" i="1"/>
  <c r="Q665" i="1"/>
  <c r="R665" i="1" s="1"/>
  <c r="P665" i="1"/>
  <c r="Q575" i="1"/>
  <c r="R575" i="1" s="1"/>
  <c r="P575" i="1"/>
  <c r="G244" i="2"/>
  <c r="L249" i="1" s="1"/>
  <c r="G250" i="2"/>
  <c r="L255" i="1" s="1"/>
  <c r="L261" i="1"/>
  <c r="Q679" i="1"/>
  <c r="R679" i="1" s="1"/>
  <c r="P679" i="1"/>
  <c r="Q460" i="1"/>
  <c r="R460" i="1" s="1"/>
  <c r="P460" i="1"/>
  <c r="Q437" i="1"/>
  <c r="R437" i="1" s="1"/>
  <c r="P437" i="1"/>
  <c r="Q422" i="1"/>
  <c r="R422" i="1" s="1"/>
  <c r="P422" i="1"/>
  <c r="Q378" i="1"/>
  <c r="R378" i="1" s="1"/>
  <c r="P378" i="1"/>
  <c r="Q338" i="1"/>
  <c r="R338" i="1" s="1"/>
  <c r="P338" i="1"/>
  <c r="Q281" i="1"/>
  <c r="R281" i="1" s="1"/>
  <c r="P281" i="1"/>
  <c r="G251" i="2"/>
  <c r="L256" i="1" s="1"/>
  <c r="G258" i="2"/>
  <c r="L263" i="1" s="1"/>
  <c r="G260" i="2"/>
  <c r="L265" i="1" s="1"/>
  <c r="Q409" i="1"/>
  <c r="R409" i="1" s="1"/>
  <c r="P409" i="1"/>
  <c r="G257" i="2"/>
  <c r="L262" i="1" s="1"/>
  <c r="X238" i="2"/>
  <c r="Z238" i="2"/>
  <c r="X234" i="2"/>
  <c r="X235" i="2"/>
  <c r="Z235" i="2"/>
  <c r="Z234" i="2"/>
  <c r="X232" i="2"/>
  <c r="X233" i="2"/>
  <c r="Z233" i="2"/>
  <c r="Z232" i="2"/>
  <c r="X231" i="2"/>
  <c r="X230" i="2"/>
  <c r="X229" i="2"/>
  <c r="Z231" i="2"/>
  <c r="Z230" i="2"/>
  <c r="Z229" i="2"/>
  <c r="X224" i="2"/>
  <c r="X223" i="2"/>
  <c r="Z224" i="2"/>
  <c r="Z223" i="2"/>
  <c r="X219" i="2"/>
  <c r="X218" i="2"/>
  <c r="Z219" i="2"/>
  <c r="Z218" i="2"/>
  <c r="X216" i="2"/>
  <c r="Z216" i="2"/>
  <c r="Z214" i="2"/>
  <c r="X214" i="2"/>
  <c r="X213" i="2"/>
  <c r="X212" i="2"/>
  <c r="X211" i="2"/>
  <c r="Z212" i="2"/>
  <c r="Z213" i="2"/>
  <c r="Z211" i="2"/>
  <c r="X207" i="2"/>
  <c r="X205" i="2"/>
  <c r="X204" i="2"/>
  <c r="X203" i="2"/>
  <c r="X201" i="2"/>
  <c r="X169" i="2"/>
  <c r="Z169" i="2"/>
  <c r="X168" i="2"/>
  <c r="Z168" i="2"/>
  <c r="L326" i="1" l="1"/>
  <c r="P404" i="1"/>
  <c r="Q404" i="1"/>
  <c r="R404" i="1" s="1"/>
  <c r="G201" i="2"/>
  <c r="L206" i="1" s="1"/>
  <c r="Q256" i="1"/>
  <c r="R256" i="1" s="1"/>
  <c r="P256" i="1"/>
  <c r="Q260" i="1"/>
  <c r="R260" i="1" s="1"/>
  <c r="P260" i="1"/>
  <c r="Q263" i="1"/>
  <c r="R263" i="1" s="1"/>
  <c r="P263" i="1"/>
  <c r="Q261" i="1"/>
  <c r="R261" i="1" s="1"/>
  <c r="P261" i="1"/>
  <c r="Q249" i="1"/>
  <c r="R249" i="1" s="1"/>
  <c r="P249" i="1"/>
  <c r="Q257" i="1"/>
  <c r="R257" i="1" s="1"/>
  <c r="P257" i="1"/>
  <c r="Q247" i="1"/>
  <c r="R247" i="1" s="1"/>
  <c r="P247" i="1"/>
  <c r="Q265" i="1"/>
  <c r="R265" i="1" s="1"/>
  <c r="P265" i="1"/>
  <c r="Q255" i="1"/>
  <c r="R255" i="1" s="1"/>
  <c r="P255" i="1"/>
  <c r="Q250" i="1"/>
  <c r="R250" i="1" s="1"/>
  <c r="P250" i="1"/>
  <c r="G203" i="2"/>
  <c r="L208" i="1" s="1"/>
  <c r="G211" i="2"/>
  <c r="L216" i="1" s="1"/>
  <c r="G218" i="2"/>
  <c r="L223" i="1" s="1"/>
  <c r="G223" i="2"/>
  <c r="L228" i="1" s="1"/>
  <c r="G229" i="2"/>
  <c r="L234" i="1" s="1"/>
  <c r="G235" i="2"/>
  <c r="L240" i="1" s="1"/>
  <c r="Q262" i="1"/>
  <c r="R262" i="1" s="1"/>
  <c r="P262" i="1"/>
  <c r="G205" i="2"/>
  <c r="L210" i="1" s="1"/>
  <c r="G207" i="2"/>
  <c r="L212" i="1" s="1"/>
  <c r="G212" i="2"/>
  <c r="L217" i="1" s="1"/>
  <c r="G216" i="2"/>
  <c r="L221" i="1" s="1"/>
  <c r="G231" i="2"/>
  <c r="L236" i="1" s="1"/>
  <c r="G238" i="2"/>
  <c r="L243" i="1" s="1"/>
  <c r="G168" i="2"/>
  <c r="L173" i="1" s="1"/>
  <c r="G169" i="2"/>
  <c r="L174" i="1" s="1"/>
  <c r="G204" i="2"/>
  <c r="L209" i="1" s="1"/>
  <c r="G213" i="2"/>
  <c r="L218" i="1" s="1"/>
  <c r="G214" i="2"/>
  <c r="L219" i="1" s="1"/>
  <c r="G219" i="2"/>
  <c r="L224" i="1" s="1"/>
  <c r="G224" i="2"/>
  <c r="L229" i="1" s="1"/>
  <c r="G230" i="2"/>
  <c r="L235" i="1" s="1"/>
  <c r="G233" i="2"/>
  <c r="L238" i="1" s="1"/>
  <c r="G232" i="2"/>
  <c r="L237" i="1" s="1"/>
  <c r="G234" i="2"/>
  <c r="L239" i="1" s="1"/>
  <c r="X162" i="2"/>
  <c r="Z162" i="2"/>
  <c r="X159" i="2"/>
  <c r="X152" i="2"/>
  <c r="X151" i="2"/>
  <c r="X148" i="2"/>
  <c r="X145" i="2"/>
  <c r="X144" i="2"/>
  <c r="Z145" i="2"/>
  <c r="Z144" i="2"/>
  <c r="X134" i="2"/>
  <c r="Z134" i="2"/>
  <c r="X132" i="2"/>
  <c r="Z132" i="2"/>
  <c r="P326" i="1" l="1"/>
  <c r="Q326" i="1"/>
  <c r="Q206" i="1"/>
  <c r="P206" i="1"/>
  <c r="Q235" i="1"/>
  <c r="R235" i="1" s="1"/>
  <c r="P235" i="1"/>
  <c r="Q218" i="1"/>
  <c r="R218" i="1" s="1"/>
  <c r="P218" i="1"/>
  <c r="Q243" i="1"/>
  <c r="R243" i="1" s="1"/>
  <c r="P243" i="1"/>
  <c r="Q221" i="1"/>
  <c r="R221" i="1" s="1"/>
  <c r="P221" i="1"/>
  <c r="Q239" i="1"/>
  <c r="R239" i="1" s="1"/>
  <c r="P239" i="1"/>
  <c r="Q238" i="1"/>
  <c r="R238" i="1" s="1"/>
  <c r="P238" i="1"/>
  <c r="Q229" i="1"/>
  <c r="R229" i="1" s="1"/>
  <c r="P229" i="1"/>
  <c r="Q219" i="1"/>
  <c r="R219" i="1" s="1"/>
  <c r="P219" i="1"/>
  <c r="Q209" i="1"/>
  <c r="R209" i="1" s="1"/>
  <c r="P209" i="1"/>
  <c r="Q173" i="1"/>
  <c r="R173" i="1" s="1"/>
  <c r="P173" i="1"/>
  <c r="Q236" i="1"/>
  <c r="R236" i="1" s="1"/>
  <c r="P236" i="1"/>
  <c r="Q217" i="1"/>
  <c r="R217" i="1" s="1"/>
  <c r="P217" i="1"/>
  <c r="Q210" i="1"/>
  <c r="R210" i="1" s="1"/>
  <c r="P210" i="1"/>
  <c r="Q237" i="1"/>
  <c r="R237" i="1" s="1"/>
  <c r="P237" i="1"/>
  <c r="Q224" i="1"/>
  <c r="R224" i="1" s="1"/>
  <c r="P224" i="1"/>
  <c r="Q174" i="1"/>
  <c r="R174" i="1" s="1"/>
  <c r="P174" i="1"/>
  <c r="Q212" i="1"/>
  <c r="R212" i="1" s="1"/>
  <c r="P212" i="1"/>
  <c r="G134" i="2"/>
  <c r="L139" i="1" s="1"/>
  <c r="G151" i="2"/>
  <c r="L156" i="1" s="1"/>
  <c r="G159" i="2"/>
  <c r="L164" i="1" s="1"/>
  <c r="G132" i="2"/>
  <c r="L137" i="1" s="1"/>
  <c r="G145" i="2"/>
  <c r="L150" i="1" s="1"/>
  <c r="G152" i="2"/>
  <c r="L157" i="1" s="1"/>
  <c r="G144" i="2"/>
  <c r="L149" i="1" s="1"/>
  <c r="G148" i="2"/>
  <c r="L153" i="1" s="1"/>
  <c r="G162" i="2"/>
  <c r="L167" i="1" s="1"/>
  <c r="Q240" i="1"/>
  <c r="R240" i="1" s="1"/>
  <c r="P240" i="1"/>
  <c r="Q234" i="1"/>
  <c r="R234" i="1" s="1"/>
  <c r="P234" i="1"/>
  <c r="Q228" i="1"/>
  <c r="R228" i="1" s="1"/>
  <c r="P228" i="1"/>
  <c r="Q223" i="1"/>
  <c r="R223" i="1" s="1"/>
  <c r="P223" i="1"/>
  <c r="Q216" i="1"/>
  <c r="R216" i="1" s="1"/>
  <c r="P216" i="1"/>
  <c r="Q208" i="1"/>
  <c r="R208" i="1" s="1"/>
  <c r="P208" i="1"/>
  <c r="X129" i="2"/>
  <c r="X128" i="2"/>
  <c r="X127" i="2"/>
  <c r="X126" i="2"/>
  <c r="Z129" i="2"/>
  <c r="Z128" i="2"/>
  <c r="X123" i="2"/>
  <c r="X122" i="2"/>
  <c r="X121" i="2"/>
  <c r="X120" i="2"/>
  <c r="X119" i="2"/>
  <c r="Z123" i="2"/>
  <c r="Z122" i="2"/>
  <c r="R326" i="1" l="1"/>
  <c r="R206" i="1"/>
  <c r="G122" i="2"/>
  <c r="L127" i="1" s="1"/>
  <c r="G129" i="2"/>
  <c r="L134" i="1" s="1"/>
  <c r="G119" i="2"/>
  <c r="L124" i="1" s="1"/>
  <c r="G121" i="2"/>
  <c r="L126" i="1" s="1"/>
  <c r="G123" i="2"/>
  <c r="L128" i="1" s="1"/>
  <c r="G126" i="2"/>
  <c r="L131" i="1" s="1"/>
  <c r="G128" i="2"/>
  <c r="L133" i="1" s="1"/>
  <c r="G131" i="2"/>
  <c r="L136" i="1" s="1"/>
  <c r="G120" i="2"/>
  <c r="L125" i="1" s="1"/>
  <c r="G127" i="2"/>
  <c r="L132" i="1" s="1"/>
  <c r="Q167" i="1"/>
  <c r="R167" i="1" s="1"/>
  <c r="P167" i="1"/>
  <c r="Q153" i="1"/>
  <c r="R153" i="1" s="1"/>
  <c r="P153" i="1"/>
  <c r="Q149" i="1"/>
  <c r="R149" i="1" s="1"/>
  <c r="P149" i="1"/>
  <c r="Q157" i="1"/>
  <c r="R157" i="1" s="1"/>
  <c r="P157" i="1"/>
  <c r="Q150" i="1"/>
  <c r="R150" i="1" s="1"/>
  <c r="P150" i="1"/>
  <c r="Q137" i="1"/>
  <c r="R137" i="1" s="1"/>
  <c r="P137" i="1"/>
  <c r="Q164" i="1"/>
  <c r="R164" i="1" s="1"/>
  <c r="P164" i="1"/>
  <c r="Q156" i="1"/>
  <c r="R156" i="1" s="1"/>
  <c r="P156" i="1"/>
  <c r="Q139" i="1"/>
  <c r="R139" i="1" s="1"/>
  <c r="P139" i="1"/>
  <c r="X117" i="2"/>
  <c r="X116" i="2"/>
  <c r="X115" i="2"/>
  <c r="X114" i="2"/>
  <c r="X113" i="2"/>
  <c r="X111" i="2"/>
  <c r="Z117" i="2"/>
  <c r="Z115" i="2"/>
  <c r="Z113" i="2"/>
  <c r="Z111" i="2"/>
  <c r="X108" i="2"/>
  <c r="X107" i="2"/>
  <c r="X106" i="2"/>
  <c r="X105" i="2"/>
  <c r="X104" i="2"/>
  <c r="X103" i="2"/>
  <c r="X101" i="2"/>
  <c r="Z107" i="2"/>
  <c r="Z108" i="2"/>
  <c r="Z106" i="2"/>
  <c r="Z105" i="2"/>
  <c r="Z104" i="2"/>
  <c r="Z103" i="2"/>
  <c r="Z101" i="2"/>
  <c r="X99" i="2"/>
  <c r="X98" i="2"/>
  <c r="X97" i="2"/>
  <c r="X96" i="2"/>
  <c r="X95" i="2"/>
  <c r="X94" i="2"/>
  <c r="X93" i="2"/>
  <c r="X92" i="2"/>
  <c r="X91" i="2"/>
  <c r="X90" i="2"/>
  <c r="Z99" i="2"/>
  <c r="Z98" i="2"/>
  <c r="Z97" i="2"/>
  <c r="Z96" i="2"/>
  <c r="Z95" i="2"/>
  <c r="Z94" i="2"/>
  <c r="Z93" i="2"/>
  <c r="Z92" i="2"/>
  <c r="G95" i="2" l="1"/>
  <c r="L100" i="1" s="1"/>
  <c r="G99" i="2"/>
  <c r="L104" i="1" s="1"/>
  <c r="G105" i="2"/>
  <c r="L110" i="1" s="1"/>
  <c r="G114" i="2"/>
  <c r="L119" i="1" s="1"/>
  <c r="G92" i="2"/>
  <c r="L97" i="1" s="1"/>
  <c r="G94" i="2"/>
  <c r="L99" i="1" s="1"/>
  <c r="G96" i="2"/>
  <c r="L101" i="1" s="1"/>
  <c r="G98" i="2"/>
  <c r="L103" i="1" s="1"/>
  <c r="G101" i="2"/>
  <c r="L106" i="1" s="1"/>
  <c r="G104" i="2"/>
  <c r="L109" i="1" s="1"/>
  <c r="G106" i="2"/>
  <c r="L111" i="1" s="1"/>
  <c r="G113" i="2"/>
  <c r="L118" i="1" s="1"/>
  <c r="G115" i="2"/>
  <c r="L120" i="1" s="1"/>
  <c r="G117" i="2"/>
  <c r="L122" i="1" s="1"/>
  <c r="G107" i="2"/>
  <c r="L112" i="1" s="1"/>
  <c r="G93" i="2"/>
  <c r="L98" i="1" s="1"/>
  <c r="G97" i="2"/>
  <c r="L102" i="1" s="1"/>
  <c r="G103" i="2"/>
  <c r="L108" i="1" s="1"/>
  <c r="G108" i="2"/>
  <c r="L113" i="1" s="1"/>
  <c r="G111" i="2"/>
  <c r="L116" i="1" s="1"/>
  <c r="G116" i="2"/>
  <c r="L121" i="1" s="1"/>
  <c r="Q132" i="1"/>
  <c r="R132" i="1" s="1"/>
  <c r="P132" i="1"/>
  <c r="Q125" i="1"/>
  <c r="R125" i="1" s="1"/>
  <c r="P125" i="1"/>
  <c r="Q136" i="1"/>
  <c r="R136" i="1" s="1"/>
  <c r="P136" i="1"/>
  <c r="Q133" i="1"/>
  <c r="R133" i="1" s="1"/>
  <c r="P133" i="1"/>
  <c r="Q131" i="1"/>
  <c r="R131" i="1" s="1"/>
  <c r="P131" i="1"/>
  <c r="Q128" i="1"/>
  <c r="R128" i="1" s="1"/>
  <c r="P128" i="1"/>
  <c r="Q126" i="1"/>
  <c r="R126" i="1" s="1"/>
  <c r="P126" i="1"/>
  <c r="Q124" i="1"/>
  <c r="R124" i="1" s="1"/>
  <c r="P124" i="1"/>
  <c r="Q134" i="1"/>
  <c r="R134" i="1" s="1"/>
  <c r="P134" i="1"/>
  <c r="Q127" i="1"/>
  <c r="R127" i="1" s="1"/>
  <c r="P127" i="1"/>
  <c r="Z91" i="2"/>
  <c r="Q112" i="1" l="1"/>
  <c r="R112" i="1" s="1"/>
  <c r="P112" i="1"/>
  <c r="Q116" i="1"/>
  <c r="R116" i="1" s="1"/>
  <c r="P116" i="1"/>
  <c r="Q108" i="1"/>
  <c r="R108" i="1" s="1"/>
  <c r="P108" i="1"/>
  <c r="Q98" i="1"/>
  <c r="R98" i="1" s="1"/>
  <c r="P98" i="1"/>
  <c r="Q120" i="1"/>
  <c r="R120" i="1" s="1"/>
  <c r="P120" i="1"/>
  <c r="G91" i="2"/>
  <c r="L96" i="1" s="1"/>
  <c r="Q121" i="1"/>
  <c r="R121" i="1" s="1"/>
  <c r="P121" i="1"/>
  <c r="Q113" i="1"/>
  <c r="R113" i="1" s="1"/>
  <c r="P113" i="1"/>
  <c r="Q102" i="1"/>
  <c r="R102" i="1" s="1"/>
  <c r="P102" i="1"/>
  <c r="Q122" i="1"/>
  <c r="R122" i="1" s="1"/>
  <c r="P122" i="1"/>
  <c r="Q118" i="1"/>
  <c r="R118" i="1" s="1"/>
  <c r="P118" i="1"/>
  <c r="Q111" i="1"/>
  <c r="R111" i="1" s="1"/>
  <c r="P111" i="1"/>
  <c r="Q109" i="1"/>
  <c r="R109" i="1" s="1"/>
  <c r="P109" i="1"/>
  <c r="Q106" i="1"/>
  <c r="R106" i="1" s="1"/>
  <c r="P106" i="1"/>
  <c r="Q103" i="1"/>
  <c r="R103" i="1" s="1"/>
  <c r="P103" i="1"/>
  <c r="Q101" i="1"/>
  <c r="R101" i="1" s="1"/>
  <c r="P101" i="1"/>
  <c r="Q99" i="1"/>
  <c r="R99" i="1" s="1"/>
  <c r="P99" i="1"/>
  <c r="Q97" i="1"/>
  <c r="R97" i="1" s="1"/>
  <c r="P97" i="1"/>
  <c r="Q119" i="1"/>
  <c r="R119" i="1" s="1"/>
  <c r="P119" i="1"/>
  <c r="Q110" i="1"/>
  <c r="R110" i="1" s="1"/>
  <c r="P110" i="1"/>
  <c r="Q104" i="1"/>
  <c r="R104" i="1" s="1"/>
  <c r="P104" i="1"/>
  <c r="Q100" i="1"/>
  <c r="R100" i="1" s="1"/>
  <c r="P100" i="1"/>
  <c r="X88" i="2"/>
  <c r="X87" i="2"/>
  <c r="X86" i="2"/>
  <c r="Z88" i="2"/>
  <c r="Z86" i="2"/>
  <c r="X84" i="2"/>
  <c r="Z84" i="2"/>
  <c r="X82" i="2"/>
  <c r="X80" i="2"/>
  <c r="Q96" i="1" l="1"/>
  <c r="R96" i="1" s="1"/>
  <c r="P96" i="1"/>
  <c r="G84" i="2"/>
  <c r="L89" i="1" s="1"/>
  <c r="G88" i="2"/>
  <c r="L93" i="1" s="1"/>
  <c r="G90" i="2"/>
  <c r="L95" i="1" s="1"/>
  <c r="G86" i="2"/>
  <c r="L91" i="1" s="1"/>
  <c r="G87" i="2"/>
  <c r="L92" i="1" s="1"/>
  <c r="Z82" i="2"/>
  <c r="Z80" i="2"/>
  <c r="X78" i="2"/>
  <c r="X77" i="2"/>
  <c r="X76" i="2"/>
  <c r="X75" i="2"/>
  <c r="Z78" i="2"/>
  <c r="Z77" i="2"/>
  <c r="Z76" i="2"/>
  <c r="Z75" i="2"/>
  <c r="X72" i="2"/>
  <c r="X71" i="2"/>
  <c r="X70" i="2"/>
  <c r="Z72" i="2"/>
  <c r="Z71" i="2"/>
  <c r="Z70" i="2"/>
  <c r="X68" i="2"/>
  <c r="X67" i="2"/>
  <c r="X66" i="2"/>
  <c r="X65" i="2"/>
  <c r="X64" i="2"/>
  <c r="Z68" i="2"/>
  <c r="Z65" i="2"/>
  <c r="X62" i="2"/>
  <c r="X61" i="2"/>
  <c r="X60" i="2"/>
  <c r="X59" i="2"/>
  <c r="Z62" i="2"/>
  <c r="Z61" i="2"/>
  <c r="Z60" i="2"/>
  <c r="Z55" i="2"/>
  <c r="G66" i="2" l="1"/>
  <c r="L71" i="1" s="1"/>
  <c r="G60" i="2"/>
  <c r="L65" i="1" s="1"/>
  <c r="G62" i="2"/>
  <c r="L67" i="1" s="1"/>
  <c r="G65" i="2"/>
  <c r="L70" i="1" s="1"/>
  <c r="G67" i="2"/>
  <c r="L72" i="1" s="1"/>
  <c r="G71" i="2"/>
  <c r="L76" i="1" s="1"/>
  <c r="G76" i="2"/>
  <c r="L81" i="1" s="1"/>
  <c r="G78" i="2"/>
  <c r="L83" i="1" s="1"/>
  <c r="G82" i="2"/>
  <c r="L87" i="1" s="1"/>
  <c r="G59" i="2"/>
  <c r="L64" i="1" s="1"/>
  <c r="G61" i="2"/>
  <c r="L66" i="1" s="1"/>
  <c r="G64" i="2"/>
  <c r="L69" i="1" s="1"/>
  <c r="G68" i="2"/>
  <c r="L73" i="1" s="1"/>
  <c r="G70" i="2"/>
  <c r="L75" i="1" s="1"/>
  <c r="G72" i="2"/>
  <c r="L77" i="1" s="1"/>
  <c r="G75" i="2"/>
  <c r="L80" i="1" s="1"/>
  <c r="G77" i="2"/>
  <c r="L82" i="1" s="1"/>
  <c r="G80" i="2"/>
  <c r="L85" i="1" s="1"/>
  <c r="Q92" i="1"/>
  <c r="R92" i="1" s="1"/>
  <c r="P92" i="1"/>
  <c r="Q91" i="1"/>
  <c r="R91" i="1" s="1"/>
  <c r="P91" i="1"/>
  <c r="Q95" i="1"/>
  <c r="R95" i="1" s="1"/>
  <c r="P95" i="1"/>
  <c r="Q93" i="1"/>
  <c r="R93" i="1" s="1"/>
  <c r="P93" i="1"/>
  <c r="Q89" i="1"/>
  <c r="R89" i="1" s="1"/>
  <c r="P89" i="1"/>
  <c r="X56" i="2"/>
  <c r="X55" i="2"/>
  <c r="X54" i="2"/>
  <c r="X52" i="2"/>
  <c r="X50" i="2"/>
  <c r="X49" i="2"/>
  <c r="X48" i="2"/>
  <c r="X47" i="2"/>
  <c r="X46" i="2"/>
  <c r="X45" i="2"/>
  <c r="Z50" i="2"/>
  <c r="Z48" i="2"/>
  <c r="Z47" i="2"/>
  <c r="Z46" i="2"/>
  <c r="Z45" i="2"/>
  <c r="G56" i="2" l="1"/>
  <c r="L61" i="1" s="1"/>
  <c r="P61" i="1" s="1"/>
  <c r="G55" i="2"/>
  <c r="L60" i="1" s="1"/>
  <c r="Q60" i="1" s="1"/>
  <c r="R60" i="1" s="1"/>
  <c r="G45" i="2"/>
  <c r="L50" i="1" s="1"/>
  <c r="G49" i="2"/>
  <c r="L54" i="1" s="1"/>
  <c r="G46" i="2"/>
  <c r="L51" i="1" s="1"/>
  <c r="G48" i="2"/>
  <c r="L53" i="1" s="1"/>
  <c r="G50" i="2"/>
  <c r="L55" i="1" s="1"/>
  <c r="G54" i="2"/>
  <c r="L59" i="1" s="1"/>
  <c r="G47" i="2"/>
  <c r="L52" i="1" s="1"/>
  <c r="G52" i="2"/>
  <c r="L57" i="1" s="1"/>
  <c r="Q85" i="1"/>
  <c r="R85" i="1" s="1"/>
  <c r="P85" i="1"/>
  <c r="Q82" i="1"/>
  <c r="R82" i="1" s="1"/>
  <c r="P82" i="1"/>
  <c r="Q80" i="1"/>
  <c r="R80" i="1" s="1"/>
  <c r="P80" i="1"/>
  <c r="Q77" i="1"/>
  <c r="R77" i="1" s="1"/>
  <c r="P77" i="1"/>
  <c r="Q75" i="1"/>
  <c r="R75" i="1" s="1"/>
  <c r="P75" i="1"/>
  <c r="Q73" i="1"/>
  <c r="R73" i="1" s="1"/>
  <c r="P73" i="1"/>
  <c r="Q69" i="1"/>
  <c r="R69" i="1" s="1"/>
  <c r="P69" i="1"/>
  <c r="Q66" i="1"/>
  <c r="R66" i="1" s="1"/>
  <c r="P66" i="1"/>
  <c r="Q64" i="1"/>
  <c r="R64" i="1" s="1"/>
  <c r="P64" i="1"/>
  <c r="Q87" i="1"/>
  <c r="R87" i="1" s="1"/>
  <c r="P87" i="1"/>
  <c r="Q83" i="1"/>
  <c r="R83" i="1" s="1"/>
  <c r="P83" i="1"/>
  <c r="Q81" i="1"/>
  <c r="R81" i="1" s="1"/>
  <c r="P81" i="1"/>
  <c r="Q76" i="1"/>
  <c r="R76" i="1" s="1"/>
  <c r="P76" i="1"/>
  <c r="Q72" i="1"/>
  <c r="R72" i="1" s="1"/>
  <c r="P72" i="1"/>
  <c r="Q70" i="1"/>
  <c r="R70" i="1" s="1"/>
  <c r="P70" i="1"/>
  <c r="Q67" i="1"/>
  <c r="R67" i="1" s="1"/>
  <c r="P67" i="1"/>
  <c r="Q65" i="1"/>
  <c r="R65" i="1" s="1"/>
  <c r="P65" i="1"/>
  <c r="Q71" i="1"/>
  <c r="R71" i="1" s="1"/>
  <c r="P71" i="1"/>
  <c r="X33" i="2"/>
  <c r="X32" i="2"/>
  <c r="X31" i="2"/>
  <c r="X27" i="2"/>
  <c r="X28" i="2"/>
  <c r="X29" i="2"/>
  <c r="X24" i="2"/>
  <c r="X25" i="2"/>
  <c r="X26" i="2"/>
  <c r="Z33" i="2"/>
  <c r="Z32" i="2"/>
  <c r="Z31" i="2"/>
  <c r="Z28" i="2"/>
  <c r="Q61" i="1" l="1"/>
  <c r="R61" i="1" s="1"/>
  <c r="P60" i="1"/>
  <c r="Q57" i="1"/>
  <c r="R57" i="1" s="1"/>
  <c r="P57" i="1"/>
  <c r="Q59" i="1"/>
  <c r="R59" i="1" s="1"/>
  <c r="P59" i="1"/>
  <c r="Q53" i="1"/>
  <c r="R53" i="1" s="1"/>
  <c r="P53" i="1"/>
  <c r="Q52" i="1"/>
  <c r="R52" i="1" s="1"/>
  <c r="P52" i="1"/>
  <c r="Q55" i="1"/>
  <c r="R55" i="1" s="1"/>
  <c r="P55" i="1"/>
  <c r="Q51" i="1"/>
  <c r="R51" i="1" s="1"/>
  <c r="P51" i="1"/>
  <c r="Q50" i="1"/>
  <c r="R50" i="1" s="1"/>
  <c r="P50" i="1"/>
  <c r="Q54" i="1"/>
  <c r="R54" i="1" s="1"/>
  <c r="P54" i="1"/>
  <c r="G29" i="2"/>
  <c r="L34" i="1" s="1"/>
  <c r="G27" i="2"/>
  <c r="L32" i="1" s="1"/>
  <c r="G31" i="2"/>
  <c r="L36" i="1" s="1"/>
  <c r="G33" i="2"/>
  <c r="L38" i="1" s="1"/>
  <c r="G28" i="2"/>
  <c r="L33" i="1" s="1"/>
  <c r="G32" i="2"/>
  <c r="L37" i="1" s="1"/>
  <c r="X23" i="2"/>
  <c r="X22" i="2"/>
  <c r="X18" i="2"/>
  <c r="X19" i="2"/>
  <c r="X20" i="2"/>
  <c r="X21" i="2"/>
  <c r="X17" i="2"/>
  <c r="X16" i="2"/>
  <c r="Z21" i="2"/>
  <c r="Z20" i="2"/>
  <c r="Z19" i="2"/>
  <c r="Z18" i="2"/>
  <c r="Z17" i="2"/>
  <c r="Z16" i="2"/>
  <c r="Q32" i="1" l="1"/>
  <c r="R32" i="1" s="1"/>
  <c r="P32" i="1"/>
  <c r="Q37" i="1"/>
  <c r="R37" i="1" s="1"/>
  <c r="P37" i="1"/>
  <c r="Q38" i="1"/>
  <c r="R38" i="1" s="1"/>
  <c r="P38" i="1"/>
  <c r="G21" i="2"/>
  <c r="L26" i="1" s="1"/>
  <c r="G19" i="2"/>
  <c r="L24" i="1" s="1"/>
  <c r="Q33" i="1"/>
  <c r="R33" i="1" s="1"/>
  <c r="P33" i="1"/>
  <c r="Q36" i="1"/>
  <c r="R36" i="1" s="1"/>
  <c r="P36" i="1"/>
  <c r="Q34" i="1"/>
  <c r="R34" i="1" s="1"/>
  <c r="P34" i="1"/>
  <c r="G17" i="2"/>
  <c r="L22" i="1" s="1"/>
  <c r="G23" i="2"/>
  <c r="L28" i="1" s="1"/>
  <c r="G20" i="2"/>
  <c r="L25" i="1" s="1"/>
  <c r="G18" i="2"/>
  <c r="L23" i="1" s="1"/>
  <c r="G22" i="2"/>
  <c r="L27" i="1" s="1"/>
  <c r="G24" i="2"/>
  <c r="L29" i="1" s="1"/>
  <c r="G26" i="2"/>
  <c r="L31" i="1" s="1"/>
  <c r="G25" i="2"/>
  <c r="L30" i="1" s="1"/>
  <c r="Q24" i="1" l="1"/>
  <c r="R24" i="1" s="1"/>
  <c r="P24" i="1"/>
  <c r="Q22" i="1"/>
  <c r="R22" i="1" s="1"/>
  <c r="P22" i="1"/>
  <c r="Q31" i="1"/>
  <c r="R31" i="1" s="1"/>
  <c r="P31" i="1"/>
  <c r="Q29" i="1"/>
  <c r="R29" i="1" s="1"/>
  <c r="P29" i="1"/>
  <c r="Q25" i="1"/>
  <c r="R25" i="1" s="1"/>
  <c r="P25" i="1"/>
  <c r="Q23" i="1"/>
  <c r="R23" i="1" s="1"/>
  <c r="P23" i="1"/>
  <c r="Q26" i="1"/>
  <c r="R26" i="1" s="1"/>
  <c r="P26" i="1"/>
  <c r="Q30" i="1"/>
  <c r="R30" i="1" s="1"/>
  <c r="P30" i="1"/>
  <c r="Q27" i="1"/>
  <c r="R27" i="1" s="1"/>
  <c r="P27" i="1"/>
  <c r="Q28" i="1"/>
  <c r="R28" i="1" s="1"/>
  <c r="P28" i="1"/>
  <c r="L199" i="2" l="1"/>
  <c r="W199" i="2"/>
  <c r="Y199" i="2"/>
  <c r="R199" i="2"/>
  <c r="Q199" i="2"/>
  <c r="N199" i="2"/>
  <c r="M199" i="2" l="1"/>
  <c r="P199" i="2"/>
  <c r="K199" i="2"/>
  <c r="U199" i="2"/>
  <c r="V199" i="2"/>
  <c r="J199" i="2"/>
  <c r="T199" i="2" l="1"/>
  <c r="I199" i="2"/>
  <c r="X199" i="2"/>
  <c r="S199" i="2"/>
  <c r="H199" i="2"/>
  <c r="E13" i="2" l="1"/>
  <c r="E12" i="2" l="1"/>
  <c r="Y13" i="2"/>
  <c r="W13" i="2"/>
  <c r="W12" i="2" s="1"/>
  <c r="Q13" i="2"/>
  <c r="Q12" i="2" s="1"/>
  <c r="N13" i="2"/>
  <c r="N12" i="2" s="1"/>
  <c r="L13" i="2"/>
  <c r="L12" i="2" s="1"/>
  <c r="R13" i="2" l="1"/>
  <c r="R12" i="2" s="1"/>
  <c r="F13" i="2"/>
  <c r="F12" i="2" s="1"/>
  <c r="M13" i="2" l="1"/>
  <c r="M12" i="2" s="1"/>
  <c r="P13" i="2"/>
  <c r="P12" i="2" s="1"/>
  <c r="K13" i="2"/>
  <c r="K12" i="2" s="1"/>
  <c r="U13" i="2" l="1"/>
  <c r="U12" i="2" s="1"/>
  <c r="X13" i="2"/>
  <c r="X12" i="2" s="1"/>
  <c r="S13" i="2"/>
  <c r="S12" i="2" s="1"/>
  <c r="I13" i="2"/>
  <c r="I12" i="2" s="1"/>
  <c r="J13" i="2"/>
  <c r="J12" i="2" s="1"/>
  <c r="T13" i="2"/>
  <c r="T12" i="2" s="1"/>
  <c r="H13" i="2"/>
  <c r="H12" i="2" s="1"/>
  <c r="V13" i="2" l="1"/>
  <c r="V12" i="2" s="1"/>
  <c r="G310" i="2" l="1"/>
  <c r="Z199" i="2"/>
  <c r="L315" i="1" l="1"/>
  <c r="Q315" i="1" s="1"/>
  <c r="G199" i="2"/>
  <c r="G957" i="2"/>
  <c r="L962" i="1" s="1"/>
  <c r="Q962" i="1" s="1"/>
  <c r="R962" i="1" s="1"/>
  <c r="R315" i="1" l="1"/>
  <c r="R204" i="1" s="1"/>
  <c r="Q204" i="1"/>
  <c r="P315" i="1"/>
  <c r="P204" i="1" s="1"/>
  <c r="L204" i="1"/>
  <c r="P962" i="1"/>
  <c r="G987" i="2"/>
  <c r="L992" i="1" s="1"/>
  <c r="P992" i="1" l="1"/>
  <c r="Q992" i="1"/>
  <c r="R992" i="1" s="1"/>
  <c r="Z13" i="2" l="1"/>
  <c r="Z12" i="2" s="1"/>
  <c r="G16" i="2"/>
  <c r="G13" i="2" s="1"/>
  <c r="L21" i="1" l="1"/>
  <c r="L18" i="1" s="1"/>
  <c r="Q21" i="1" l="1"/>
  <c r="P21" i="1"/>
  <c r="P18" i="1" s="1"/>
  <c r="G483" i="2"/>
  <c r="L488" i="1" l="1"/>
  <c r="L325" i="1" s="1"/>
  <c r="L17" i="1" s="1"/>
  <c r="G320" i="2"/>
  <c r="R21" i="1"/>
  <c r="R18" i="1" s="1"/>
  <c r="Q18" i="1"/>
  <c r="P488" i="1" l="1"/>
  <c r="P325" i="1" s="1"/>
  <c r="P17" i="1" s="1"/>
  <c r="Q488" i="1"/>
  <c r="R488" i="1" s="1"/>
  <c r="R325" i="1" s="1"/>
  <c r="R17" i="1" s="1"/>
  <c r="G12" i="2"/>
  <c r="Q325" i="1" l="1"/>
  <c r="Q17" i="1" s="1"/>
  <c r="Y320" i="2"/>
  <c r="Y12" i="2" s="1"/>
</calcChain>
</file>

<file path=xl/sharedStrings.xml><?xml version="1.0" encoding="utf-8"?>
<sst xmlns="http://schemas.openxmlformats.org/spreadsheetml/2006/main" count="3626" uniqueCount="2236">
  <si>
    <t>Перечень многоквартирных домов, которые подлежат капитальному ремонту в рамках реализации региональной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</si>
  <si>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</si>
  <si>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</si>
  <si>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</si>
  <si>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</si>
  <si>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</si>
  <si>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</si>
  <si>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Количество жителей, зарегестрированных в МКД      на дату утверждения краткосрочного плана</t>
  </si>
  <si>
    <t>Стоимость капитального ремонта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</si>
  <si>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</si>
  <si>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</si>
  <si>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</si>
  <si>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</t>
  </si>
  <si>
    <t>в том числе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</si>
  <si>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</si>
  <si>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</si>
  <si>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</si>
  <si>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</si>
  <si>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</si>
  <si>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</si>
  <si>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</si>
  <si>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 в.м</t>
  </si>
  <si>
    <t>Х</t>
  </si>
  <si>
    <t>№ п\п</t>
  </si>
  <si>
    <t>Стоимость капитального ремонта,  ВСЕГО</t>
  </si>
  <si>
    <t>ремонт фасада</t>
  </si>
  <si>
    <t>ед.</t>
  </si>
  <si>
    <t>куб.м</t>
  </si>
  <si>
    <t>Адрес многоквартирного дома                            (далее - МКД)</t>
  </si>
  <si>
    <t>Удельная стоимостиь капитального ремонта                       1 кв.м общей площади помещений МКД</t>
  </si>
  <si>
    <t>Предельная стоимость капитального ремонта                1кв.м общей площади помещений МКД</t>
  </si>
  <si>
    <t>г. Кемерово,                                                                     пр-т Шахтеров, д.35</t>
  </si>
  <si>
    <t>ремонт подвальных помещений,относящихся к общему имуществу в многоквартирном доме</t>
  </si>
  <si>
    <t>г. Кемерово,                                                                     пер. 1-й Тульский, д.8</t>
  </si>
  <si>
    <t>Ожидаемое начисление</t>
  </si>
  <si>
    <t>реализации региональной программы капитального ремонта общего имущества в многоквартирных домах г. Кемерово</t>
  </si>
  <si>
    <t xml:space="preserve">     к постановлению администрации</t>
  </si>
  <si>
    <t>от___________20___ №_________</t>
  </si>
  <si>
    <t xml:space="preserve">города Кемерово
</t>
  </si>
  <si>
    <t>ПРИЛОЖЕНИЕ № 2</t>
  </si>
  <si>
    <t xml:space="preserve">    к постановлению администрации</t>
  </si>
  <si>
    <t>города Кемерово</t>
  </si>
  <si>
    <t>Краткосрочный план</t>
  </si>
  <si>
    <t>от___________20____ №_________</t>
  </si>
  <si>
    <t>г. Кемерово,                                                                     б-р Строителей, д.1</t>
  </si>
  <si>
    <t>г. Кемерово,                                                                     б-р Строителей, д.12</t>
  </si>
  <si>
    <t>г. Кемерово,                                                                    б-р Строителей, д.12а</t>
  </si>
  <si>
    <t>г. Кемерово,                                                                     б-р Строителей, д.14а</t>
  </si>
  <si>
    <t>г. Кемерово,                                                                     б-р Строителей, д.16а</t>
  </si>
  <si>
    <t>г. Кемерово,                                                                     б-р Строителей, д.16</t>
  </si>
  <si>
    <t>г. Кемерово,                                                                     б-р Строителей, д.16б</t>
  </si>
  <si>
    <t>г. Кемерово,                                                                     б-р Строителей, д.26/1</t>
  </si>
  <si>
    <t>г. Кемерово,                                                                     б-р Строителей, д.26а</t>
  </si>
  <si>
    <t>г. Кемерово,                                                                     б-р Строителей, д.26б</t>
  </si>
  <si>
    <t>г. Кемерово,                                                                     б-р Строителей, д.28б</t>
  </si>
  <si>
    <t>г. Кемерово,                                                                     б-р Строителей, д.3</t>
  </si>
  <si>
    <t>г. Кемерово,                                                                     б-р Строителей, д.30</t>
  </si>
  <si>
    <t>г. Кемерово,                                                                     б-р Строителей, д.30б</t>
  </si>
  <si>
    <t>г. Кемерово,                                                                     б-р Строителей, д.43</t>
  </si>
  <si>
    <t>г. Кемерово,                                                                     б-р Строителей, д.46</t>
  </si>
  <si>
    <t>г. Кемерово,                                                                     б-р Строителей, д.46а</t>
  </si>
  <si>
    <t>г. Кемерово,                                                                     б-р Строителей, д.46б</t>
  </si>
  <si>
    <t>г. Кемерово,                                                                     б-р Строителей, д.5</t>
  </si>
  <si>
    <t>г. Кемерово,                                                                     б-р Строителей, д.52а</t>
  </si>
  <si>
    <t>г. Кемерово,                                                                     б-р Строителей, д.7</t>
  </si>
  <si>
    <t>г. Кемерово,                                                                     пр-т Кузнецкий, д.118а</t>
  </si>
  <si>
    <t>г. Кемерово,                                                                     пр-т Кузнецкий, д.118б</t>
  </si>
  <si>
    <t>г. Кемерово,                                                                     пр-т Кузнецкий, д.122а</t>
  </si>
  <si>
    <t>г. Кемерово,                                                                     пр-т Кузнецкий, д.66</t>
  </si>
  <si>
    <t>г. Кемерово,                                                                     пр-т Ленина, д.126</t>
  </si>
  <si>
    <t>г. Кемерово,                                                                     пр-т Ленина, д.138а</t>
  </si>
  <si>
    <t>г. Кемерово,                                                                     пр-т Ленина, д.139а</t>
  </si>
  <si>
    <t>г. Кемерово,                                                                     пр-т Ленина, д.139б</t>
  </si>
  <si>
    <t>г. Кемерово,                                                                     пр-т Ленина, д.140а</t>
  </si>
  <si>
    <t>г. Кемерово,                                                                     пр-т Ленина, д.141а</t>
  </si>
  <si>
    <t>г. Кемерово,                                                                     пр-т Ленина, д.142б</t>
  </si>
  <si>
    <t>г. Кемерово,                                                                     пр-т Ленина, д.21</t>
  </si>
  <si>
    <t>г. Кемерово,                                                                     пр-т Ленина, д.60</t>
  </si>
  <si>
    <t>г. Кемерово,                                                                     пр-т Ленина, д.60а</t>
  </si>
  <si>
    <t>г. Кемерово,                                                                     пр-т Ленина, д.60б</t>
  </si>
  <si>
    <t>г. Кемерово,                                                                     пр-т Ленина, д.60в</t>
  </si>
  <si>
    <t>г. Кемерово,                                                                     пр-т Ленина, д.64</t>
  </si>
  <si>
    <t>г. Кемерово,                                                                     пр-т Ленина, д.66б</t>
  </si>
  <si>
    <t>г. Кемерово,                                                                     пр-т Ленина, д.76</t>
  </si>
  <si>
    <t>г. Кемерово,                                                                     пр-т Ленинградский, д.13</t>
  </si>
  <si>
    <t>г. Кемерово,                                                                     пр-т Ленинградский, д.13б</t>
  </si>
  <si>
    <t>г. Кемерово,                                                                     пр-т Ленинградский, д.15а</t>
  </si>
  <si>
    <t>г. Кемерово,                                                                     пр-т Ленинградский, д.21а</t>
  </si>
  <si>
    <t>г. Кемерово,                                                                     пр-т Ленинградский, д.21в</t>
  </si>
  <si>
    <t>г. Кемерово,                                                                     пр-т Ленинградский, д.23а</t>
  </si>
  <si>
    <t>г. Кемерово,                                                                     пр-т Ленинградский, д.23б</t>
  </si>
  <si>
    <t>г. Кемерово,                                                                     пр-т Ленинградский, д.23в</t>
  </si>
  <si>
    <t>г. Кемерово,                                                                     пр-т Ленинградский, д.25а</t>
  </si>
  <si>
    <t>г. Кемерово,                                                                     пр-т Ленинградский, д.25б</t>
  </si>
  <si>
    <t>г. Кемерово,                                                                     пр-т Ленинградский, д.25в</t>
  </si>
  <si>
    <t>г. Кемерово,                                                                     пр-т Ленинградский, д.27</t>
  </si>
  <si>
    <t>г. Кемерово,                                                                     пр-т Ленинградский, д.3</t>
  </si>
  <si>
    <t>г. Кемерово,                                                                     пр-т Ленинградский, д.31</t>
  </si>
  <si>
    <t>г. Кемерово,                                                                     пр-т Ленинградский, д.33</t>
  </si>
  <si>
    <t>г. Кемерово,                                                                     пр-т Ленинградский, д.39а</t>
  </si>
  <si>
    <t>г. Кемерово,                                                                     пр-т Ленинградский, д.3а</t>
  </si>
  <si>
    <t>г. Кемерово,                                                                     пр-т Ленинградский, д.41а</t>
  </si>
  <si>
    <t>г. Кемерово,                                                                     пр-т Ленинградский, д.7а</t>
  </si>
  <si>
    <t>г. Кемерово,                                                                     пр-т Московский, д.17</t>
  </si>
  <si>
    <t>г. Кемерово,                                                                     пр-т Московский, д.23б</t>
  </si>
  <si>
    <t>г. Кемерово,                                                                     пр-т Московский, д.29а</t>
  </si>
  <si>
    <t>г. Кемерово,                                                                     пр-т Октябрьский, д.52</t>
  </si>
  <si>
    <t>г. Кемерово,                                                                     пр-т Октябрьский, д.52а</t>
  </si>
  <si>
    <t>г. Кемерово,                                                                     пр-т Октябрьский, д.60</t>
  </si>
  <si>
    <t>г. Кемерово,                                                                     пр-т Октябрьский, д.64</t>
  </si>
  <si>
    <t>г. Кемерово,                                                                     пр-т Октябрьский, д.66а</t>
  </si>
  <si>
    <t>г. Кемерово,                                                                     пр-т Октябрьский, д.67а</t>
  </si>
  <si>
    <t>г. Кемерово,                                                                     пр-т Октябрьский, д.68</t>
  </si>
  <si>
    <t>г. Кемерово,                                                                     пр-т Октябрьский, д.72</t>
  </si>
  <si>
    <t>г. Кемерово,                                                                     пр-т Октябрьский, д.74</t>
  </si>
  <si>
    <t>г. Кемерово,                                                                     пр-т Октябрьский, д.73</t>
  </si>
  <si>
    <t>г. Кемерово,                                                                     пр-т Октябрьский, д.79</t>
  </si>
  <si>
    <t>г. Кемерово,                                                                     пр-т Октябрьский, д.80б</t>
  </si>
  <si>
    <t>г. Кемерово,                                                                     пр-т Октябрьский, д.81</t>
  </si>
  <si>
    <t>г. Кемерово,                                                                     пр-т Октябрьский, д.91</t>
  </si>
  <si>
    <t>г. Кемерово,                                                                     пр-т Октябрьский, д.93</t>
  </si>
  <si>
    <t>г. Кемерово,                                                                     пр-т Химиков, д.19а</t>
  </si>
  <si>
    <t>г. Кемерово,                                                                     пр-т Химиков, д.24а</t>
  </si>
  <si>
    <t>г. Кемерово,                                                                     пр-т Химиков, д.26а</t>
  </si>
  <si>
    <t>г. Кемерово,                                                                     пр-т Шахтеров, д.32</t>
  </si>
  <si>
    <t>г. Кемерово,                                                                     пр-т Шахтеров, д.32а</t>
  </si>
  <si>
    <t>г. Кемерово,                                                                     пр-т Шахтеров, д.34а</t>
  </si>
  <si>
    <t>г. Кемерово,                                                                     пр-т Шахтеров, д.35а</t>
  </si>
  <si>
    <t>г. Кемерово,                                                                     пр-т Шахтеров, д.36</t>
  </si>
  <si>
    <t>г. Кемерово,                                                                     пр-т Шахтеров, д.36а</t>
  </si>
  <si>
    <t>г. Кемерово,                                                                     пр-т Шахтеров, д.36б</t>
  </si>
  <si>
    <t>г. Кемерово,                                                                     пр-т Шахтеров, д.37а</t>
  </si>
  <si>
    <t>г. Кемерово,                                                                     пр-т Шахтеров, д.37б</t>
  </si>
  <si>
    <t>г. Кемерово,                                                                     пр-т Шахтеров, д.38</t>
  </si>
  <si>
    <t>г. Кемерово,                                                                     пр-т Шахтеров, д.38а</t>
  </si>
  <si>
    <t>г. Кемерово,                                                                     пр-т Шахтеров, д.39а</t>
  </si>
  <si>
    <t>г. Кемерово,                                                                     пр-т Шахтеров, д.40</t>
  </si>
  <si>
    <t>г. Кемерово,                                                                     пр-т Шахтеров, д.40а</t>
  </si>
  <si>
    <t>г. Кемерово,                                                                     пр-т Шахтеров, д.42</t>
  </si>
  <si>
    <t>г. Кемерово,                                                                     пр-т Шахтеров, д.46</t>
  </si>
  <si>
    <t>г. Кемерово,                                                                     пр-т Шахтеров, д.48</t>
  </si>
  <si>
    <t>г. Кемерово,                                                                     ул.  Сергея Тюленина, д.1б</t>
  </si>
  <si>
    <t>г. Кемерово,                                                                     ул. 40 лет Октября, д.15</t>
  </si>
  <si>
    <t>г. Кемерово,                                                                     ул. Белозерная, д.40а</t>
  </si>
  <si>
    <t>г. Кемерово,                                                                     ул. Белозерная, д.44</t>
  </si>
  <si>
    <t>г. Кемерово,                                                                     ул. Белозерная, д.44а</t>
  </si>
  <si>
    <t>г. Кемерово,                                                                     ул. В.Волошиной, д.16</t>
  </si>
  <si>
    <t>г. Кемерово,                                                                     ул. В.Волошиной, д.6а</t>
  </si>
  <si>
    <t>г. Кемерово,                                                                     ул. Варяжская, д.13</t>
  </si>
  <si>
    <t>г. Кемерово,                                                                     ул. Варяжская, д.27</t>
  </si>
  <si>
    <t>г. Кемерово,                                                                     ул. Волгоградская, д.16</t>
  </si>
  <si>
    <t>г. Кемерово,                                                                     ул. Волгоградская, д.18</t>
  </si>
  <si>
    <t>г. Кемерово,                                                                     ул. Волгоградская, д.6</t>
  </si>
  <si>
    <t>г. Кемерово,                                                                     ул. Волгоградская, д.8</t>
  </si>
  <si>
    <t>г. Кемерово,                                                                     ул. Ворошилова, д.11г</t>
  </si>
  <si>
    <t>г. Кемерово,                                                                     ул. Гагарина, д.105а</t>
  </si>
  <si>
    <t>г. Кемерово,                                                                     ул. Дарвина, д.8</t>
  </si>
  <si>
    <t>г. Кемерово,                                                                     ул. Дружбы, д.1</t>
  </si>
  <si>
    <t>г. Кемерово,                                                                     ул. Железнякова, д.10</t>
  </si>
  <si>
    <t>г. Кемерово,                                                                     ул. Железнякова, д.9</t>
  </si>
  <si>
    <t>г. Кемерово,                                                                     ул. Инициативная, д.109</t>
  </si>
  <si>
    <t>г. Кемерово,                                                                     ул. Инициативная, д.111</t>
  </si>
  <si>
    <t>г. Кемерово,                                                                     ул. Инициативная, д.117</t>
  </si>
  <si>
    <t>г. Кемерово,                                                                     ул. Инициативная, д.123</t>
  </si>
  <si>
    <t>г. Кемерово,                                                                     ул. Инициативная, д.123а</t>
  </si>
  <si>
    <t>г. Кемерово,                                                                     ул. Инициативная, д.16б</t>
  </si>
  <si>
    <t>г. Кемерово,                                                                     ул. Инициативная, д.1г</t>
  </si>
  <si>
    <t>г. Кемерово,                                                                     ул. Институтская, д.4</t>
  </si>
  <si>
    <t>г. Кемерово,                                                                     ул. Институтская, д.6</t>
  </si>
  <si>
    <t>г. Кемерово,                                                                     ул. Комсомольский проезд, д.6</t>
  </si>
  <si>
    <t>г. Кемерово,                                                                     ул. Комсомольский проезд, д.8</t>
  </si>
  <si>
    <t>г. Кемерово,                                                                     ул. Космическая, д.18</t>
  </si>
  <si>
    <t>г. Кемерово,                                                                     ул. Космическая, д.4а</t>
  </si>
  <si>
    <t>г. Кемерово,                                                                     ул. Мартемьянова, д.64</t>
  </si>
  <si>
    <t>г. Кемерово,                                                                     ул. Мартемьянова, д.66</t>
  </si>
  <si>
    <t>г. Кемерово,                                                                     ул. Металлистов, д.15</t>
  </si>
  <si>
    <t>г. Кемерово,                                                                     ул. Металлистов, д.16</t>
  </si>
  <si>
    <t>г. Кемерово,                                                                     ул. Металлистов, д.17</t>
  </si>
  <si>
    <t>г. Кемерово,                                                                     ул. Металлистов, д.20</t>
  </si>
  <si>
    <t>г. Кемерово,                                                                     ул. Металлистов, д.21</t>
  </si>
  <si>
    <t>г. Кемерово,                                                                     ул. Мичурина, д.56</t>
  </si>
  <si>
    <t>г. Кемерово,                                                                     ул. Муромцева, д.4а</t>
  </si>
  <si>
    <t>г. Кемерово,                                                                     ул. Новогодняя, д.21</t>
  </si>
  <si>
    <t>г. Кемерово,                                                                     ул. Патриотов, д.30</t>
  </si>
  <si>
    <t>г. Кемерово,                                                                     ул. Притомская Набережная, д.1а</t>
  </si>
  <si>
    <t>г. Кемерово,                                                                     ул. Пролетарская, д.19</t>
  </si>
  <si>
    <t>г. Кемерово,                                                                     ул. Пролетарская, д.28</t>
  </si>
  <si>
    <t>г. Кемерово,                                                                     ул. Пролетарская, д.3а</t>
  </si>
  <si>
    <t>г. Кемерово,                                                                     ул. Радищева, д.4а</t>
  </si>
  <si>
    <t>г. Кемерово,                                                                     ул. Рукавишникова, д.1</t>
  </si>
  <si>
    <t>г. Кемерово,                                                                     ул. Сарыгина, д.11</t>
  </si>
  <si>
    <t>г. Кемерово,                                                                     ул. Сарыгина, д.5</t>
  </si>
  <si>
    <t>г. Кемерово,                                                                     ул. Сибиряков-Гвардейцев, д.13</t>
  </si>
  <si>
    <t>г. Кемерово,                                                                     ул. Сибиряков-Гвардейцев, д.13а</t>
  </si>
  <si>
    <t>г. Кемерово,                                                                     ул. Сибиряков-Гвардейцев, д.15</t>
  </si>
  <si>
    <t>г. Кемерово,                                                                     ул. Сибиряков-Гвардейцев, д.3</t>
  </si>
  <si>
    <t>г. Кемерово,                                                                     ул. Сибиряков-Гвардейцев, д.4</t>
  </si>
  <si>
    <t>г. Кемерово,                                                                     ул. Сибиряков-Гвардейцев, д.4а</t>
  </si>
  <si>
    <t>г. Кемерово,                                                                     ул. Сибиряков-Гвардейцев, д.5</t>
  </si>
  <si>
    <t>г. Кемерово,                                                                     ул. Сибиряков-Гвардейцев, д.6</t>
  </si>
  <si>
    <t>г. Кемерово,                                                                     ул. Сибиряков-Гвардейцев, д.7</t>
  </si>
  <si>
    <t>г. Кемерово,                                                                     ул. Советская, д.4</t>
  </si>
  <si>
    <t>г. Кемерово,                                                                     ул. Спортивная, д.34б</t>
  </si>
  <si>
    <t>г. Кемерово,                                                                     ул. Стадионная, д.4а</t>
  </si>
  <si>
    <t>г. Кемерово,                                                                     ул. Стадионная, д.4б</t>
  </si>
  <si>
    <t>г. Кемерово,                                                                     ул. Стахановская, д.21</t>
  </si>
  <si>
    <t>г. Кемерово,                                                                     ул. Стахановская, д.21а</t>
  </si>
  <si>
    <t>г. Кемерово,                                                                     ул. Стахановская, д.21б</t>
  </si>
  <si>
    <t>г. Кемерово,                                                                     ул. Терешковой, д.50</t>
  </si>
  <si>
    <t>г. Кемерово,                                                                     ул. Тухачевского, д.34</t>
  </si>
  <si>
    <t>г. Кемерово,                                                                     ул. Тухачевского, д.38/1</t>
  </si>
  <si>
    <t>г. Кемерово,                                                                     ул. Федоровского, д.4</t>
  </si>
  <si>
    <t>г. Кемерово,                                                                     ул. Халтурина, д.31</t>
  </si>
  <si>
    <t>г. Кемерово,                                                                     ул. Халтурина, д.33</t>
  </si>
  <si>
    <t>г. Кемерово,                                                                     ул. Халтурина, д.43</t>
  </si>
  <si>
    <t>г. Кемерово,                                                                     ул. Халтурина, д.45а</t>
  </si>
  <si>
    <t>г. Кемерово,                                                                     шоссе Промышленновское, д.42</t>
  </si>
  <si>
    <t>г. Кемерово,                                                                     б-р Строителей, д.42</t>
  </si>
  <si>
    <t>г. Кемерово,                                                                     пер. 2-й Тульский, д.8</t>
  </si>
  <si>
    <t>г. Кемерово,                                                                     пер. Беломорский 1-й, д.7</t>
  </si>
  <si>
    <t>г. Кемерово,                                                                     пер. Щегловский, д.10</t>
  </si>
  <si>
    <t>г. Кемерово,                                                                     пер. Щегловский, д.6</t>
  </si>
  <si>
    <t>г. Кемерово,                                                                     пер. Щегловский, д.8</t>
  </si>
  <si>
    <t>г. Кемерово,                                                                     пр-т Кузнецкий, д.133</t>
  </si>
  <si>
    <t>г. Кемерово,                                                                     пр-т Кузнецкий, д.222</t>
  </si>
  <si>
    <t>г. Кемерово,                                                                     пр-т Ленина, д.117б</t>
  </si>
  <si>
    <t>г. Кемерово,                                                                     пр-т Ленина, д.150а</t>
  </si>
  <si>
    <t>г. Кемерово,                                                                     пр-т Ленина, д.152в</t>
  </si>
  <si>
    <t>г. Кемерово,                                                                     пр-т Ленинградский, д.36</t>
  </si>
  <si>
    <t>г. Кемерово,                                                                     пр-т Ленинградский, д.36а</t>
  </si>
  <si>
    <t>г. Кемерово,                                                                     пр-т Ленинградский, д.36б</t>
  </si>
  <si>
    <t>г. Кемерово,                                                                     пр-т Ленинградский, д.38</t>
  </si>
  <si>
    <t>г. Кемерово,                                                                     пр-т Ленинградский, д.38а</t>
  </si>
  <si>
    <t>г. Кемерово,                                                                     пр-т Ленинградский, д.40б</t>
  </si>
  <si>
    <t>г. Кемерово,                                                                     пр-т Ленинградский, д.40в</t>
  </si>
  <si>
    <t>г. Кемерово,                                                                     пр-т Ленинградский, д.41</t>
  </si>
  <si>
    <t>г. Кемерово,                                                                     пр-т Ленинградский, д.49</t>
  </si>
  <si>
    <t>г. Кемерово,                                                                     пр-т Октябрьский, д.101б</t>
  </si>
  <si>
    <t>г. Кемерово,                                                                     пр-т Октябрьский, д.103</t>
  </si>
  <si>
    <t>г. Кемерово,                                                                     пр-т Октябрьский, д.20б</t>
  </si>
  <si>
    <t>г. Кемерово,                                                                     пр-т Октябрьский, д.47</t>
  </si>
  <si>
    <t>г. Кемерово,                                                                     пр-т Октябрьский, д.56</t>
  </si>
  <si>
    <t>г. Кемерово,                                                                     пр-т Октябрьский, д.78а</t>
  </si>
  <si>
    <t>г. Кемерово,                                                                     пр-т Октябрьский, д.82</t>
  </si>
  <si>
    <t>г. Кемерово,                                                                     шоссе Промышленновское, д.56</t>
  </si>
  <si>
    <t>г. Кемерово,                                                                     ул. Халтурина, д.39б</t>
  </si>
  <si>
    <t>г. Кемерово,                                                                     ул. Халтурина, д.33б</t>
  </si>
  <si>
    <t>г. Кемерово,                                                                     ул. Федоровского, д.8</t>
  </si>
  <si>
    <t>г. Кемерово,                                                                     ул. Ударная, д.12</t>
  </si>
  <si>
    <t>г. Кемерово,                                                                     ул. Тухачевского, д.31в</t>
  </si>
  <si>
    <t>г. Кемерово,                                                                     ул. Тухачевского, д.31б</t>
  </si>
  <si>
    <t>г. Кемерово,                                                                     ул. Тухачевского, д.31а</t>
  </si>
  <si>
    <t>г. Кемерово,                                                                     ул. Тухачевского, д.31</t>
  </si>
  <si>
    <t>г. Кемерово,                                                                     ул. Тухачевского, д.29</t>
  </si>
  <si>
    <t>г. Кемерово,                                                                     ул. Торговая, д.3</t>
  </si>
  <si>
    <t>г. Кемерово,                                                                     ул. Торговая, д.1</t>
  </si>
  <si>
    <t>г. Кемерово,                                                                     ул. Томская, д.5а</t>
  </si>
  <si>
    <t>г. Кемерово,                                                                     ул. Строительная, д.8а</t>
  </si>
  <si>
    <t>г. Кемерово,                                                                     ул. Строительная, д.6</t>
  </si>
  <si>
    <t>г. Кемерово,                                                                     ул. Строительная, д.4</t>
  </si>
  <si>
    <t>г. Кемерово,                                                                     ул. Стахановская, д.16</t>
  </si>
  <si>
    <t>г. Кемерово,                                                                     ул. Стахановская, д.14</t>
  </si>
  <si>
    <t>г. Кемерово,                                                                     ул. Стахановская, д.12</t>
  </si>
  <si>
    <t>г. Кемерово,                                                                     ул. Стахановская, д.10а</t>
  </si>
  <si>
    <t>г. Кемерово,                                                                     ул. Стахановская, д.10</t>
  </si>
  <si>
    <t>г. Кемерово,                                                                     ул. Спортивная, д.26</t>
  </si>
  <si>
    <t>г. Кемерово,                                                                     ул. Спартака, д.23</t>
  </si>
  <si>
    <t>г. Кемерово,                                                                     ул. Спартака, д.21</t>
  </si>
  <si>
    <t>г. Кемерово,                                                                     ул. Советская, д.3</t>
  </si>
  <si>
    <t>г. Кемерово,                                                                     ул. Сибиряков-Гвардейцев, д.22а</t>
  </si>
  <si>
    <t>г. Кемерово,                                                                     ул. Радищева, д.6а</t>
  </si>
  <si>
    <t>г. Кемерово,                                                                     ул. Попова, д.5б</t>
  </si>
  <si>
    <t>г. Кемерово,                                                                     ул. Попова, д.3б</t>
  </si>
  <si>
    <t>г. Кемерово,                                                                     ул. Попова, д.11</t>
  </si>
  <si>
    <t>г. Кемерово,                                                                     ул. Подстанция 220, д.2</t>
  </si>
  <si>
    <t>г. Кемерово,                                                                     ул. Патриотов, д.33а</t>
  </si>
  <si>
    <t>г. Кемерово,                                                                     ул. Патриотов, д.27а</t>
  </si>
  <si>
    <t>г. Кемерово,                                                                     ул. Патриотов, д.14б</t>
  </si>
  <si>
    <t>г. Кемерово,                                                                     ул. Ногинская, д.8</t>
  </si>
  <si>
    <t>г. Кемерово,                                                                     ул. Ногинская, д.10</t>
  </si>
  <si>
    <t>г. Кемерово,                                                                     ул. Новостроевская, д.8</t>
  </si>
  <si>
    <t>г. Кемерово,                                                                     ул. Новостроевская, д.6</t>
  </si>
  <si>
    <t>г. Кемерово,                                                                     ул. Новостроевская, д.4</t>
  </si>
  <si>
    <t>г. Кемерово,                                                                     ул. Нагорная, д.1</t>
  </si>
  <si>
    <t>г. Кемерово,                                                                     ул. Металлистов, д.12б</t>
  </si>
  <si>
    <t>г. Кемерово,                                                                     ул. Масальская, д.58</t>
  </si>
  <si>
    <t>г. Кемерово,                                                                     ул. Марковцева, д.18</t>
  </si>
  <si>
    <t>г. Кемерово,                                                                     ул. Марковцева, д.14</t>
  </si>
  <si>
    <t>г. Кемерово,                                                                     ул. Марковцева, д.12а</t>
  </si>
  <si>
    <t>г. Кемерово,                                                                     ул. Марковцева, д.12</t>
  </si>
  <si>
    <t>г. Кемерово,                                                                     ул. Леонова, д.16б</t>
  </si>
  <si>
    <t>г. Кемерово,                                                                     ул. Космическая, д.33</t>
  </si>
  <si>
    <t>г. Кемерово,                                                                     ул. Космическая, д.14а</t>
  </si>
  <si>
    <t>г. Кемерово,                                                                     ул. Комсомольский проезд, д.9</t>
  </si>
  <si>
    <t>г. Кемерово,                                                                     ул. Комсомольский проезд, д.6а</t>
  </si>
  <si>
    <t>г. Кемерово,                                                                     ул. Комсомольский проезд, д.5</t>
  </si>
  <si>
    <t>г. Кемерово,                                                                     ул. Комсомольский проезд, д.4</t>
  </si>
  <si>
    <t>г. Кемерово,                                                                     ул. Комсомольский проезд, д.3</t>
  </si>
  <si>
    <t>г. Кемерово,                                                                     ул. Комсомольский проезд, д.12</t>
  </si>
  <si>
    <t>г. Кемерово,                                                                     ул. Комсомольский проезд, д.10</t>
  </si>
  <si>
    <t>г. Кемерово,                                                                     ул. Комсомольский проезд, д.1</t>
  </si>
  <si>
    <t>г. Кемерово,                                                                     ул. Коммунистическая, д.127</t>
  </si>
  <si>
    <t>г. Кемерово,                                                                     ул. Институтская, д.2</t>
  </si>
  <si>
    <t>г. Кемерово,                                                                     ул. Инициативная, д.99а</t>
  </si>
  <si>
    <t>г. Кемерово,                                                                     ул. Глинки, д.3</t>
  </si>
  <si>
    <t>г. Кемерово,                                                                     ул. Гагарина, д.149</t>
  </si>
  <si>
    <t>г. Кемерово,                                                                     ул. Волгоградская, д.3</t>
  </si>
  <si>
    <t>г. Кемерово,                                                                     ул. В.Волошиной, д.8</t>
  </si>
  <si>
    <t>г. Кемерово,                                                                     ул. В.Волошиной, д.6</t>
  </si>
  <si>
    <t>г. Кемерово,                                                                     ул. В.Волошиной, д.4</t>
  </si>
  <si>
    <t>г. Кемерово,                                                                     ул. В.Волошиной, д.33</t>
  </si>
  <si>
    <t>г. Кемерово,                                                                     ул. В.Волошиной, д.28б</t>
  </si>
  <si>
    <t>г. Кемерово,                                                                     ул. В.Волошиной, д.14</t>
  </si>
  <si>
    <t>г. Кемерово,                                                                     ул. Белозерная, д.31</t>
  </si>
  <si>
    <t>г. Кемерово,                                                                     ул. Барнаульская, д.33</t>
  </si>
  <si>
    <t>г. Кемерово,                                                                     ул. Барнаульская, д.31</t>
  </si>
  <si>
    <t>г. Кемерово,                                                                     ул. Аллейная, д.9</t>
  </si>
  <si>
    <t>г. Кемерово,                                                                     ул. Аллейная, д.13</t>
  </si>
  <si>
    <t>г. Кемерово,                                                                     ул. Авроры, д.4</t>
  </si>
  <si>
    <t>г. Кемерово,                                                                     пр-т Октябрьский, д.84</t>
  </si>
  <si>
    <t>г. Кемерово,                                                                     пр-т Октябрьский, д.97</t>
  </si>
  <si>
    <t>г. Кемерово,                                                                     пр-т Октябрьский, д.99а</t>
  </si>
  <si>
    <t>г. Кемерово,                                                                     пр-т Химиков, д.19</t>
  </si>
  <si>
    <t>г. Кемерово,                                                                     пр-т Химиков, д.25</t>
  </si>
  <si>
    <t>г. Кемерово,                                                                     пр-т Шахтеров, д.81а</t>
  </si>
  <si>
    <t>г. Кемерово,                                                                     пр-т Шахтеров, д.85а</t>
  </si>
  <si>
    <t>г. Кемерово,                                                                     ул. 9-е Января, д.1а</t>
  </si>
  <si>
    <t>г. Кемерово,                                                                     б-р Пионерский, д.2</t>
  </si>
  <si>
    <t>г. Кемерово,                                                                     б-р Пионерский, д.9</t>
  </si>
  <si>
    <t>г. Кемерово,                                                                     б-р Строителей, д.11</t>
  </si>
  <si>
    <t>г. Кемерово,                                                                     б-р Строителей, д.14</t>
  </si>
  <si>
    <t>г. Кемерово,                                                                     б-р Строителей, д.15</t>
  </si>
  <si>
    <t>г. Кемерово,                                                                     б-р Строителей, д.19</t>
  </si>
  <si>
    <t>г. Кемерово,                                                                     б-р Строителей, д.22а</t>
  </si>
  <si>
    <t>г. Кемерово,                                                                     б-р Строителей, д.25а</t>
  </si>
  <si>
    <t>г. Кемерово,                                                                     б-р Строителей, д.26г</t>
  </si>
  <si>
    <t>г. Кемерово,                                                                     б-р Строителей, д.27в</t>
  </si>
  <si>
    <t>г. Кемерово,                                                                     б-р Строителей, д.29а</t>
  </si>
  <si>
    <t>г. Кемерово,                                                                     б-р Строителей, д.30а</t>
  </si>
  <si>
    <t>г. Кемерово,                                                                     б-р Строителей, д.32</t>
  </si>
  <si>
    <t>г. Кемерово,                                                                     б-р Строителей, д.32а</t>
  </si>
  <si>
    <t>г. Кемерово,                                                                     б-р Строителей, д.33</t>
  </si>
  <si>
    <t>г. Кемерово,                                                                     б-р Строителей, д.36</t>
  </si>
  <si>
    <t>г. Кемерово,                                                                     б-р Строителей, д.39</t>
  </si>
  <si>
    <t>г. Кемерово,                                                                     б-р Строителей, д.4</t>
  </si>
  <si>
    <t>г. Кемерово,                                                                     б-р Строителей, д.40</t>
  </si>
  <si>
    <t>г. Кемерово,                                                                     б-р Строителей, д.41</t>
  </si>
  <si>
    <t>г. Кемерово,                                                                     б-р Строителей, д.44а</t>
  </si>
  <si>
    <t>г. Кемерово,                                                                     б-р Строителей, д.50/2</t>
  </si>
  <si>
    <t>г. Кемерово,                                                                     б-р Строителей, д.52</t>
  </si>
  <si>
    <t>г. Кемерово,                                                                     б-р Строителей, д.56</t>
  </si>
  <si>
    <t>г. Кемерово,                                                                     б-р Строителей, д.56/2</t>
  </si>
  <si>
    <t>г. Кемерово,                                                                     б-р Строителей, д.6</t>
  </si>
  <si>
    <t>г. Кемерово,                                                                     пер. 1-й Варяжский, д.12</t>
  </si>
  <si>
    <t>г. Кемерово,                                                                     пер. 2-й Тульский, д.3</t>
  </si>
  <si>
    <t>г. Кемерово,                                                                     пер. 2-й Тульский, д.5а</t>
  </si>
  <si>
    <t>г. Кемерово,                                                                     пер. 2-й Тульский, д.7</t>
  </si>
  <si>
    <t>г. Кемерово,                                                                     пер. 3-й Иланский, д.1</t>
  </si>
  <si>
    <t>г. Кемерово,                                                                     пер. Бакинский, д.18</t>
  </si>
  <si>
    <t>г. Кемерово,                                                                     пер. Бакинский, д.20</t>
  </si>
  <si>
    <t>г. Кемерово,                                                                     пер. Бакинский, д.22</t>
  </si>
  <si>
    <t>г. Кемерово,                                                                     пер. Бакинский, д.24</t>
  </si>
  <si>
    <t>г. Кемерово,                                                                     пер. Волкова, д.8</t>
  </si>
  <si>
    <t>г. Кемерово,                                                                     пер. Волкова 2-й, д.7</t>
  </si>
  <si>
    <t>г. Кемерово,                                                                     пер. Леонова, д.5</t>
  </si>
  <si>
    <t>г. Кемерово,                                                                     пер. Леонова, д.7</t>
  </si>
  <si>
    <t>г. Кемерово,                                                                     пер. Нартова, д.1а</t>
  </si>
  <si>
    <t>г. Кемерово,                                                                     пер. Нартова, д.1б</t>
  </si>
  <si>
    <t>г. Кемерово,                                                                     пер. Невьянский, д.2</t>
  </si>
  <si>
    <t>г. Кемерово,                                                                     пер. Невьянский, д.4</t>
  </si>
  <si>
    <t>г. Кемерово,                                                                     пер. Рекордный, д.6а</t>
  </si>
  <si>
    <t>г. Кемерово,                                                                     пер. Ушакова, д.2</t>
  </si>
  <si>
    <t>г. Кемерово,                                                                     пер. Чкалова, д.11а</t>
  </si>
  <si>
    <t>г. Кемерово,                                                                     пер. Щегловский, д.10а</t>
  </si>
  <si>
    <t>г. Кемерово,                                                                     проезд Промышленновский, д.3</t>
  </si>
  <si>
    <t>г. Кемерово,                                                                     пр-т Кузнецкий, д.102а</t>
  </si>
  <si>
    <t>г. Кемерово,                                                                     пр-т Кузнецкий, д.120а</t>
  </si>
  <si>
    <t>г. Кемерово,                                                                     пр-т Кузнецкий, д.131</t>
  </si>
  <si>
    <t>г. Кемерово,                                                                     пр-т Кузнецкий, д.135</t>
  </si>
  <si>
    <t>г. Кемерово,                                                                     пр-т Кузнецкий, д.135б</t>
  </si>
  <si>
    <t>г. Кемерово,                                                                     пр-т Кузнецкий, д.158</t>
  </si>
  <si>
    <t>г. Кемерово,                                                                     пр-т Кузнецкий, д.162</t>
  </si>
  <si>
    <t>г. Кемерово,                                                                     пр-т Кузнецкий, д.276</t>
  </si>
  <si>
    <t>г. Кемерово,                                                                     пр-т Кузнецкий, д.32</t>
  </si>
  <si>
    <t>г. Кемерово,                                                                     пр-т Кузнецкий, д.57</t>
  </si>
  <si>
    <t>г. Кемерово,                                                                     пр-т Кузнецкий, д.60</t>
  </si>
  <si>
    <t>г. Кемерово,                                                                     пр-т Кузнецкий, д.72</t>
  </si>
  <si>
    <t>г. Кемерово,                                                                     пр-т Кузнецкий, д.90</t>
  </si>
  <si>
    <t>г. Кемерово,                                                                     пр-т Кузнецкий, д.92</t>
  </si>
  <si>
    <t>г. Кемерово,                                                                     пр-т Кузнецкий, д.94</t>
  </si>
  <si>
    <t>г. Кемерово,                                                                     пр-т Кузнецкий, д.98</t>
  </si>
  <si>
    <t>г. Кемерово,                                                                     пр-т Ленина, д.1</t>
  </si>
  <si>
    <t>г. Кемерово,                                                                     пр-т Ленина, д.106а</t>
  </si>
  <si>
    <t>г. Кемерово,                                                                     пр-т Ленина, д.117а</t>
  </si>
  <si>
    <t>г. Кемерово,                                                                     пр-т Ленина, д.121</t>
  </si>
  <si>
    <t>г. Кемерово,                                                                     пр-т Ленина, д.122</t>
  </si>
  <si>
    <t>г. Кемерово,                                                                     пр-т Ленина, д.122а</t>
  </si>
  <si>
    <t>г. Кемерово,                                                                     пр-т Ленина, д.123</t>
  </si>
  <si>
    <t>г. Кемерово,                                                                     пр-т Ленина, д.125</t>
  </si>
  <si>
    <t>г. Кемерово,                                                                     пр-т Ленина, д.128а</t>
  </si>
  <si>
    <t>г. Кемерово,                                                                     пр-т Ленина, д.131</t>
  </si>
  <si>
    <t>г. Кемерово,                                                                     пр-т Ленина, д.133</t>
  </si>
  <si>
    <t>г. Кемерово,                                                                     пр-т Ленина, д.133б</t>
  </si>
  <si>
    <t>г. Кемерово,                                                                     пр-т Ленина, д.134</t>
  </si>
  <si>
    <t>г. Кемерово,                                                                     пр-т Ленина, д.136а</t>
  </si>
  <si>
    <t>г. Кемерово,                                                                     пр-т Ленина, д.138</t>
  </si>
  <si>
    <t>г. Кемерово,                                                                     пр-т Ленина, д.139в</t>
  </si>
  <si>
    <t>г. Кемерово,                                                                     пр-т Ленина, д.142а</t>
  </si>
  <si>
    <t>г. Кемерово,                                                                     пр-т Ленина, д.150б</t>
  </si>
  <si>
    <t>г. Кемерово,                                                                     пр-т Ленина, д.152б</t>
  </si>
  <si>
    <t>г. Кемерово,                                                                     пр-т Ленина, д.19</t>
  </si>
  <si>
    <t>г. Кемерово,                                                                     пр-т Ленина, д.23</t>
  </si>
  <si>
    <t>г. Кемерово,                                                                     пр-т Ленина, д.28</t>
  </si>
  <si>
    <t>г. Кемерово,                                                                     пр-т Ленина, д.32</t>
  </si>
  <si>
    <t>г. Кемерово,                                                                     пр-т Ленина, д.36</t>
  </si>
  <si>
    <t>г. Кемерово,                                                                     пр-т Ленина, д.38</t>
  </si>
  <si>
    <t>г. Кемерово,                                                                     пр-т Ленина, д.42</t>
  </si>
  <si>
    <t>г. Кемерово,                                                                     пр-т Ленина, д.44</t>
  </si>
  <si>
    <t>г. Кемерово,                                                                     пр-т Ленина, д.46</t>
  </si>
  <si>
    <t>г. Кемерово,                                                                     пр-т Ленина, д.47</t>
  </si>
  <si>
    <t>г. Кемерово,                                                                     пр-т Ленина, д.48</t>
  </si>
  <si>
    <t>г. Кемерово,                                                                     пр-т Ленина, д.69а</t>
  </si>
  <si>
    <t>г. Кемерово,                                                                     пр-т Ленина, д.71</t>
  </si>
  <si>
    <t>г. Кемерово,                                                                     пр-т Ленина, д.76в</t>
  </si>
  <si>
    <t>г. Кемерово,                                                                     пр-т Ленина, д.77г</t>
  </si>
  <si>
    <t>г. Кемерово,                                                                     пр-т Ленина, д.82в</t>
  </si>
  <si>
    <t>г. Кемерово,                                                                     пр-т Ленина, д.86</t>
  </si>
  <si>
    <t>г. Кемерово,                                                                     пр-т Ленина, д.94</t>
  </si>
  <si>
    <t>г. Кемерово,                                                                     пр-т Ленина, д.95</t>
  </si>
  <si>
    <t>г. Кемерово,                                                                     пр-т Ленина, д.99</t>
  </si>
  <si>
    <t>г. Кемерово,                                                                     пр-т Ленинградский, д.13а</t>
  </si>
  <si>
    <t>г. Кемерово,                                                                     пр-т Ленинградский, д.14</t>
  </si>
  <si>
    <t>г. Кемерово,                                                                     пр-т Ленинградский, д.18</t>
  </si>
  <si>
    <t>г. Кемерово,                                                                     пр-т Ленинградский, д.18а</t>
  </si>
  <si>
    <t>г. Кемерово,                                                                     пр-т Ленинградский, д.21б</t>
  </si>
  <si>
    <t>г. Кемерово,                                                                     пр-т Ленинградский, д.21г</t>
  </si>
  <si>
    <t>г. Кемерово,                                                                     пр-т Ленинградский, д.23</t>
  </si>
  <si>
    <t>г. Кемерово,                                                                     пр-т Ленинградский, д.24</t>
  </si>
  <si>
    <t>г. Кемерово,                                                                     пр-т Ленинградский, д.24а</t>
  </si>
  <si>
    <t>г. Кемерово,                                                                     пр-т Ленинградский, д.28</t>
  </si>
  <si>
    <t>г. Кемерово,                                                                     пр-т Ленинградский, д.31а</t>
  </si>
  <si>
    <t>г. Кемерово,                                                                     пр-т Ленинградский, д.39</t>
  </si>
  <si>
    <t>г. Кемерово,                                                                     пр-т Ленинградский, д.47</t>
  </si>
  <si>
    <t>г. Кемерово,                                                                     пр-т Ленинградский, д.47а</t>
  </si>
  <si>
    <t>г. Кемерово,                                                                     пр-т Ленинградский, д.47б</t>
  </si>
  <si>
    <t>г. Кемерово,                                                                     пр-т Ленинградский, д.47в</t>
  </si>
  <si>
    <t>г. Кемерово,                                                                     пр-т Ленинградский, д.49б</t>
  </si>
  <si>
    <t>г. Кемерово,                                                                     пр-т Молодежный, д.8</t>
  </si>
  <si>
    <t>г. Кемерово,                                                                     пр-т Московский, д.13а</t>
  </si>
  <si>
    <t>г. Кемерово,                                                                     пр-т Московский, д.21</t>
  </si>
  <si>
    <t>г. Кемерово,                                                                     пр-т Московский, д.29</t>
  </si>
  <si>
    <t>г. Кемерово,                                                                     пр-т Московский, д.45б</t>
  </si>
  <si>
    <t>г. Кемерово,                                                                     пр-т Московский, д.9</t>
  </si>
  <si>
    <t>г. Кемерово,                                                                     пр-т Московский, д.9б</t>
  </si>
  <si>
    <t>г. Кемерово,                                                                     пр-т Октябрьский, д.18</t>
  </si>
  <si>
    <t>г. Кемерово,                                                                     пр-т Октябрьский, д.20</t>
  </si>
  <si>
    <t>г. Кемерово,                                                                     пр-т Октябрьский, д.20а</t>
  </si>
  <si>
    <t>г. Кемерово,                                                                     пр-т Октябрьский, д.23б</t>
  </si>
  <si>
    <t>г. Кемерово,                                                                     пр-т Октябрьский, д.33</t>
  </si>
  <si>
    <t>г. Кемерово,                                                                     пр-т Октябрьский, д.37</t>
  </si>
  <si>
    <t>г. Кемерово,                                                                     пр-т Октябрьский, д.46</t>
  </si>
  <si>
    <t>г. Кемерово,                                                                     пр-т Октябрьский, д.54</t>
  </si>
  <si>
    <t>г. Кемерово,                                                                     пр-т Октябрьский, д.58</t>
  </si>
  <si>
    <t>г. Кемерово,                                                                     пр-т Октябрьский, д.62</t>
  </si>
  <si>
    <t>г. Кемерово,                                                                     пр-т Октябрьский, д.64б</t>
  </si>
  <si>
    <t>г. Кемерово,                                                                     пр-т Октябрьский, д.66</t>
  </si>
  <si>
    <t>г. Кемерово,                                                                     пр-т Октябрьский, д.67</t>
  </si>
  <si>
    <t>г. Кемерово,                                                                     пр-т Октябрьский, д.70</t>
  </si>
  <si>
    <t>г. Кемерово,                                                                     пр-т Октябрьский, д.71</t>
  </si>
  <si>
    <t>г. Кемерово,                                                                     пр-т Октябрьский, д.77а</t>
  </si>
  <si>
    <t>г. Кемерово,                                                                     пр-т Октябрьский, д.80а</t>
  </si>
  <si>
    <t>г. Кемерово,                                                                     пр-т Октябрьский, д.80г</t>
  </si>
  <si>
    <t>г. Кемерово,                                                                     пр-т Октябрьский, д.83</t>
  </si>
  <si>
    <t>г. Кемерово,                                                                     пр-т Октябрьский, д.89</t>
  </si>
  <si>
    <t>г. Кемерово,                                                                     пр-т Октябрьский, д.99</t>
  </si>
  <si>
    <t>г. Кемерово,                                                                     пр-т Советский, д.24</t>
  </si>
  <si>
    <t>г. Кемерово,                                                                     пр-т Советский, д.28</t>
  </si>
  <si>
    <t>г. Кемерово,                                                                     пр-т Советский, д.29</t>
  </si>
  <si>
    <t>г. Кемерово,                                                                     пр-т Советский, д.31</t>
  </si>
  <si>
    <t>г. Кемерово,                                                                     пр-т Советский, д.33</t>
  </si>
  <si>
    <t>г. Кемерово,                                                                     пр-т Советский, д.36</t>
  </si>
  <si>
    <t>г. Кемерово,                                                                     пр-т Советский, д.41</t>
  </si>
  <si>
    <t>г. Кемерово,                                                                     пр-т Советский, д.46</t>
  </si>
  <si>
    <t>г. Кемерово,                                                                     пр-т Советский, д.49</t>
  </si>
  <si>
    <t>г. Кемерово,                                                                     пр-т Советский, д.50</t>
  </si>
  <si>
    <t>г. Кемерово,                                                                     пр-т Советский, д.51</t>
  </si>
  <si>
    <t>г. Кемерово,                                                                     пр-т Советский, д.63</t>
  </si>
  <si>
    <t>г. Кемерово,                                                                     пр-т Советский, д.69</t>
  </si>
  <si>
    <t>г. Кемерово,                                                                     пр-т Химиков, д.14а</t>
  </si>
  <si>
    <t>г. Кемерово,                                                                     пр-т Химиков, д.17</t>
  </si>
  <si>
    <t>г. Кемерово,                                                                     пр-т Химиков, д.21</t>
  </si>
  <si>
    <t>г. Кемерово,                                                                     пр-т Химиков, д.22</t>
  </si>
  <si>
    <t>г. Кемерово,                                                                     пр-т Химиков, д.23</t>
  </si>
  <si>
    <t>г. Кемерово,                                                                     пр-т Химиков, д.23а</t>
  </si>
  <si>
    <t>г. Кемерово,                                                                     пр-т Химиков, д.24</t>
  </si>
  <si>
    <t>г. Кемерово,                                                                     пр-т Химиков, д.26</t>
  </si>
  <si>
    <t>г. Кемерово,                                                                     пр-т Шахтеров, д.21</t>
  </si>
  <si>
    <t>г. Кемерово,                                                                     пр-т Шахтеров, д.22</t>
  </si>
  <si>
    <t>г. Кемерово,                                                                     пр-т Шахтеров, д.26</t>
  </si>
  <si>
    <t>г. Кемерово,                                                                     пр-т Шахтеров, д.28</t>
  </si>
  <si>
    <t>г. Кемерово,                                                                     пр-т Шахтеров, д.30</t>
  </si>
  <si>
    <t>г. Кемерово,                                                                     пр-т Шахтеров, д.31</t>
  </si>
  <si>
    <t>г. Кемерово,                                                                     пр-т Шахтеров, д.34</t>
  </si>
  <si>
    <t>г. Кемерово,                                                                     пр-т Шахтеров, д.37</t>
  </si>
  <si>
    <t>г. Кемерово,                                                                     пр-т Шахтеров, д.38б</t>
  </si>
  <si>
    <t>г. Кемерово,                                                                     пр-т Шахтеров, д.41</t>
  </si>
  <si>
    <t>г. Кемерово,                                                                     пр-т Шахтеров, д.44</t>
  </si>
  <si>
    <t>г. Кемерово,                                                                     пр-т Шахтеров, д.49</t>
  </si>
  <si>
    <t>г. Кемерово,                                                                     пр-т Шахтеров, д.51</t>
  </si>
  <si>
    <t>г. Кемерово,                                                                     пр-т Шахтеров, д.55</t>
  </si>
  <si>
    <t>г. Кемерово,                                                                     пр-т Шахтеров, д.71</t>
  </si>
  <si>
    <t>г. Кемерово,                                                                     пр-т Шахтеров, д.81</t>
  </si>
  <si>
    <t>г. Кемерово,                                                                     пр-т Шахтеров, д.85</t>
  </si>
  <si>
    <t>г. Кемерово,                                                                     ул.  Николая Островского, д.27</t>
  </si>
  <si>
    <t>г. Кемерово,                                                                     ул.  Николая Островского, д.29</t>
  </si>
  <si>
    <t>г. Кемерово,                                                                     ул.  Николая Островского, д.31</t>
  </si>
  <si>
    <t>г. Кемерово,                                                                     ул.  Николая Островского, д.8</t>
  </si>
  <si>
    <t>г. Кемерово,                                                                     ул.  Сергея Тюленина, д.1</t>
  </si>
  <si>
    <t>г. Кемерово,                                                                     ул.  Сергея Тюленина, д.11</t>
  </si>
  <si>
    <t>г. Кемерово,                                                                     ул.  Сергея Тюленина, д.13</t>
  </si>
  <si>
    <t>г. Кемерово,                                                                     ул.  Сергея Тюленина, д.17</t>
  </si>
  <si>
    <t>г. Кемерово,                                                                     ул.  Сергея Тюленина, д.19</t>
  </si>
  <si>
    <t>г. Кемерово,                                                                     ул.  Сергея Тюленина, д.2</t>
  </si>
  <si>
    <t>г. Кемерово,                                                                     ул.  Сергея Тюленина, д.3а</t>
  </si>
  <si>
    <t>г. Кемерово,                                                                     ул.  Сергея Тюленина, д.4</t>
  </si>
  <si>
    <t>г. Кемерово,                                                                     ул.  Сергея Тюленина, д.6</t>
  </si>
  <si>
    <t>г. Кемерово,                                                                     ул. 1-й Квартал, д.1</t>
  </si>
  <si>
    <t>г. Кемерово,                                                                     ул. 1-й Квартал, д.2</t>
  </si>
  <si>
    <t>г. Кемерово,                                                                     ул. 2-й Квартал, д.1</t>
  </si>
  <si>
    <t>г. Кемерово,                                                                     ул. 2-й Квартал, д.10</t>
  </si>
  <si>
    <t>г. Кемерово,                                                                     ул. 2-й Квартал, д.2</t>
  </si>
  <si>
    <t>г. Кемерово,                                                                     ул. 2-й Квартал, д.3</t>
  </si>
  <si>
    <t>г. Кемерово,                                                                     ул. 2-й Квартал, д.4</t>
  </si>
  <si>
    <t>г. Кемерово,                                                                     ул. 2-й Квартал, д.5</t>
  </si>
  <si>
    <t>г. Кемерово,                                                                     ул. 2-й Квартал, д.7</t>
  </si>
  <si>
    <t>г. Кемерово,                                                                     ул. 2-й Квартал, д.8</t>
  </si>
  <si>
    <t>г. Кемерово,                                                                     ул. 40 лет Октября, д.10</t>
  </si>
  <si>
    <t>г. Кемерово,                                                                     ул. 40 лет Октября, д.11</t>
  </si>
  <si>
    <t>г. Кемерово,                                                                     ул. 40 лет Октября, д.17</t>
  </si>
  <si>
    <t>г. Кемерово,                                                                     ул. 40 лет Октября, д.19а</t>
  </si>
  <si>
    <t>г. Кемерово,                                                                     ул. 40 лет Октября, д.1а</t>
  </si>
  <si>
    <t>г. Кемерово,                                                                     ул. 40 лет Октября, д.20</t>
  </si>
  <si>
    <t>г. Кемерово,                                                                     ул. 40 лет Октября, д.27</t>
  </si>
  <si>
    <t>г. Кемерово,                                                                     ул. 40 лет Октября, д.3</t>
  </si>
  <si>
    <t>г. Кемерово,                                                                     ул. 40 лет Октября, д.31</t>
  </si>
  <si>
    <t>г. Кемерово,                                                                     ул. 40 лет Октября, д.5</t>
  </si>
  <si>
    <t>г. Кемерово,                                                                     ул. 40 лет Октября, д.5а</t>
  </si>
  <si>
    <t>г. Кемерово,                                                                     ул. 40 лет Октября, д.5б</t>
  </si>
  <si>
    <t>г. Кемерово,                                                                     ул. 40 лет Октября, д.7</t>
  </si>
  <si>
    <t>г. Кемерово,                                                                     ул. 40 лет Октября, д.8</t>
  </si>
  <si>
    <t>г. Кемерово,                                                                     ул. 50 лет Октября, д.12</t>
  </si>
  <si>
    <t>г. Кемерово,                                                                     ул. 50 лет Октября, д.13</t>
  </si>
  <si>
    <t>г. Кемерово,                                                                     ул. 50 лет Октября, д.14</t>
  </si>
  <si>
    <t>г. Кемерово,                                                                     ул. 50 лет Октября, д.15</t>
  </si>
  <si>
    <t>г. Кемерово,                                                                     ул. 50 лет Октября, д.18</t>
  </si>
  <si>
    <t>г. Кемерово,                                                                     ул. 50 лет Октября, д.22</t>
  </si>
  <si>
    <t>г. Кемерово,                                                                     ул. 50 лет Октября, д.24</t>
  </si>
  <si>
    <t>г. Кемерово,                                                                     ул. 50 лет Октября, д.24а</t>
  </si>
  <si>
    <t>г. Кемерово,                                                                     ул. 50 лет Октября, д.26</t>
  </si>
  <si>
    <t>г. Кемерово,                                                                     ул. 50 лет Октября, д.26а</t>
  </si>
  <si>
    <t>г. Кемерово,                                                                     ул. 50 лет Октября, д.27</t>
  </si>
  <si>
    <t>г. Кемерово,                                                                     ул. 50 лет Октября, д.30</t>
  </si>
  <si>
    <t>г. Кемерово,                                                                     ул. 50 лет Октября, д.30а</t>
  </si>
  <si>
    <t>г. Кемерово,                                                                     ул. 50 лет Октября, д.32</t>
  </si>
  <si>
    <t>г. Кемерово,                                                                     ул. 50 лет Октября, д.32а</t>
  </si>
  <si>
    <t>г. Кемерово,                                                                     ул. 50 лет Октября, д.6</t>
  </si>
  <si>
    <t>г. Кемерово,                                                                     ул. 50 лет Октября, д.7</t>
  </si>
  <si>
    <t>г. Кемерово,                                                                     ул. 50 лет Октября, д.8</t>
  </si>
  <si>
    <t>г. Кемерово,                                                                     ул. 50 лет Октября, д.9</t>
  </si>
  <si>
    <t>г. Кемерово,                                                                     ул. 8 Марта, д.1</t>
  </si>
  <si>
    <t>г. Кемерово,                                                                     ул. 8 Марта, д.2</t>
  </si>
  <si>
    <t>г. Кемерово,                                                                     ул. 9-е Января, д.10</t>
  </si>
  <si>
    <t>г. Кемерово,                                                                     ул. 9-е Января, д.11</t>
  </si>
  <si>
    <t>г. Кемерово,                                                                     ул. 9-е Января, д.12</t>
  </si>
  <si>
    <t>г. Кемерово,                                                                     ул. 9-е Января, д.2</t>
  </si>
  <si>
    <t>г. Кемерово,                                                                     ул. 9-е Января, д.4</t>
  </si>
  <si>
    <t>г. Кемерово,                                                                     ул. 9-е Января, д.6</t>
  </si>
  <si>
    <t>г. Кемерово,                                                                     ул. 9-е Января, д.8</t>
  </si>
  <si>
    <t>г. Кемерово,                                                                     ул. 9-е Января, д.9</t>
  </si>
  <si>
    <t>г. Кемерово,                                                                     ул. Агеева, д.1</t>
  </si>
  <si>
    <t>г. Кемерово,                                                                     ул. Агеева, д.4</t>
  </si>
  <si>
    <t>г. Кемерово,                                                                     ул. Агеева, д.5</t>
  </si>
  <si>
    <t>г. Кемерово,                                                                     ул. Агеева, д.8</t>
  </si>
  <si>
    <t>г. Кемерово,                                                                     ул. Александрова, д.11</t>
  </si>
  <si>
    <t>г. Кемерово,                                                                     ул. Александрова, д.13а</t>
  </si>
  <si>
    <t>г. Кемерово,                                                                     ул. Александрова, д.15</t>
  </si>
  <si>
    <t>г. Кемерово,                                                                     ул. Александрова, д.15а</t>
  </si>
  <si>
    <t>г. Кемерово,                                                                     ул. Александрова, д.16</t>
  </si>
  <si>
    <t>г. Кемерово,                                                                     ул. Александрова, д.5</t>
  </si>
  <si>
    <t>г. Кемерово,                                                                     ул. Аллейная, д.3</t>
  </si>
  <si>
    <t>г. Кемерово,                                                                     ул. Аллейная, д.9б</t>
  </si>
  <si>
    <t>г. Кемерово,                                                                     ул. Арочная, д.12</t>
  </si>
  <si>
    <t>г. Кемерово,                                                                     ул. Арочная, д.19</t>
  </si>
  <si>
    <t>г. Кемерово,                                                                     ул. Арочная, д.4</t>
  </si>
  <si>
    <t>г. Кемерово,                                                                     ул. Арочная, д.41а</t>
  </si>
  <si>
    <t>г. Кемерово,                                                                     ул. Базовая, д.10</t>
  </si>
  <si>
    <t>г. Кемерово,                                                                     ул. Базовая, д.12</t>
  </si>
  <si>
    <t>г. Кемерово,                                                                     ул. Базовая, д.14</t>
  </si>
  <si>
    <t>г. Кемерово,                                                                     ул. Базовая, д.16</t>
  </si>
  <si>
    <t>г. Кемерово,                                                                     ул. Базовая, д.18</t>
  </si>
  <si>
    <t>г. Кемерово,                                                                     ул. Базовая, д.18а</t>
  </si>
  <si>
    <t>г. Кемерово,                                                                     ул. Базовая, д.2</t>
  </si>
  <si>
    <t>г. Кемерово,                                                                     ул. Базовая, д.4</t>
  </si>
  <si>
    <t>г. Кемерово,                                                                     ул. Базовая, д.6</t>
  </si>
  <si>
    <t>г. Кемерово,                                                                     ул. Базовая, д.8</t>
  </si>
  <si>
    <t>г. Кемерово,                                                                     ул. Белозерная, д.15</t>
  </si>
  <si>
    <t>г. Кемерово,                                                                     ул. Белозерная, д.33</t>
  </si>
  <si>
    <t>г. Кемерово,                                                                     ул. Белозерная, д.44б</t>
  </si>
  <si>
    <t>г. Кемерово,                                                                     ул. Буденного, д.23</t>
  </si>
  <si>
    <t>г. Кемерово,                                                                     ул. В.Волошиной, д.11</t>
  </si>
  <si>
    <t>г. Кемерово,                                                                     ул. В.Волошиной, д.12</t>
  </si>
  <si>
    <t>г. Кемерово,                                                                     ул. В.Волошиной, д.13а</t>
  </si>
  <si>
    <t>г. Кемерово,                                                                     ул. В.Волошиной, д.18</t>
  </si>
  <si>
    <t>г. Кемерово,                                                                     ул. В.Волошиной, д.25</t>
  </si>
  <si>
    <t>г. Кемерово,                                                                     ул. В.Волошиной, д.27</t>
  </si>
  <si>
    <t>г. Кемерово,                                                                     ул. В.Волошиной, д.29</t>
  </si>
  <si>
    <t>г. Кемерово,                                                                     ул. В.Волошиной, д.31</t>
  </si>
  <si>
    <t>г. Кемерово,                                                                     ул. В.Волошиной, д.5</t>
  </si>
  <si>
    <t>г. Кемерово,                                                                     ул. В.Волошиной, д.7</t>
  </si>
  <si>
    <t>г. Кемерово,                                                                     ул. Васильева, д.11</t>
  </si>
  <si>
    <t>г. Кемерово,                                                                     ул. Васильева, д.7</t>
  </si>
  <si>
    <t>г. Кемерово,                                                                     ул. Васильева, д.9</t>
  </si>
  <si>
    <t>г. Кемерово,                                                                     ул. Весенняя, д.13</t>
  </si>
  <si>
    <t>г. Кемерово,                                                                     ул. Весенняя, д.15</t>
  </si>
  <si>
    <t>г. Кемерово,                                                                     ул. Весенняя, д.16</t>
  </si>
  <si>
    <t>г. Кемерово,                                                                     ул. Весенняя, д.18</t>
  </si>
  <si>
    <t>г. Кемерово,                                                                     ул. Весенняя, д.19</t>
  </si>
  <si>
    <t>г. Кемерово,                                                                     ул. Весенняя, д.19а</t>
  </si>
  <si>
    <t>г. Кемерово,                                                                     ул. Весенняя, д.2</t>
  </si>
  <si>
    <t>г. Кемерово,                                                                     ул. Весенняя, д.21</t>
  </si>
  <si>
    <t>г. Кемерово,                                                                     ул. Весенняя, д.21а</t>
  </si>
  <si>
    <t>г. Кемерово,                                                                     ул. Весенняя, д.22</t>
  </si>
  <si>
    <t>г. Кемерово,                                                                     ул. Весенняя, д.23</t>
  </si>
  <si>
    <t>г. Кемерово,                                                                     ул. Весенняя, д.24</t>
  </si>
  <si>
    <t>г. Кемерово,                                                                     ул. Весенняя, д.25</t>
  </si>
  <si>
    <t>г. Кемерово,                                                                     ул. Весенняя, д.26</t>
  </si>
  <si>
    <t>г. Кемерово,                                                                     ул. Весенняя, д.6</t>
  </si>
  <si>
    <t>г. Кемерово,                                                                     ул. Весенняя, д.7</t>
  </si>
  <si>
    <t>г. Кемерово,                                                                     ул. Волгоградская, д.26</t>
  </si>
  <si>
    <t>г. Кемерово,                                                                     ул. Волгоградская, д.26а</t>
  </si>
  <si>
    <t>г. Кемерово,                                                                     ул. Волгоградская, д.31а</t>
  </si>
  <si>
    <t>г. Кемерово,                                                                     ул. Волгоградская, д.32в</t>
  </si>
  <si>
    <t>г. Кемерово,                                                                     ул. Волгоградская, д.34в</t>
  </si>
  <si>
    <t>г. Кемерово,                                                                     ул. Волгоградская, д.4</t>
  </si>
  <si>
    <t>г. Кемерово,                                                                     ул. Володарского, д.4</t>
  </si>
  <si>
    <t>г. Кемерово,                                                                     ул. Ворошилова, д.16а</t>
  </si>
  <si>
    <t>г. Кемерово,                                                                     ул. Ворошилова, д.18</t>
  </si>
  <si>
    <t>г. Кемерово,                                                                     ул. Ворошилова, д.1б</t>
  </si>
  <si>
    <t>г. Кемерово,                                                                     ул. Ворошилова, д.40</t>
  </si>
  <si>
    <t>г. Кемерово,                                                                     ул. Ворошилова, д.7б</t>
  </si>
  <si>
    <t>г. Кемерово,                                                                     ул. Ворошилова, д.9б</t>
  </si>
  <si>
    <t>г. Кемерово,                                                                     ул. Ворошилова, д.9в</t>
  </si>
  <si>
    <t>г. Кемерово,                                                                     ул. Гагарина, д.105</t>
  </si>
  <si>
    <t>г. Кемерово,                                                                     ул. Гагарина, д.107</t>
  </si>
  <si>
    <t>г. Кемерово,                                                                     ул. Гагарина, д.116</t>
  </si>
  <si>
    <t>г. Кемерово,                                                                     ул. Гагарина, д.144</t>
  </si>
  <si>
    <t>г. Кемерово,                                                                     ул. Гагарина, д.157</t>
  </si>
  <si>
    <t>г. Кемерово,                                                                     ул. Гурьевская, д.14</t>
  </si>
  <si>
    <t>г. Кемерово,                                                                     ул. Гурьевская, д.17</t>
  </si>
  <si>
    <t>г. Кемерово,                                                                     ул. Гурьевская, д.18</t>
  </si>
  <si>
    <t>г. Кемерово,                                                                     ул. Д.Бедного, д.1</t>
  </si>
  <si>
    <t>г. Кемерово,                                                                     ул. Д.Бедного, д.13</t>
  </si>
  <si>
    <t>г. Кемерово,                                                                     ул. Д.Бедного, д.15</t>
  </si>
  <si>
    <t>г. Кемерово,                                                                     ул. Д.Бедного, д.3</t>
  </si>
  <si>
    <t>г. Кемерово,                                                                     ул. Д.Бедного, д.5</t>
  </si>
  <si>
    <t>г. Кемерово,                                                                     ул. Д.Бедного, д.7</t>
  </si>
  <si>
    <t>г. Кемерово,                                                                     ул. Дарвина, д.2</t>
  </si>
  <si>
    <t>г. Кемерово,                                                                     ул. Дарвина, д.3</t>
  </si>
  <si>
    <t>г. Кемерово,                                                                     ул. Дарвина, д.3а</t>
  </si>
  <si>
    <t>г. Кемерово,                                                                     ул. Дзержинского, д.10</t>
  </si>
  <si>
    <t>г. Кемерово,                                                                     ул. Дзержинского, д.12</t>
  </si>
  <si>
    <t>г. Кемерово,                                                                     ул. Дзержинского, д.16а</t>
  </si>
  <si>
    <t>г. Кемерово,                                                                     ул. Дзержинского, д.18</t>
  </si>
  <si>
    <t>г. Кемерово,                                                                     ул. Дзержинского, д.20</t>
  </si>
  <si>
    <t>г. Кемерово,                                                                     ул. Дзержинского, д.21</t>
  </si>
  <si>
    <t>г. Кемерово,                                                                     ул. Дзержинского, д.2а</t>
  </si>
  <si>
    <t>г. Кемерово,                                                                     ул. Дзержинского, д.3</t>
  </si>
  <si>
    <t>г. Кемерово,                                                                     ул. Дзержинского, д.4</t>
  </si>
  <si>
    <t>г. Кемерово,                                                                     ул. Дзержинского, д.5</t>
  </si>
  <si>
    <t>г. Кемерово,                                                                     ул. Дзержинского, д.8</t>
  </si>
  <si>
    <t>г. Кемерово,                                                                     ул. Дзержинского, д.9а</t>
  </si>
  <si>
    <t>г. Кемерово,                                                                     ул. Докучаева, д.12</t>
  </si>
  <si>
    <t>г. Кемерово,                                                                     ул. Ермака, д.5</t>
  </si>
  <si>
    <t>г. Кемерово,                                                                     ул. Жуковского, д.9</t>
  </si>
  <si>
    <t>г. Кемерово,                                                                     ул. Зейская, д.40</t>
  </si>
  <si>
    <t>г. Кемерово,                                                                     ул. Инициативная, д.1</t>
  </si>
  <si>
    <t>г. Кемерово,                                                                     ул. Инициативная, д.10</t>
  </si>
  <si>
    <t>г. Кемерово,                                                                     ул. Инициативная, д.102</t>
  </si>
  <si>
    <t>г. Кемерово,                                                                     ул. Инициативная, д.103</t>
  </si>
  <si>
    <t>г. Кемерово,                                                                     ул. Инициативная, д.106</t>
  </si>
  <si>
    <t>г. Кемерово,                                                                     ул. Инициативная, д.107</t>
  </si>
  <si>
    <t>г. Кемерово,                                                                     ул. Инициативная, д.10а</t>
  </si>
  <si>
    <t>г. Кемерово,                                                                     ул. Инициативная, д.11</t>
  </si>
  <si>
    <t>г. Кемерово,                                                                     ул. Инициативная, д.111а</t>
  </si>
  <si>
    <t>г. Кемерово,                                                                     ул. Инициативная, д.113</t>
  </si>
  <si>
    <t>г. Кемерово,                                                                     ул. Инициативная, д.115</t>
  </si>
  <si>
    <t>г. Кемерово,                                                                     ул. Инициативная, д.117а</t>
  </si>
  <si>
    <t>г. Кемерово,                                                                     ул. Инициативная, д.119</t>
  </si>
  <si>
    <t>г. Кемерово,                                                                     ул. Инициативная, д.12</t>
  </si>
  <si>
    <t>г. Кемерово,                                                                     ул. Инициативная, д.121</t>
  </si>
  <si>
    <t>г. Кемерово,                                                                     ул. Инициативная, д.125</t>
  </si>
  <si>
    <t>г. Кемерово,                                                                     ул. Инициативная, д.13</t>
  </si>
  <si>
    <t>г. Кемерово,                                                                     ул. Инициативная, д.16а</t>
  </si>
  <si>
    <t>г. Кемерово,                                                                     ул. Инициативная, д.1б</t>
  </si>
  <si>
    <t>г. Кемерово,                                                                     ул. Инициативная, д.1в</t>
  </si>
  <si>
    <t>г. Кемерово,                                                                     ул. Инициативная, д.20</t>
  </si>
  <si>
    <t>г. Кемерово,                                                                     ул. Инициативная, д.20а</t>
  </si>
  <si>
    <t>г. Кемерово,                                                                     ул. Инициативная, д.22</t>
  </si>
  <si>
    <t>г. Кемерово,                                                                     ул. Инициативная, д.23</t>
  </si>
  <si>
    <t>г. Кемерово,                                                                     ул. Инициативная, д.24</t>
  </si>
  <si>
    <t>г. Кемерово,                                                                     ул. Инициативная, д.25</t>
  </si>
  <si>
    <t>г. Кемерово,                                                                     ул. Инициативная, д.25а</t>
  </si>
  <si>
    <t>г. Кемерово,                                                                     ул. Инициативная, д.27а</t>
  </si>
  <si>
    <t>г. Кемерово,                                                                     ул. Инициативная, д.28</t>
  </si>
  <si>
    <t>г. Кемерово,                                                                     ул. Инициативная, д.29</t>
  </si>
  <si>
    <t>г. Кемерово,                                                                     ул. Инициативная, д.30</t>
  </si>
  <si>
    <t>г. Кемерово,                                                                     ул. Инициативная, д.32</t>
  </si>
  <si>
    <t>г. Кемерово,                                                                     ул. Инициативная, д.34а</t>
  </si>
  <si>
    <t>г. Кемерово,                                                                     ул. Инициативная, д.37</t>
  </si>
  <si>
    <t>г. Кемерово,                                                                     ул. Инициативная, д.38</t>
  </si>
  <si>
    <t>г. Кемерово,                                                                     ул. Инициативная, д.44</t>
  </si>
  <si>
    <t>г. Кемерово,                                                                     ул. Инициативная, д.48а</t>
  </si>
  <si>
    <t>г. Кемерово,                                                                     ул. Инициативная, д.50а</t>
  </si>
  <si>
    <t>г. Кемерово,                                                                     ул. Инициативная, д.8</t>
  </si>
  <si>
    <t>г. Кемерово,                                                                     ул. Инициативная, д.81а</t>
  </si>
  <si>
    <t>г. Кемерово,                                                                     ул. Инициативная, д.83а</t>
  </si>
  <si>
    <t>г. Кемерово,                                                                     ул. Инициативная, д.85а</t>
  </si>
  <si>
    <t>г. Кемерово,                                                                     ул. Инициативная, д.87а</t>
  </si>
  <si>
    <t>г. Кемерово,                                                                     ул. Инициативная, д.9</t>
  </si>
  <si>
    <t>г. Кемерово,                                                                     ул. Инициативная, д.95</t>
  </si>
  <si>
    <t>г. Кемерово,                                                                     ул. Инициативная, д.95а</t>
  </si>
  <si>
    <t>г. Кемерово,                                                                     ул. Инициативная, д.97</t>
  </si>
  <si>
    <t>г. Кемерово,                                                                     ул. Инициативная, д.98а</t>
  </si>
  <si>
    <t>г. Кемерово,                                                                     ул. Инициативная, д.99</t>
  </si>
  <si>
    <t>г. Кемерово,                                                                     ул. Институтская, д.12</t>
  </si>
  <si>
    <t>г. Кемерово,                                                                     ул. Институтская, д.26</t>
  </si>
  <si>
    <t>г. Кемерово,                                                                     ул. Институтская, д.28</t>
  </si>
  <si>
    <t>г. Кемерово,                                                                     ул. Калинина, д.3</t>
  </si>
  <si>
    <t>г. Кемерово,                                                                     ул. Калинина, д.5</t>
  </si>
  <si>
    <t>г. Кемерово,                                                                     ул. Калинина, д.7</t>
  </si>
  <si>
    <t>г. Кемерово,                                                                     ул. Калинина, д.9</t>
  </si>
  <si>
    <t>г. Кемерово,                                                                     ул. Кирова, д.13</t>
  </si>
  <si>
    <t>г. Кемерово,                                                                     ул. Кирова, д.17</t>
  </si>
  <si>
    <t>г. Кемерово,                                                                     ул. Кирова, д.18</t>
  </si>
  <si>
    <t>г. Кемерово,                                                                     ул. Кирова, д.23</t>
  </si>
  <si>
    <t>г. Кемерово,                                                                     ул. Кирова, д.26</t>
  </si>
  <si>
    <t>г. Кемерово,                                                                     ул. Кирова, д.27</t>
  </si>
  <si>
    <t>г. Кемерово,                                                                     ул. Кирова, д.34</t>
  </si>
  <si>
    <t>г. Кемерово,                                                                     ул. Кирова, д.36</t>
  </si>
  <si>
    <t>г. Кемерово,                                                                     ул. Кирова, д.49</t>
  </si>
  <si>
    <t>г. Кемерово,                                                                     ул. Кирова, д.51</t>
  </si>
  <si>
    <t>г. Кемерово,                                                                     ул. Коломейцева, д.3</t>
  </si>
  <si>
    <t>г. Кемерово,                                                                     ул. Коломейцева, д.5</t>
  </si>
  <si>
    <t>г. Кемерово,                                                                     ул. Коломейцева, д.7</t>
  </si>
  <si>
    <t>г. Кемерово,                                                                     ул. Коломейцева, д.8</t>
  </si>
  <si>
    <t>г. Кемерово,                                                                     ул. Коммунистическая, д.110</t>
  </si>
  <si>
    <t>г. Кемерово,                                                                     ул. Коммунистическая, д.112</t>
  </si>
  <si>
    <t>г. Кемерово,                                                                     ул. Коммунистическая, д.90</t>
  </si>
  <si>
    <t>г. Кемерово,                                                                     ул. Комсомольский проезд, д.13</t>
  </si>
  <si>
    <t>г. Кемерово,                                                                     ул. Комсомольский проезд, д.2</t>
  </si>
  <si>
    <t>г. Кемерово,                                                                     ул. Комсомольский проезд, д.7</t>
  </si>
  <si>
    <t>г. Кемерово,                                                                     ул. Космическая, д.1</t>
  </si>
  <si>
    <t>г. Кемерово,                                                                     ул. Космическая, д.11</t>
  </si>
  <si>
    <t>г. Кемерово,                                                                     ул. Космическая, д.13</t>
  </si>
  <si>
    <t>г. Кемерово,                                                                     ул. Космическая, д.16</t>
  </si>
  <si>
    <t>г. Кемерово,                                                                     ул. Космическая, д.17</t>
  </si>
  <si>
    <t>г. Кемерово,                                                                     ул. Космическая, д.18а</t>
  </si>
  <si>
    <t>г. Кемерово,                                                                     ул. Космическая, д.25</t>
  </si>
  <si>
    <t>г. Кемерово,                                                                     ул. Космическая, д.3</t>
  </si>
  <si>
    <t>г. Кемерово,                                                                     ул. Космическая, д.35</t>
  </si>
  <si>
    <t>г. Кемерово,                                                                     ул. Космическая, д.3а</t>
  </si>
  <si>
    <t>г. Кемерово,                                                                     ул. Космическая, д.4</t>
  </si>
  <si>
    <t>г. Кемерово,                                                                     ул. Космическая, д.5</t>
  </si>
  <si>
    <t>г. Кемерово,                                                                     ул. Космическая, д.5а</t>
  </si>
  <si>
    <t>г. Кемерово,                                                                     ул. Космическая, д.6</t>
  </si>
  <si>
    <t>г. Кемерово,                                                                     ул. Космическая, д.7</t>
  </si>
  <si>
    <t>г. Кемерово,                                                                     ул. Космическая, д.9</t>
  </si>
  <si>
    <t>г. Кемерово,                                                                     ул. Красная, д.10</t>
  </si>
  <si>
    <t>г. Кемерово,                                                                     ул. Красная, д.10а</t>
  </si>
  <si>
    <t>г. Кемерово,                                                                     ул. Красная, д.10б</t>
  </si>
  <si>
    <t>г. Кемерово,                                                                     ул. Красная, д.12</t>
  </si>
  <si>
    <t>г. Кемерово,                                                                     ул. Красная, д.13</t>
  </si>
  <si>
    <t>г. Кемерово,                                                                     ул. Красная, д.15</t>
  </si>
  <si>
    <t>г. Кемерово,                                                                     ул. Красная, д.16</t>
  </si>
  <si>
    <t>г. Кемерово,                                                                     ул. Красная, д.18</t>
  </si>
  <si>
    <t>г. Кемерово,                                                                     ул. Красная, д.2</t>
  </si>
  <si>
    <t>г. Кемерово,                                                                     ул. Красная, д.4</t>
  </si>
  <si>
    <t>г. Кемерово,                                                                     ул. Красноармейская, д.101</t>
  </si>
  <si>
    <t>г. Кемерово,                                                                     ул. Красноармейская, д.103</t>
  </si>
  <si>
    <t>г. Кемерово,                                                                     ул. Красноармейская, д.105</t>
  </si>
  <si>
    <t>г. Кемерово,                                                                     ул. Красноармейская, д.116</t>
  </si>
  <si>
    <t>г. Кемерово,                                                                     ул. Красноармейская, д.122</t>
  </si>
  <si>
    <t>г. Кемерово,                                                                     ул. Красноармейская, д.124а</t>
  </si>
  <si>
    <t>г. Кемерово,                                                                     ул. Красноармейская, д.128</t>
  </si>
  <si>
    <t>г. Кемерово,                                                                     ул. Красноармейская, д.129</t>
  </si>
  <si>
    <t>г. Кемерово,                                                                     ул. Красноармейская, д.132</t>
  </si>
  <si>
    <t>г. Кемерово,                                                                     ул. Красноармейская, д.134а</t>
  </si>
  <si>
    <t>г. Кемерово,                                                                     ул. Красноармейская, д.135</t>
  </si>
  <si>
    <t>г. Кемерово,                                                                     ул. Красноармейская, д.139</t>
  </si>
  <si>
    <t>г. Кемерово,                                                                     ул. Красноармейская, д.140</t>
  </si>
  <si>
    <t>г. Кемерово,                                                                     ул. Красноармейская, д.95</t>
  </si>
  <si>
    <t>г. Кемерово,                                                                     ул. Красноармейская, д.95а</t>
  </si>
  <si>
    <t>г. Кемерово,                                                                     ул. Красноармейская, д.97</t>
  </si>
  <si>
    <t>г. Кемерово,                                                                     ул. Ленина, д.4</t>
  </si>
  <si>
    <t>г. Кемерово,                                                                     ул. Ленина, д.6</t>
  </si>
  <si>
    <t>г. Кемерово,                                                                     ул. Леонова, д.10</t>
  </si>
  <si>
    <t>г. Кемерово,                                                                     ул. Леонова, д.12</t>
  </si>
  <si>
    <t>г. Кемерово,                                                                     ул. Леонова, д.14</t>
  </si>
  <si>
    <t>г. Кемерово,                                                                     ул. Леонова, д.16</t>
  </si>
  <si>
    <t>г. Кемерово,                                                                     ул. Леонова, д.16а</t>
  </si>
  <si>
    <t>г. Кемерово,                                                                     ул. Леонова, д.17</t>
  </si>
  <si>
    <t>г. Кемерово,                                                                     ул. Леонова, д.18</t>
  </si>
  <si>
    <t>г. Кемерово,                                                                     ул. Леонова, д.2</t>
  </si>
  <si>
    <t>г. Кемерово,                                                                     ул. Леонова, д.20</t>
  </si>
  <si>
    <t>г. Кемерово,                                                                     ул. Леонова, д.26а</t>
  </si>
  <si>
    <t>г. Кемерово,                                                                     ул. Леонова, д.28</t>
  </si>
  <si>
    <t>г. Кемерово,                                                                     ул. Леонова, д.3</t>
  </si>
  <si>
    <t>г. Кемерово,                                                                     ул. Леонова, д.5</t>
  </si>
  <si>
    <t>г. Кемерово,                                                                     ул. Леонова, д.6</t>
  </si>
  <si>
    <t>г. Кемерово,                                                                     ул. Леонова, д.7</t>
  </si>
  <si>
    <t>г. Кемерово,                                                                     ул. Леонова, д.7а</t>
  </si>
  <si>
    <t>г. Кемерово,                                                                     ул. Леонова, д.8</t>
  </si>
  <si>
    <t>г. Кемерово,                                                                     ул. Леонова, д.9</t>
  </si>
  <si>
    <t>г. Кемерово,                                                                     ул. Леонова, д.9а</t>
  </si>
  <si>
    <t>г. Кемерово,                                                                     ул. Леонова, д.9б</t>
  </si>
  <si>
    <t>г. Кемерово,                                                                     ул. Ломоносова, д.6</t>
  </si>
  <si>
    <t>г. Кемерово,                                                                     ул. Ломоносова, д.8</t>
  </si>
  <si>
    <t>г. Кемерово,                                                                     ул. Лядова, д.5</t>
  </si>
  <si>
    <t>г. Кемерово,                                                                     ул. Лядова, д.7</t>
  </si>
  <si>
    <t>г. Кемерово,                                                                     ул. Марковцева, д.12б</t>
  </si>
  <si>
    <t>г. Кемерово,                                                                     ул. Марковцева, д.16</t>
  </si>
  <si>
    <t>г. Кемерово,                                                                     ул. Мартемьянова, д.66а</t>
  </si>
  <si>
    <t>г. Кемерово,                                                                     ул. Мартемьянова, д.68</t>
  </si>
  <si>
    <t>г. Кемерово,                                                                     ул. Мартемьянова, д.70</t>
  </si>
  <si>
    <t>г. Кемерово,                                                                     ул. Металлистов, д.13</t>
  </si>
  <si>
    <t>г. Кемерово,                                                                     ул. Металлистов, д.14</t>
  </si>
  <si>
    <t>г. Кемерово,                                                                     ул. Металлистов, д.22</t>
  </si>
  <si>
    <t>г. Кемерово,                                                                     ул. Металлистов, д.7</t>
  </si>
  <si>
    <t>г. Кемерово,                                                                     ул. Мичурина, д.116а</t>
  </si>
  <si>
    <t>г. Кемерово,                                                                     ул. Мичурина, д.132</t>
  </si>
  <si>
    <t>г. Кемерово,                                                                     ул. Мичурина, д.15</t>
  </si>
  <si>
    <t>г. Кемерово,                                                                     ул. Мичурина, д.35</t>
  </si>
  <si>
    <t>г. Кемерово,                                                                     ул. Мичурина, д.39</t>
  </si>
  <si>
    <t>г. Кемерово,                                                                     ул. Мичурина, д.41</t>
  </si>
  <si>
    <t>г. Кемерово,                                                                     ул. Мичурина, д.61</t>
  </si>
  <si>
    <t>г. Кемерово,                                                                     ул. Мостовая, д.83а</t>
  </si>
  <si>
    <t>г. Кемерово,                                                                     ул. Мостовая, д.87б</t>
  </si>
  <si>
    <t>г. Кемерово,                                                                     ул. Муромцева, д.10</t>
  </si>
  <si>
    <t>г. Кемерово,                                                                     ул. Муромцева, д.1б</t>
  </si>
  <si>
    <t>г. Кемерово,                                                                     ул. Муромцева, д.2</t>
  </si>
  <si>
    <t>г. Кемерово,                                                                     ул. Муромцева, д.2б</t>
  </si>
  <si>
    <t>г. Кемерово,                                                                     ул. Муромцева, д.2в</t>
  </si>
  <si>
    <t>г. Кемерово,                                                                     ул. Муромцева, д.4</t>
  </si>
  <si>
    <t>г. Кемерово,                                                                     ул. Муромцева, д.6</t>
  </si>
  <si>
    <t>г. Кемерово,                                                                     ул. Муромцева, д.8</t>
  </si>
  <si>
    <t>г. Кемерово,                                                                     ул. Муромцева, д.9</t>
  </si>
  <si>
    <t>г. Кемерово,                                                                     ул. Нагорная, д.3а</t>
  </si>
  <si>
    <t>г. Кемерово,                                                                     ул. Нагорная, д.5</t>
  </si>
  <si>
    <t>г. Кемерово,                                                                     ул. Нахимова, д.30</t>
  </si>
  <si>
    <t>г. Кемерово,                                                                     ул. Невьянская, д.10</t>
  </si>
  <si>
    <t>г. Кемерово,                                                                     ул. Невьянская, д.11</t>
  </si>
  <si>
    <t>г. Кемерово,                                                                     ул. Невьянская, д.1а</t>
  </si>
  <si>
    <t>г. Кемерово,                                                                     ул. Невьянская, д.1б</t>
  </si>
  <si>
    <t>г. Кемерово,                                                                     ул. Невьянская, д.3</t>
  </si>
  <si>
    <t>г. Кемерово,                                                                     ул. Новогодняя, д.11</t>
  </si>
  <si>
    <t>г. Кемерово,                                                                     ул. Новогодняя, д.13</t>
  </si>
  <si>
    <t>г. Кемерово,                                                                     ул. Новогодняя, д.16</t>
  </si>
  <si>
    <t>г. Кемерово,                                                                     ул. Новогодняя, д.18а</t>
  </si>
  <si>
    <t>г. Кемерово,                                                                     ул. Новогодняя, д.19</t>
  </si>
  <si>
    <t>г. Кемерово,                                                                     ул. Новогодняя, д.2</t>
  </si>
  <si>
    <t>г. Кемерово,                                                                     ул. Новогодняя, д.23</t>
  </si>
  <si>
    <t>г. Кемерово,                                                                     ул. Новогодняя, д.3</t>
  </si>
  <si>
    <t>г. Кемерово,                                                                     ул. Новогодняя, д.4</t>
  </si>
  <si>
    <t>г. Кемерово,                                                                     ул. Новогодняя, д.5</t>
  </si>
  <si>
    <t>г. Кемерово,                                                                     ул. Новогодняя, д.7</t>
  </si>
  <si>
    <t>г. Кемерово,                                                                     ул. Ногинская, д.10а</t>
  </si>
  <si>
    <t>г. Кемерово,                                                                     ул. Ноградская, д.13</t>
  </si>
  <si>
    <t>г. Кемерово,                                                                     ул. Ноградская, д.2</t>
  </si>
  <si>
    <t>г. Кемерово,                                                                     ул. Ноградская, д.21</t>
  </si>
  <si>
    <t>г. Кемерово,                                                                     ул. Ноградская, д.22</t>
  </si>
  <si>
    <t>г. Кемерово,                                                                     ул. Ноградская, д.28</t>
  </si>
  <si>
    <t>г. Кемерово,                                                                     ул. Ноградская, д.32</t>
  </si>
  <si>
    <t>г. Кемерово,                                                                     ул. Ноградская, д.34</t>
  </si>
  <si>
    <t>г. Кемерово,                                                                     ул. Ноградская, д.7</t>
  </si>
  <si>
    <t>г. Кемерово,                                                                     ул. Ноградская, д.7а</t>
  </si>
  <si>
    <t>г. Кемерово,                                                                     ул. Ноградская, д.7б</t>
  </si>
  <si>
    <t>г. Кемерово,                                                                     ул. Ноградская, д.8</t>
  </si>
  <si>
    <t>г. Кемерово,                                                                     ул. Павленко, д.15</t>
  </si>
  <si>
    <t>г. Кемерово,                                                                     ул. Павленко, д.19</t>
  </si>
  <si>
    <t>г. Кемерово,                                                                     ул. Павленко, д.2</t>
  </si>
  <si>
    <t>г. Кемерово,                                                                     ул. Павленко, д.20</t>
  </si>
  <si>
    <t>г. Кемерово,                                                                     ул. Павленко, д.22</t>
  </si>
  <si>
    <t>г. Кемерово,                                                                     ул. Павленко, д.23</t>
  </si>
  <si>
    <t>г. Кемерово,                                                                     ул. Павленко, д.25</t>
  </si>
  <si>
    <t>г. Кемерово,                                                                     ул. Павленко, д.27</t>
  </si>
  <si>
    <t>г. Кемерово,                                                                     ул. Павленко, д.33</t>
  </si>
  <si>
    <t>г. Кемерово,                                                                     ул. Павленко, д.39</t>
  </si>
  <si>
    <t>г. Кемерово,                                                                     ул. Павленко, д.41</t>
  </si>
  <si>
    <t>г. Кемерово,                                                                     ул. Патриотов, д.11</t>
  </si>
  <si>
    <t>г. Кемерово,                                                                     ул. Патриотов, д.14</t>
  </si>
  <si>
    <t>г. Кемерово,                                                                     ул. Патриотов, д.14а</t>
  </si>
  <si>
    <t>г. Кемерово,                                                                     ул. Патриотов, д.15а</t>
  </si>
  <si>
    <t>г. Кемерово,                                                                     ул. Патриотов, д.16</t>
  </si>
  <si>
    <t>г. Кемерово,                                                                     ул. Патриотов, д.16а</t>
  </si>
  <si>
    <t>г. Кемерово,                                                                     ул. Патриотов, д.17</t>
  </si>
  <si>
    <t>г. Кемерово,                                                                     ул. Патриотов, д.2</t>
  </si>
  <si>
    <t>г. Кемерово,                                                                     ул. Патриотов, д.23</t>
  </si>
  <si>
    <t>г. Кемерово,                                                                     ул. Патриотов, д.3</t>
  </si>
  <si>
    <t>г. Кемерово,                                                                     ул. Патриотов, д.32</t>
  </si>
  <si>
    <t>г. Кемерово,                                                                     ул. Патриотов, д.33</t>
  </si>
  <si>
    <t>г. Кемерово,                                                                     ул. Патриотов, д.34</t>
  </si>
  <si>
    <t>г. Кемерово,                                                                     ул. Патриотов, д.36</t>
  </si>
  <si>
    <t>г. Кемерово,                                                                     ул. Патриотов, д.4</t>
  </si>
  <si>
    <t>г. Кемерово,                                                                     ул. Патриотов, д.5</t>
  </si>
  <si>
    <t>г. Кемерово,                                                                     ул. Патриотов, д.5а</t>
  </si>
  <si>
    <t>г. Кемерово,                                                                     ул. Патриотов, д.7</t>
  </si>
  <si>
    <t>г. Кемерово,                                                                     ул. Патриотов, д.8</t>
  </si>
  <si>
    <t>г. Кемерово,                                                                     ул. Патриотов, д.8а</t>
  </si>
  <si>
    <t>г. Кемерово,                                                                     ул. Попова, д.1</t>
  </si>
  <si>
    <t>г. Кемерово,                                                                     ул. Попова, д.1а</t>
  </si>
  <si>
    <t>г. Кемерово,                                                                     ул. Попова, д.1б</t>
  </si>
  <si>
    <t>г. Кемерово,                                                                     ул. Попова, д.5а</t>
  </si>
  <si>
    <t>г. Кемерово,                                                                     ул. Попова, д.7</t>
  </si>
  <si>
    <t>г. Кемерово,                                                                     ул. Попова, д.9</t>
  </si>
  <si>
    <t>г. Кемерово,                                                                     ул. Потёмкина, д.7</t>
  </si>
  <si>
    <t>г. Кемерово,                                                                     ул. Потёмкина, д.8</t>
  </si>
  <si>
    <t>г. Кемерово,                                                                     ул. Предзаводская, д.16</t>
  </si>
  <si>
    <t>г. Кемерово,                                                                     ул. Предзаводская, д.18</t>
  </si>
  <si>
    <t>г. Кемерово,                                                                     ул. Предзаводская, д.1а</t>
  </si>
  <si>
    <t>г. Кемерово,                                                                     ул. Предзаводская, д.1б</t>
  </si>
  <si>
    <t>г. Кемерово,                                                                     ул. Предзаводская, д.1в</t>
  </si>
  <si>
    <t>г. Кемерово,                                                                     ул. Притомская Набережная, д.11</t>
  </si>
  <si>
    <t>г. Кемерово,                                                                     ул. Притомская Набережная, д.2</t>
  </si>
  <si>
    <t>г. Кемерово,                                                                     ул. Пролетарская, д.14</t>
  </si>
  <si>
    <t>г. Кемерово,                                                                     ул. Пролетарская, д.19а</t>
  </si>
  <si>
    <t>г. Кемерово,                                                                     ул. Пролетарская, д.21</t>
  </si>
  <si>
    <t>г. Кемерово,                                                                     ул. Пролетарская, д.26</t>
  </si>
  <si>
    <t>г. Кемерово,                                                                     ул. Пролетарская, д.3</t>
  </si>
  <si>
    <t>г. Кемерово,                                                                     ул. Пролетарская, д.5</t>
  </si>
  <si>
    <t>г. Кемерово,                                                                     ул. Пролетарская, д.6</t>
  </si>
  <si>
    <t>г. Кемерово,                                                                     ул. Пчелобаза, д.12</t>
  </si>
  <si>
    <t>г. Кемерово,                                                                     ул. Пчелобаза, д.14</t>
  </si>
  <si>
    <t>г. Кемерово,                                                                     ул. Пчелобаза, д.16</t>
  </si>
  <si>
    <t>г. Кемерово,                                                                     ул. Радищева, д.11</t>
  </si>
  <si>
    <t>г. Кемерово,                                                                     ул. Радищева, д.12</t>
  </si>
  <si>
    <t>г. Кемерово,                                                                     ул. Радищева, д.14</t>
  </si>
  <si>
    <t>г. Кемерово,                                                                     ул. Радищева, д.4</t>
  </si>
  <si>
    <t>г. Кемерово,                                                                     ул. Радищева, д.4в</t>
  </si>
  <si>
    <t>г. Кемерово,                                                                     ул. Радищева, д.6</t>
  </si>
  <si>
    <t>г. Кемерово,                                                                     ул. Радищева, д.8</t>
  </si>
  <si>
    <t>г. Кемерово,                                                                     ул. Рекордная, д.15</t>
  </si>
  <si>
    <t>г. Кемерово,                                                                     ул. Рекордная, д.21</t>
  </si>
  <si>
    <t>г. Кемерово,                                                                     ул. Рекордная, д.29а</t>
  </si>
  <si>
    <t>г. Кемерово,                                                                     ул. Рекордная, д.2а</t>
  </si>
  <si>
    <t>г. Кемерово,                                                                     ул. Рекордная, д.31а</t>
  </si>
  <si>
    <t>г. Кемерово,                                                                     ул. Рекордная, д.3а</t>
  </si>
  <si>
    <t>г. Кемерово,                                                                     ул. Рукавишникова, д.13</t>
  </si>
  <si>
    <t>г. Кемерово,                                                                     ул. Рукавишникова, д.42</t>
  </si>
  <si>
    <t>г. Кемерово,                                                                     ул. Рукавишникова, д.43</t>
  </si>
  <si>
    <t>г. Кемерово,                                                                     ул. Рукавишникова, д.45</t>
  </si>
  <si>
    <t>г. Кемерово,                                                                     ул. Рукавишникова, д.5</t>
  </si>
  <si>
    <t>г. Кемерово,                                                                     ул. Рукавишникова, д.8</t>
  </si>
  <si>
    <t>г. Кемерово,                                                                     ул. Рукавишникова, д.9</t>
  </si>
  <si>
    <t>г. Кемерово,                                                                     ул. Сарыгина, д.13</t>
  </si>
  <si>
    <t>г. Кемерово,                                                                     ул. Сарыгина, д.14а</t>
  </si>
  <si>
    <t>г. Кемерово,                                                                     ул. Сарыгина, д.23б</t>
  </si>
  <si>
    <t>г. Кемерово,                                                                     ул. Сарыгина, д.34</t>
  </si>
  <si>
    <t>г. Кемерово,                                                                     ул. Сарыгина, д.34а</t>
  </si>
  <si>
    <t>г. Кемерово,                                                                     ул. Сарыгина, д.40</t>
  </si>
  <si>
    <t>г. Кемерово,                                                                     ул. Сарыгина, д.6</t>
  </si>
  <si>
    <t>г. Кемерово,                                                                     ул. Светлая, д.6</t>
  </si>
  <si>
    <t>г. Кемерово,                                                                     ул. Светлая, д.7</t>
  </si>
  <si>
    <t>г. Кемерово,                                                                     ул. Светлая, д.9</t>
  </si>
  <si>
    <t>г. Кемерово,                                                                     ул. Севастопольская, д.2</t>
  </si>
  <si>
    <t>г. Кемерово,                                                                     ул. Севастопольская, д.3</t>
  </si>
  <si>
    <t>г. Кемерово,                                                                     ул. Севастопольская, д.4</t>
  </si>
  <si>
    <t>г. Кемерово,                                                                     ул. Севастопольская, д.5</t>
  </si>
  <si>
    <t>г. Кемерово,                                                                     ул. Севастопольская, д.6</t>
  </si>
  <si>
    <t>г. Кемерово,                                                                     ул. Сибиряков-Гвардейцев, д.1</t>
  </si>
  <si>
    <t>г. Кемерово,                                                                     ул. Сибиряков-Гвардейцев, д.11</t>
  </si>
  <si>
    <t>г. Кемерово,                                                                     ул. Сибиряков-Гвардейцев, д.14</t>
  </si>
  <si>
    <t>г. Кемерово,                                                                     ул. Сибиряков-Гвардейцев, д.17</t>
  </si>
  <si>
    <t>г. Кемерово,                                                                     ул. Сибиряков-Гвардейцев, д.328а</t>
  </si>
  <si>
    <t>г. Кемерово,                                                                     ул. Сибиряков-Гвардейцев, д.8</t>
  </si>
  <si>
    <t>г. Кемерово,                                                                     ул. Сибиряков-Гвардейцев, д.326</t>
  </si>
  <si>
    <t>г. Кемерово,                                                                     ул. Советская, д.1</t>
  </si>
  <si>
    <t>г. Кемерово,                                                                     ул. Спартака, д.10</t>
  </si>
  <si>
    <t>г. Кемерово,                                                                     ул. Спартака, д.19</t>
  </si>
  <si>
    <t>г. Кемерово,                                                                     ул. Спартака, д.26</t>
  </si>
  <si>
    <t>г. Кемерово,                                                                     ул. Спартака, д.8</t>
  </si>
  <si>
    <t>г. Кемерово,                                                                     ул. Спортивная, д.16а</t>
  </si>
  <si>
    <t>г. Кемерово,                                                                     ул. Спортивная, д.20а</t>
  </si>
  <si>
    <t>г. Кемерово,                                                                     ул. Спортивная, д.22</t>
  </si>
  <si>
    <t>г. Кемерово,                                                                     ул. Спортивная, д.30</t>
  </si>
  <si>
    <t>г. Кемерово,                                                                     ул. Стахановская, д.1</t>
  </si>
  <si>
    <t>г. Кемерово,                                                                     ул. Стахановская, д.23б</t>
  </si>
  <si>
    <t>г. Кемерово,                                                                     ул. Стройгородок, д.14</t>
  </si>
  <si>
    <t>г. Кемерово,                                                                     ул. Строительная, д.6а</t>
  </si>
  <si>
    <t>г. Кемерово,                                                                     ул. Суховская, д.27</t>
  </si>
  <si>
    <t>г. Кемерово,                                                                     ул. Таежная, д.10а</t>
  </si>
  <si>
    <t>г. Кемерово,                                                                     ул. Тайгинская, д.10</t>
  </si>
  <si>
    <t>г. Кемерово,                                                                     ул. Тайгинская, д.12</t>
  </si>
  <si>
    <t>г. Кемерово,                                                                     ул. Тайгинская, д.8а</t>
  </si>
  <si>
    <t>г. Кемерово,                                                                     ул. Тайгинская, д.8б</t>
  </si>
  <si>
    <t>г. Кемерово,                                                                     ул. Тайгинская, д.9</t>
  </si>
  <si>
    <t>г. Кемерово,                                                                     ул. Тайгинская, д.9а</t>
  </si>
  <si>
    <t>г. Кемерово,                                                                     ул. Телецентр, д.1</t>
  </si>
  <si>
    <t>г. Кемерово,                                                                     ул. Терешковой, д.26</t>
  </si>
  <si>
    <t>г. Кемерово,                                                                     ул. Терешковой, д.27</t>
  </si>
  <si>
    <t>г. Кемерово,                                                                     ул. Терешковой, д.28</t>
  </si>
  <si>
    <t>г. Кемерово,                                                                     ул. Тульская, д.4</t>
  </si>
  <si>
    <t>г. Кемерово,                                                                     ул. Тухачевского, д.27</t>
  </si>
  <si>
    <t>г. Кемерово,                                                                     ул. Тухачевского, д.33а</t>
  </si>
  <si>
    <t>г. Кемерово,                                                                     ул. Тухачевского, д.35</t>
  </si>
  <si>
    <t>г. Кемерово,                                                                     ул. Тухачевского, д.35а</t>
  </si>
  <si>
    <t>г. Кемерово,                                                                     ул. Тухачевского, д.49а</t>
  </si>
  <si>
    <t>г. Кемерово,                                                                     ул. Тухачевского, д.8</t>
  </si>
  <si>
    <t>г. Кемерово,                                                                     ул. У.Громовой, д.1</t>
  </si>
  <si>
    <t>г. Кемерово,                                                                     ул. У.Громовой, д.11</t>
  </si>
  <si>
    <t>г. Кемерово,                                                                     ул. У.Громовой, д.12</t>
  </si>
  <si>
    <t>г. Кемерово,                                                                     ул. У.Громовой, д.17</t>
  </si>
  <si>
    <t>г. Кемерово,                                                                     ул. У.Громовой, д.20</t>
  </si>
  <si>
    <t>г. Кемерово,                                                                     ул. У.Громовой, д.5</t>
  </si>
  <si>
    <t>г. Кемерово,                                                                     ул. У.Громовой, д.7</t>
  </si>
  <si>
    <t>г. Кемерово,                                                                     ул. Ушакова, д.5</t>
  </si>
  <si>
    <t>г. Кемерово,                                                                     ул. Федоровского, д.22</t>
  </si>
  <si>
    <t>г. Кемерово,                                                                     ул. Федоровского, д.24</t>
  </si>
  <si>
    <t>г. Кемерово,                                                                     ул. Федоровского, д.26</t>
  </si>
  <si>
    <t>г. Кемерово,                                                                     ул. Халтурина, д.15</t>
  </si>
  <si>
    <t>г. Кемерово,                                                                     ул. Халтурина, д.27</t>
  </si>
  <si>
    <t>г. Кемерово,                                                                     ул. Халтурина, д.27а</t>
  </si>
  <si>
    <t>г. Кемерово,                                                                     ул. Халтурина, д.29а</t>
  </si>
  <si>
    <t>г. Кемерово,                                                                     ул. Халтурина, д.29б</t>
  </si>
  <si>
    <t>г. Кемерово,                                                                     ул. Халтурина, д.3</t>
  </si>
  <si>
    <t>г. Кемерово,                                                                     ул. Халтурина, д.35</t>
  </si>
  <si>
    <t>г. Кемерово,                                                                     ул. Халтурина, д.35а</t>
  </si>
  <si>
    <t>г. Кемерово,                                                                     ул. Халтурина, д.37</t>
  </si>
  <si>
    <t>г. Кемерово,                                                                     ул. Халтурина, д.37а</t>
  </si>
  <si>
    <t>г. Кемерово,                                                                     ул. Халтурина, д.39</t>
  </si>
  <si>
    <t>г. Кемерово,                                                                     ул. Халтурина, д.41</t>
  </si>
  <si>
    <t>г. Кемерово,                                                                     ул. Халтурина, д.45</t>
  </si>
  <si>
    <t>г. Кемерово,                                                                     ул. Халтурина, д.47</t>
  </si>
  <si>
    <t>г. Кемерово,                                                                     ул. Черемховская, д.2</t>
  </si>
  <si>
    <t>г. Кемерово,                                                                     ул. Черняховского, д.1</t>
  </si>
  <si>
    <t>г. Кемерово,                                                                     ул. Черняховского, д.11</t>
  </si>
  <si>
    <t>г. Кемерово,                                                                     ул. Черняховского, д.17б</t>
  </si>
  <si>
    <t>г. Кемерово,                                                                     ул. Черняховского, д.8</t>
  </si>
  <si>
    <t>г. Кемерово,                                                                     ул. Чкалова, д.20</t>
  </si>
  <si>
    <t>г. Кемерово,                                                                     ул. Шорникова, д.3</t>
  </si>
  <si>
    <t>г. Кемерово,                                                                     ул. Ю.Смирнова, д.17</t>
  </si>
  <si>
    <t>г. Кемерово,                                                                     ул. Ю.Смирнова, д.18</t>
  </si>
  <si>
    <t>г. Кемерово,                                                                     ул. Ю.Смирнова, д.19</t>
  </si>
  <si>
    <t>г. Кемерово,                                                                     ул. Ю.Смирнова, д.21</t>
  </si>
  <si>
    <t>г. Кемерово,                                                                     ул. Ю.Смирнова, д.21а</t>
  </si>
  <si>
    <t>г. Кемерово,                                                                     ул. Ю.Смирнова, д.23</t>
  </si>
  <si>
    <t>г. Кемерово,                                                                     ул. Ю.Смирнова, д.28</t>
  </si>
  <si>
    <t>г. Кемерово,                                                                     ул. Ю.Смирнова, д.3</t>
  </si>
  <si>
    <t>г. Кемерово,                                                                     ул. Ю.Смирнова, д.4</t>
  </si>
  <si>
    <t>г. Кемерово,                                                                     ул. Ю.Смирнова, д.6</t>
  </si>
  <si>
    <t>г. Кемерово,                                                                     шоссе Промышленновское, д.44</t>
  </si>
  <si>
    <t>г. Кемерово,                                                                     шоссе Промышленновское, д.46</t>
  </si>
  <si>
    <t>г. Кемерово,                                                                     шоссе Промышленновское, д.48</t>
  </si>
  <si>
    <t>г. Кемерово,                                                                     шоссе Промышленновское, д.50</t>
  </si>
  <si>
    <t>г. Кемерово,                                                                     шоссе Промышленновское, д.52</t>
  </si>
  <si>
    <t>г. Кемерово,                                                                     пр-т Московский, д.31</t>
  </si>
  <si>
    <t>г. Кемерово,                                                                   пр-т Московский, д.35</t>
  </si>
  <si>
    <t>г. Кемерово,                                                                     пр-т Московский, д.35а</t>
  </si>
  <si>
    <t>г. Кемерово,                                                                     пр-т Московский, д.39б</t>
  </si>
  <si>
    <t>г. Кемерово,                                                                     пр-т Московский, д.39в</t>
  </si>
  <si>
    <t>г. Кемерово,                                                                     пр-т Московский, д.39г</t>
  </si>
  <si>
    <t>г. Кемерово,                                                                     пр-т Московский, д.41</t>
  </si>
  <si>
    <t>г. Кемерово,                                                                     пр-т Московский, д.41а</t>
  </si>
  <si>
    <t>г. Кемерово,                                                                     пр-т Московский, д.45</t>
  </si>
  <si>
    <t>г. Кемерово,                                                                     пр-т Московский, д.5</t>
  </si>
  <si>
    <t>г. Кемерово,                                                                     пр-т Московский, д.7</t>
  </si>
  <si>
    <t>панель</t>
  </si>
  <si>
    <t>кирпич</t>
  </si>
  <si>
    <t>дерево</t>
  </si>
  <si>
    <t>шлакоблок</t>
  </si>
  <si>
    <t>монолит.</t>
  </si>
  <si>
    <t>блок</t>
  </si>
  <si>
    <t>спец.счет</t>
  </si>
  <si>
    <t>г. Кемерово,
б-р Пионерский, д.4б</t>
  </si>
  <si>
    <t>г. Кемерово,
б-р Строителей, д.1</t>
  </si>
  <si>
    <t>г. Кемерово,
б-р Строителей, д.12</t>
  </si>
  <si>
    <t>г. Кемерово,
б-р Строителей, д.12а</t>
  </si>
  <si>
    <t>г. Кемерово,
б-р Строителей, д.14а</t>
  </si>
  <si>
    <t>г. Кемерово,
б-р Строителей, д.16</t>
  </si>
  <si>
    <t>г. Кемерово,
б-р Строителей, д.16а</t>
  </si>
  <si>
    <t>г. Кемерово,
б-р Строителей, д.16б</t>
  </si>
  <si>
    <t>г. Кемерово,
б-р Строителей,22б</t>
  </si>
  <si>
    <t>г. Кемерово,
б-р Строителей, д.26/1</t>
  </si>
  <si>
    <t>г. Кемерово,
б-р Строителей, д.26а</t>
  </si>
  <si>
    <t>г. Кемерово,
б-р Строителей, д.26б</t>
  </si>
  <si>
    <t>г. Кемерово,
б-р Строителей, д.28б</t>
  </si>
  <si>
    <t>г. Кемерово,
б-р Строителей, д.3</t>
  </si>
  <si>
    <t>г. Кемерово,
б-р Строителей, д.30</t>
  </si>
  <si>
    <t>г. Кемерово,
б-р Строителей, д.30б</t>
  </si>
  <si>
    <t>г. Кемерово,
б-р Строителей, д.43</t>
  </si>
  <si>
    <t>г. Кемерово,
б-р Строителей, д.46</t>
  </si>
  <si>
    <t>г. Кемерово,
б-р Строителей, д.46а</t>
  </si>
  <si>
    <t>г. Кемерово,
б-р Строителей, д.46б</t>
  </si>
  <si>
    <t>г. Кемерово,
б-р Строителей, д.5</t>
  </si>
  <si>
    <t>г. Кемерово,
б-р Строителей, д.52а</t>
  </si>
  <si>
    <t>г. Кемерово,
б-р Строителей, д.7</t>
  </si>
  <si>
    <t>г. Кемерово,
пр-т Кузнецкий, д.118а</t>
  </si>
  <si>
    <t>г. Кемерово,
пр-т Кузнецкий, д.118б</t>
  </si>
  <si>
    <t>г. Кемерово,
пр-т Кузнецкий, д.122а</t>
  </si>
  <si>
    <t>г. Кемерово,
пр-т Кузнецкий, д.66</t>
  </si>
  <si>
    <t>г. Кемерово,
пр-т Ленина, д.126</t>
  </si>
  <si>
    <t>г. Кемерово,
пр-т Ленина, д.138а</t>
  </si>
  <si>
    <t>г. Кемерово,
пр-т Ленина, д.139а</t>
  </si>
  <si>
    <t>г. Кемерово,
пр-т Ленина, д.139б</t>
  </si>
  <si>
    <t>г. Кемерово,
пр-т Ленина, д.140а</t>
  </si>
  <si>
    <t>г. Кемерово,
пр-т Ленина, д.141а</t>
  </si>
  <si>
    <t>г. Кемерово,
пр-т Ленина, д.142б</t>
  </si>
  <si>
    <t>г. Кемерово,
пр-т Ленина, д.21</t>
  </si>
  <si>
    <t>г. Кемерово,
пр-т Ленина, д.60</t>
  </si>
  <si>
    <t>г. Кемерово,
пр-т Ленина, д.60а</t>
  </si>
  <si>
    <t>г. Кемерово,
пр-т Ленина, д.60б</t>
  </si>
  <si>
    <t>г. Кемерово,
пр-т Ленина, д.60в</t>
  </si>
  <si>
    <t>г. Кемерово,
пр-т Ленина, д.64</t>
  </si>
  <si>
    <t>г. Кемерово,
пр-т Ленина, д.66б</t>
  </si>
  <si>
    <t>г. Кемерово,
пр-т Ленина, д.76</t>
  </si>
  <si>
    <t>г. Кемерово,
пр-т Ленинградский, д.13</t>
  </si>
  <si>
    <t>г. Кемерово,
пр-т Ленинградский, д.13б</t>
  </si>
  <si>
    <t>г. Кемерово,
пр-т Ленинградский, д.15а</t>
  </si>
  <si>
    <t>г. Кемерово,
пр-т Ленинградский, д.21а</t>
  </si>
  <si>
    <t>г. Кемерово,
пр-т Ленинградский, д.21в</t>
  </si>
  <si>
    <t>г. Кемерово,
пр-т Ленинградский, д.23а</t>
  </si>
  <si>
    <t>г. Кемерово,
пр-т Ленинградский, д.23б</t>
  </si>
  <si>
    <t>г. Кемерово,
пр-т Ленинградский, д.23в</t>
  </si>
  <si>
    <t>г. Кемерово,
пр-т Ленинградский, д.25а</t>
  </si>
  <si>
    <t>г. Кемерово,
пр-т Ленинградский, д.25б</t>
  </si>
  <si>
    <t>г. Кемерово,
пр-т Ленинградский, д.25в</t>
  </si>
  <si>
    <t>г. Кемерово,
пр-т Ленинградский, д.27</t>
  </si>
  <si>
    <t>г. Кемерово,
пр-т Ленинградский, д.3</t>
  </si>
  <si>
    <t>г. Кемерово,
пр-т Ленинградский, д.31</t>
  </si>
  <si>
    <t>г. Кемерово,
пр-т Ленинградский, д.33</t>
  </si>
  <si>
    <t>г. Кемерово,
пр-т Ленинградский, д.39а</t>
  </si>
  <si>
    <t>г. Кемерово,
пр-т Ленинградский, д.3а</t>
  </si>
  <si>
    <t>г. Кемерово,
пр-т Ленинградский, д.41а</t>
  </si>
  <si>
    <t>г. Кемерово,
пр-т Ленинградский, д.7а</t>
  </si>
  <si>
    <t>г. Кемерово,
пр-т Московский, д.17</t>
  </si>
  <si>
    <t>г. Кемерово,
пр-т Московский, д.23б</t>
  </si>
  <si>
    <t>г. Кемерово,
пр-т Московский, д.29а</t>
  </si>
  <si>
    <t>г. Кемерово,
пр-т Октябрьский, д.52</t>
  </si>
  <si>
    <t>г. Кемерово,
пр-т Октябрьский, д.52а</t>
  </si>
  <si>
    <t>г. Кемерово,
пр-т Октябрьский, д.60</t>
  </si>
  <si>
    <t>г. Кемерово,
пр-т Октябрьский, д.64</t>
  </si>
  <si>
    <t>г. Кемерово,
пр-т Октябрьский, д.66а</t>
  </si>
  <si>
    <t>г. Кемерово,
пр-т Октябрьский, д.67а</t>
  </si>
  <si>
    <t>г. Кемерово,
пр-т Октябрьский, д.68</t>
  </si>
  <si>
    <t>г. Кемерово,
пр-т Октябрьский, д.72</t>
  </si>
  <si>
    <t>г. Кемерово,
пр-т Октябрьский, д.73</t>
  </si>
  <si>
    <t>г. Кемерово,
пр-т Октябрьский, д.74</t>
  </si>
  <si>
    <t>г. Кемерово,
пр-т Октябрьский, д.79</t>
  </si>
  <si>
    <t>г. Кемерово,
пр-т Октябрьский, д.80б</t>
  </si>
  <si>
    <t>г. Кемерово,
пр-т Октябрьский, д.81</t>
  </si>
  <si>
    <t>г. Кемерово,
пр-т Октябрьский, д.91</t>
  </si>
  <si>
    <t>г. Кемерово,
пр-т Октябрьский, д.93</t>
  </si>
  <si>
    <t>г. Кемерово,
пр-т Химиков, д.19а</t>
  </si>
  <si>
    <t>г. Кемерово,
пр-т Химиков, д.24а</t>
  </si>
  <si>
    <t>г. Кемерово,
пр-т Химиков, д.26а</t>
  </si>
  <si>
    <t>г. Кемерово,
пр-т Шахтеров, д.32</t>
  </si>
  <si>
    <t>г. Кемерово,
пр-т Шахтеров, д.32а</t>
  </si>
  <si>
    <t>г. Кемерово,
пр-т Шахтеров, д.34а</t>
  </si>
  <si>
    <t>г. Кемерово,
пр-т Шахтеров, д.35а</t>
  </si>
  <si>
    <t>г. Кемерово,
пр-т Шахтеров, д.36</t>
  </si>
  <si>
    <t>г. Кемерово,
пр-т Шахтеров, д.36а</t>
  </si>
  <si>
    <t>г. Кемерово,
пр-т Шахтеров, д.36б</t>
  </si>
  <si>
    <t>г. Кемерово,
пр-т Шахтеров, д.37а</t>
  </si>
  <si>
    <t>г. Кемерово,
пр-т Шахтеров, д.37б</t>
  </si>
  <si>
    <t>г. Кемерово,
пр-т Шахтеров, д.38</t>
  </si>
  <si>
    <t>г. Кемерово,
пр-т Шахтеров, д.38а</t>
  </si>
  <si>
    <t>г. Кемерово,
пр-т Шахтеров, д.39а</t>
  </si>
  <si>
    <t>г. Кемерово,
пр-т Шахтеров, д.40</t>
  </si>
  <si>
    <t>г. Кемерово,
пр-т Шахтеров, д.40а</t>
  </si>
  <si>
    <t>г. Кемерово,
пр-т Шахтеров, д.42</t>
  </si>
  <si>
    <t>г. Кемерово,
пр-т Шахтеров, д.46</t>
  </si>
  <si>
    <t>г. Кемерово,
пр-т Шахтеров, д.48</t>
  </si>
  <si>
    <t>г. Кемерово,
ул.  Сергея Тюленина, д.1б</t>
  </si>
  <si>
    <t>г. Кемерово,
ул. 40 лет Октября, д.15</t>
  </si>
  <si>
    <t>г. Кемерово,
ул. Белозерная, д.40а</t>
  </si>
  <si>
    <t>г. Кемерово,
ул. Белозерная, д.44</t>
  </si>
  <si>
    <t>г. Кемерово,
ул. Белозерная, д.44а</t>
  </si>
  <si>
    <t>г. Кемерово,
ул. В.Волошиной, д.16</t>
  </si>
  <si>
    <t>г. Кемерово,
ул. В.Волошиной, д.6а</t>
  </si>
  <si>
    <t>г. Кемерово,
ул. Варяжская, д.13</t>
  </si>
  <si>
    <t>г. Кемерово,
ул. Варяжская, д.27</t>
  </si>
  <si>
    <t>г. Кемерово,
ул. Волгоградская, д.16</t>
  </si>
  <si>
    <t>г. Кемерово,
ул. Волгоградская, д.18</t>
  </si>
  <si>
    <t>г. Кемерово,
ул. Волгоградская, д.6</t>
  </si>
  <si>
    <t>г. Кемерово,
ул. Волгоградская, д.8</t>
  </si>
  <si>
    <t>г. Кемерово,
ул. Ворошилова, д.11г</t>
  </si>
  <si>
    <t>г. Кемерово,
ул. Гагарина, д.105а</t>
  </si>
  <si>
    <t>г. Кемерово,
ул. Дарвина, д.8</t>
  </si>
  <si>
    <t>г. Кемерово,
ул. Дружбы, д.1</t>
  </si>
  <si>
    <t>г. Кемерово,
ул. Железнякова, д.10</t>
  </si>
  <si>
    <t>г. Кемерово,
ул. Железнякова, д.9</t>
  </si>
  <si>
    <t>г. Кемерово,
ул. Инициативная, д.109</t>
  </si>
  <si>
    <t>г. Кемерово,
ул. Инициативная, д.111</t>
  </si>
  <si>
    <t>г. Кемерово,
ул. Инициативная, д.117</t>
  </si>
  <si>
    <t>г. Кемерово,
ул. Инициативная, д.123</t>
  </si>
  <si>
    <t>г. Кемерово,
ул. Инициативная, д.123а</t>
  </si>
  <si>
    <t>г. Кемерово,
ул. Инициативная, д.16б</t>
  </si>
  <si>
    <t>г. Кемерово,
ул. Инициативная, д.1г</t>
  </si>
  <si>
    <t>г. Кемерово,
ул. Институтская, д.4</t>
  </si>
  <si>
    <t>г. Кемерово,
ул. Институтская, д.6</t>
  </si>
  <si>
    <t>г. Кемерово,
ул. Комсомольский проезд, д.6</t>
  </si>
  <si>
    <t>г. Кемерово,
ул. Комсомольский проезд, д.8</t>
  </si>
  <si>
    <t>г. Кемерово,
ул. Космическая, д.18</t>
  </si>
  <si>
    <t>г. Кемерово,
ул. Космическая, д.4а</t>
  </si>
  <si>
    <t>г. Кемерово,
ул. Мартемьянова, д.64</t>
  </si>
  <si>
    <t>г. Кемерово,
ул. Мартемьянова, д.66</t>
  </si>
  <si>
    <t>г. Кемерово,
ул. Металлистов, д.15</t>
  </si>
  <si>
    <t>г. Кемерово,
ул. Металлистов, д.16</t>
  </si>
  <si>
    <t>г. Кемерово,
ул. Металлистов, д.17</t>
  </si>
  <si>
    <t>г. Кемерово,
ул. Металлистов, д.20</t>
  </si>
  <si>
    <t>г. Кемерово,
ул. Металлистов, д.21</t>
  </si>
  <si>
    <t>г. Кемерово,
ул. Мичурина, д.56</t>
  </si>
  <si>
    <t>г. Кемерово,
ул. Муромцева, д.4а</t>
  </si>
  <si>
    <t>г. Кемерово,
ул. Новогодняя, д.21</t>
  </si>
  <si>
    <t>г. Кемерово,
ул. Патриотов, д.30</t>
  </si>
  <si>
    <t>г. Кемерово,
ул. Притомская Набережная, д.1а</t>
  </si>
  <si>
    <t>г. Кемерово,
ул. Пролетарская, д.19</t>
  </si>
  <si>
    <t>г. Кемерово,
ул. Пролетарская, д.28</t>
  </si>
  <si>
    <t>г. Кемерово,
ул. Пролетарская, д.3а</t>
  </si>
  <si>
    <t>г. Кемерово,
ул. Радищева, д.4а</t>
  </si>
  <si>
    <t>г. Кемерово,
ул. Рукавишникова, д.1</t>
  </si>
  <si>
    <t>г. Кемерово,
ул. Сарыгина, д.11</t>
  </si>
  <si>
    <t>г. Кемерово,
ул. Сарыгина, д.5</t>
  </si>
  <si>
    <t>г. Кемерово,
ул. Сибиряков-Гвардейцев, д.13</t>
  </si>
  <si>
    <t>г. Кемерово,
ул. Сибиряков-Гвардейцев, д.13а</t>
  </si>
  <si>
    <t>г. Кемерово,
ул. Сибиряков-Гвардейцев, д.15</t>
  </si>
  <si>
    <t>г. Кемерово,
ул. Сибиряков-Гвардейцев, д.3</t>
  </si>
  <si>
    <t>г. Кемерово,
ул. Сибиряков-Гвардейцев, д.4</t>
  </si>
  <si>
    <t>г. Кемерово,
ул. Сибиряков-Гвардейцев, д.4а</t>
  </si>
  <si>
    <t>г. Кемерово,
ул. Сибиряков-Гвардейцев, д.5</t>
  </si>
  <si>
    <t>г. Кемерово,
ул. Сибиряков-Гвардейцев, д.6</t>
  </si>
  <si>
    <t>г. Кемерово,
ул. Сибиряков-Гвардейцев, д.7</t>
  </si>
  <si>
    <t>г. Кемерово,
ул. Советская, д.4</t>
  </si>
  <si>
    <t>г. Кемерово,
ул. Спортивная, д.34б</t>
  </si>
  <si>
    <t>г. Кемерово,
ул. Стадионная, д.4а</t>
  </si>
  <si>
    <t>г. Кемерово,
ул. Стадионная, д.4б</t>
  </si>
  <si>
    <t>г. Кемерово,
ул. Стахановская, д.21</t>
  </si>
  <si>
    <t>г. Кемерово,
ул. Стахановская, д.21а</t>
  </si>
  <si>
    <t>г. Кемерово,
ул. Стахановская, д.21б</t>
  </si>
  <si>
    <t>г. Кемерово,
ул. Терешковой, д.50</t>
  </si>
  <si>
    <t>г. Кемерово,
ул. Тухачевского, д.34</t>
  </si>
  <si>
    <t>г. Кемерово,
ул. Тухачевского, д.38/1</t>
  </si>
  <si>
    <t>г. Кемерово,
ул. Федоровского, д.4</t>
  </si>
  <si>
    <t>г. Кемерово,
ул. Халтурина, д.31</t>
  </si>
  <si>
    <t>г. Кемерово,
ул. Халтурина, д.33</t>
  </si>
  <si>
    <t>г. Кемерово,
ул. Халтурина, д.43</t>
  </si>
  <si>
    <t>г. Кемерово,
ул. Халтурина, д.45а</t>
  </si>
  <si>
    <t>г. Кемерово,
шоссе Промышленновское, д.42</t>
  </si>
  <si>
    <t>г. Кемерово,
б-р Строителей, д.42</t>
  </si>
  <si>
    <t>г. Кемерово,
пер. 2-й Тульский, д.8</t>
  </si>
  <si>
    <t>г. Кемерово,
пер. Беломорский 1-й, д.7</t>
  </si>
  <si>
    <t>г. Кемерово,
пер. Щегловский, д.10</t>
  </si>
  <si>
    <t>г. Кемерово,
пер. Щегловский, д.6</t>
  </si>
  <si>
    <t>г. Кемерово,
пер. Щегловский, д.8</t>
  </si>
  <si>
    <t>г. Кемерово,
пр-т Кузнецкий, д.133</t>
  </si>
  <si>
    <t>г. Кемерово,
пр-т Кузнецкий, д.222</t>
  </si>
  <si>
    <t>г. Кемерово,
пр-т Ленина, д.117б</t>
  </si>
  <si>
    <t>г. Кемерово,
пр-т Ленина, д.150а</t>
  </si>
  <si>
    <t>г. Кемерово,
пр-т Ленина, д.152в</t>
  </si>
  <si>
    <t>г. Кемерово,
пр-т Ленинградский, д.36</t>
  </si>
  <si>
    <t>г. Кемерово,
пр-т Ленинградский, д.36а</t>
  </si>
  <si>
    <t>г. Кемерово,
пр-т Ленинградский, д.36б</t>
  </si>
  <si>
    <t>г. Кемерово,
пр-т Ленинградский, д.38</t>
  </si>
  <si>
    <t>г. Кемерово,
пр-т Ленинградский, д.38а</t>
  </si>
  <si>
    <t>г. Кемерово,
пр-т Ленинградский, д.40б</t>
  </si>
  <si>
    <t>г. Кемерово,
пр-т Ленинградский, д.40в</t>
  </si>
  <si>
    <t>г. Кемерово,
пр-т Ленинградский, д.41</t>
  </si>
  <si>
    <t>г. Кемерово,
пр-т Ленинградский, д.49</t>
  </si>
  <si>
    <t>г. Кемерово,
пр-т Московский, д.31</t>
  </si>
  <si>
    <t>г. Кемерово,
пр-т Московский, д.35</t>
  </si>
  <si>
    <t>г. Кемерово,
пр-т Московский, д.35а</t>
  </si>
  <si>
    <t>г. Кемерово,
пр-т Московский, д.39б</t>
  </si>
  <si>
    <t>г. Кемерово,
пр-т Московский, д.39в</t>
  </si>
  <si>
    <t>г. Кемерово,
пр-т Московский, д.39г</t>
  </si>
  <si>
    <t>г. Кемерово,
пр-т Московский, д.41</t>
  </si>
  <si>
    <t>г. Кемерово,
пр-т Московский, д.41а</t>
  </si>
  <si>
    <t>г. Кемерово,
пр-т Московский, д.45</t>
  </si>
  <si>
    <t>г. Кемерово,
пр-т Московский, д.5</t>
  </si>
  <si>
    <t>г. Кемерово,
пр-т Московский, д.7</t>
  </si>
  <si>
    <t>г. Кемерово,
пр-т Октябрьский, д.101б</t>
  </si>
  <si>
    <t>г. Кемерово,
пр-т Октябрьский, д.103</t>
  </si>
  <si>
    <t>г. Кемерово,
пр-т Октябрьский, д.20б</t>
  </si>
  <si>
    <t>г. Кемерово,
пр-т Октябрьский, д.47</t>
  </si>
  <si>
    <t>г. Кемерово,
пр-т Октябрьский, д.56</t>
  </si>
  <si>
    <t>г. Кемерово,
пр-т Октябрьский, д.78а</t>
  </si>
  <si>
    <t>г. Кемерово,
пр-т Октябрьский, д.82</t>
  </si>
  <si>
    <t>г. Кемерово,
пр-т Октябрьский, д.84</t>
  </si>
  <si>
    <t>г. Кемерово,
пр-т Октябрьский, д.97</t>
  </si>
  <si>
    <t>г. Кемерово,
пр-т Октябрьский, д.99а</t>
  </si>
  <si>
    <t>г. Кемерово,
пр-т Химиков, д.19</t>
  </si>
  <si>
    <t>г. Кемерово,
пр-т Химиков, д.25</t>
  </si>
  <si>
    <t>г. Кемерово,
пр-т Шахтеров, д.81а</t>
  </si>
  <si>
    <t>г. Кемерово,
пр-т Шахтеров, д.85а</t>
  </si>
  <si>
    <t>г. Кемерово,
ул. 9-е Января, д.1а</t>
  </si>
  <si>
    <t>г. Кемерово,
ул. Авроры, д.4</t>
  </si>
  <si>
    <t>г. Кемерово,
ул. Аллейная, д.13</t>
  </si>
  <si>
    <t>г. Кемерово,
ул. Аллейная, д.9</t>
  </si>
  <si>
    <t>г. Кемерово,
ул. Барнаульская, д.31</t>
  </si>
  <si>
    <t>г. Кемерово,
ул. Барнаульская, д.33</t>
  </si>
  <si>
    <t>г. Кемерово,
ул. Белозерная, д.31</t>
  </si>
  <si>
    <t>г. Кемерово,
ул. В.Волошиной, д.14</t>
  </si>
  <si>
    <t>г. Кемерово,
ул. В.Волошиной, д.28б</t>
  </si>
  <si>
    <t>г. Кемерово,
ул. В.Волошиной, д.33</t>
  </si>
  <si>
    <t>г. Кемерово,
ул. В.Волошиной, д.4</t>
  </si>
  <si>
    <t>г. Кемерово,
ул. В.Волошиной, д.6</t>
  </si>
  <si>
    <t>г. Кемерово,
ул. В.Волошиной, д.8</t>
  </si>
  <si>
    <t>г. Кемерово,
ул. Волгоградская, д.3</t>
  </si>
  <si>
    <t>г. Кемерово,
ул. Гагарина, д.149</t>
  </si>
  <si>
    <t>г. Кемерово,
ул. Глинки, д.3</t>
  </si>
  <si>
    <t>г. Кемерово,
ул. Инициативная, д.99а</t>
  </si>
  <si>
    <t>г. Кемерово,
ул. Институтская, д.2</t>
  </si>
  <si>
    <t>г. Кемерово,
ул. Коммунистическая, д.127</t>
  </si>
  <si>
    <t>г. Кемерово,
ул. Комсомольский проезд, д.1</t>
  </si>
  <si>
    <t>г. Кемерово,
ул. Комсомольский проезд, д.10</t>
  </si>
  <si>
    <t>г. Кемерово,
ул. Комсомольский проезд, д.12</t>
  </si>
  <si>
    <t>г. Кемерово,
ул. Комсомольский проезд, д.3</t>
  </si>
  <si>
    <t>г. Кемерово,
ул. Комсомольский проезд, д.4</t>
  </si>
  <si>
    <t>г. Кемерово,
ул. Комсомольский проезд, д.5</t>
  </si>
  <si>
    <t>г. Кемерово,
ул. Комсомольский проезд, д.6а</t>
  </si>
  <si>
    <t>г. Кемерово,
ул. Комсомольский проезд, д.9</t>
  </si>
  <si>
    <t>г. Кемерово,
ул. Космическая, д.14а</t>
  </si>
  <si>
    <t>г. Кемерово,
ул. Космическая, д.33</t>
  </si>
  <si>
    <t>г. Кемерово,
ул. Леонова, д.16б</t>
  </si>
  <si>
    <t>г. Кемерово,
ул. Марковцева, д.12</t>
  </si>
  <si>
    <t>г. Кемерово,
ул. Марковцева, д.12а</t>
  </si>
  <si>
    <t>г. Кемерово,
шоссе Промышленновское, д.56</t>
  </si>
  <si>
    <t>г. Кемерово,
ул. Халтурина, д.39б</t>
  </si>
  <si>
    <t>г. Кемерово,
ул. Халтурина, д.33б</t>
  </si>
  <si>
    <t>г. Кемерово,
ул. Федоровского, д.8</t>
  </si>
  <si>
    <t>г. Кемерово,
ул. Ударная, д.12</t>
  </si>
  <si>
    <t>г. Кемерово,
ул. Тухачевского, д.31в</t>
  </si>
  <si>
    <t>г. Кемерово,
ул. Тухачевского, д.31б</t>
  </si>
  <si>
    <t>г. Кемерово,
ул. Тухачевского, д.31а</t>
  </si>
  <si>
    <t>г. Кемерово,
ул. Тухачевского, д.31</t>
  </si>
  <si>
    <t>г. Кемерово,
ул. Тухачевского, д.29</t>
  </si>
  <si>
    <t>г. Кемерово,
ул. Торговая, д.3</t>
  </si>
  <si>
    <t>г. Кемерово,
ул. Торговая, д.1</t>
  </si>
  <si>
    <t>г. Кемерово,
ул. Томская, д.5а</t>
  </si>
  <si>
    <t>г. Кемерово,
ул. Строительная, д.8а</t>
  </si>
  <si>
    <t>г. Кемерово,
ул. Строительная, д.6</t>
  </si>
  <si>
    <t>г. Кемерово,
ул. Строительная, д.4</t>
  </si>
  <si>
    <t>г. Кемерово,
ул. Стахановская, д.16</t>
  </si>
  <si>
    <t>г. Кемерово,
ул. Стахановская, д.14</t>
  </si>
  <si>
    <t>г. Кемерово,
ул. Стахановская, д.12</t>
  </si>
  <si>
    <t>г. Кемерово,
ул. Стахановская, д.10а</t>
  </si>
  <si>
    <t>г. Кемерово,
ул. Стахановская, д.10</t>
  </si>
  <si>
    <t>г. Кемерово,
ул. Спортивная, д.26</t>
  </si>
  <si>
    <t>г. Кемерово,
ул. Спартака, д.23</t>
  </si>
  <si>
    <t>г. Кемерово,
ул. Спартака, д.21</t>
  </si>
  <si>
    <t>г. Кемерово,
ул. Советская, д.3</t>
  </si>
  <si>
    <t>г. Кемерово,
ул. Сибиряков-Гвардейцев, д.22а</t>
  </si>
  <si>
    <t>г. Кемерово,
ул. Радищева, д.6а</t>
  </si>
  <si>
    <t>г. Кемерово,
ул. Попова, д.5б</t>
  </si>
  <si>
    <t>г. Кемерово,
ул. Попова, д.3б</t>
  </si>
  <si>
    <t>г. Кемерово,
ул. Попова, д.11</t>
  </si>
  <si>
    <t>г. Кемерово,
ул. Подстанция 220, д.2</t>
  </si>
  <si>
    <t>г. Кемерово,
ул. Патриотов, д.33а</t>
  </si>
  <si>
    <t>г. Кемерово,
ул. Патриотов, д.27а</t>
  </si>
  <si>
    <t>г. Кемерово,
ул. Патриотов, д.14б</t>
  </si>
  <si>
    <t>г. Кемерово,
ул. Ногинская, д.8</t>
  </si>
  <si>
    <t>г. Кемерово,
ул. Ногинская, д.10</t>
  </si>
  <si>
    <t>г. Кемерово,
ул. Новостроевская, д.8</t>
  </si>
  <si>
    <t>г. Кемерово,
ул. Новостроевская, д.6</t>
  </si>
  <si>
    <t>г. Кемерово,
ул. Новостроевская, д.4</t>
  </si>
  <si>
    <t>г. Кемерово,
ул. Нагорная, д.1</t>
  </si>
  <si>
    <t>г. Кемерово,
ул. Металлистов, д.12б</t>
  </si>
  <si>
    <t>г. Кемерово,
ул. Масальская, д.58</t>
  </si>
  <si>
    <t>г. Кемерово,
ул. Марковцева, д.18</t>
  </si>
  <si>
    <t>г. Кемерово,
ул. Марковцева, д.14</t>
  </si>
  <si>
    <t>г. Кемерово,
б-р Пионерский, д.2</t>
  </si>
  <si>
    <t>г. Кемерово,
б-р Пионерский, д.9</t>
  </si>
  <si>
    <t>г. Кемерово,
б-р Строителей, д.11</t>
  </si>
  <si>
    <t>г. Кемерово,
б-р Строителей, д.14</t>
  </si>
  <si>
    <t>г. Кемерово,
б-р Строителей, д.15</t>
  </si>
  <si>
    <t>г. Кемерово,
б-р Строителей, д.19</t>
  </si>
  <si>
    <t>г. Кемерово,
б-р Строителей, д.22а</t>
  </si>
  <si>
    <t>г. Кемерово,
б-р Строителей, д.25а</t>
  </si>
  <si>
    <t>г. Кемерово,
б-р Строителей, д.26г</t>
  </si>
  <si>
    <t>г. Кемерово,
б-р Строителей, д.27в</t>
  </si>
  <si>
    <t>г. Кемерово,
б-р Строителей, д.29а</t>
  </si>
  <si>
    <t>г. Кемерово,
б-р Строителей, д.30а</t>
  </si>
  <si>
    <t>г. Кемерово,
б-р Строителей, д.32</t>
  </si>
  <si>
    <t>г. Кемерово,
б-р Строителей, д.32а</t>
  </si>
  <si>
    <t>г. Кемерово,
б-р Строителей, д.33</t>
  </si>
  <si>
    <t>г. Кемерово,
б-р Строителей, д.36</t>
  </si>
  <si>
    <t>г. Кемерово,
б-р Строителей, д.39</t>
  </si>
  <si>
    <t>г. Кемерово,
б-р Строителей, д.4</t>
  </si>
  <si>
    <t>г. Кемерово,
б-р Строителей, д.40</t>
  </si>
  <si>
    <t>г. Кемерово,
б-р Строителей, д.41</t>
  </si>
  <si>
    <t>г. Кемерово,
б-р Строителей, д.44а</t>
  </si>
  <si>
    <t>г. Кемерово,
б-р Строителей, д.50/2</t>
  </si>
  <si>
    <t>г. Кемерово,
б-р Строителей, д.52</t>
  </si>
  <si>
    <t>г. Кемерово,
б-р Строителей, д.56</t>
  </si>
  <si>
    <t>г. Кемерово,
б-р Строителей, д.56/2</t>
  </si>
  <si>
    <t>г. Кемерово,
б-р Строителей, д.6</t>
  </si>
  <si>
    <t>г. Кемерово,
пер. 1-й Варяжский, д.12</t>
  </si>
  <si>
    <t>г. Кемерово,
пер. 1-й Тульский, д.8</t>
  </si>
  <si>
    <t>г. Кемерово,
пер. 2-й Тульский, д.3</t>
  </si>
  <si>
    <t>г. Кемерово,
пер. 2-й Тульский, д.5а</t>
  </si>
  <si>
    <t>г. Кемерово,
пер. 2-й Тульский, д.7</t>
  </si>
  <si>
    <t>г. Кемерово,
пер. 3-й Иланский, д.1</t>
  </si>
  <si>
    <t>г. Кемерово,
пер. Бакинский, д.18</t>
  </si>
  <si>
    <t>г. Кемерово,
пер. Бакинский, д.20</t>
  </si>
  <si>
    <t>г. Кемерово,
пер. Бакинский, д.22</t>
  </si>
  <si>
    <t>г. Кемерово,
пер. Бакинский, д.24</t>
  </si>
  <si>
    <t>г. Кемерово,
пер. Волкова, д.8</t>
  </si>
  <si>
    <t>г. Кемерово,
пер. Волкова 2-й, д.7</t>
  </si>
  <si>
    <t>г. Кемерово,
пер. Леонова, д.5</t>
  </si>
  <si>
    <t>г. Кемерово,
пер. Леонова, д.7</t>
  </si>
  <si>
    <t>г. Кемерово,
пер. Нартова, д.1а</t>
  </si>
  <si>
    <t>г. Кемерово,
пер. Нартова, д.1б</t>
  </si>
  <si>
    <t>г. Кемерово,
пер. Невьянский, д.2</t>
  </si>
  <si>
    <t>г. Кемерово,
пер. Невьянский, д.4</t>
  </si>
  <si>
    <t>г. Кемерово,
пер. Рекордный, д.6а</t>
  </si>
  <si>
    <t>г. Кемерово,
пер. Ушакова, д.2</t>
  </si>
  <si>
    <t>г. Кемерово,
пер. Чкалова, д.11а</t>
  </si>
  <si>
    <t>г. Кемерово,
проезд Промышленновский, д.3</t>
  </si>
  <si>
    <t>г. Кемерово,
пр-т Кузнецкий, д.102а</t>
  </si>
  <si>
    <t>г. Кемерово,
пр-т Кузнецкий, д.120а</t>
  </si>
  <si>
    <t>г. Кемерово,
пр-т Кузнецкий, д.131</t>
  </si>
  <si>
    <t>г. Кемерово,
пр-т Кузнецкий, д.135</t>
  </si>
  <si>
    <t>г. Кемерово,
пр-т Кузнецкий, д.135б</t>
  </si>
  <si>
    <t>г. Кемерово,
пр-т Кузнецкий, д.158</t>
  </si>
  <si>
    <t>г. Кемерово,
пр-т Кузнецкий, д.162</t>
  </si>
  <si>
    <t>г. Кемерово,
пр-т Кузнецкий, д.276</t>
  </si>
  <si>
    <t>г. Кемерово,
пр-т Кузнецкий, д.32</t>
  </si>
  <si>
    <t>г. Кемерово,
пр-т Кузнецкий, д.57</t>
  </si>
  <si>
    <t>г. Кемерово,
пр-т Кузнецкий, д.60</t>
  </si>
  <si>
    <t>г. Кемерово,
пр-т Кузнецкий, д.72</t>
  </si>
  <si>
    <t>г. Кемерово,
пр-т Кузнецкий, д.90</t>
  </si>
  <si>
    <t>г. Кемерово,
пр-т Кузнецкий, д.92</t>
  </si>
  <si>
    <t>г. Кемерово,
пр-т Кузнецкий, д.94</t>
  </si>
  <si>
    <t>г. Кемерово,
пр-т Кузнецкий, д.98</t>
  </si>
  <si>
    <t>г. Кемерово,
пр-т Ленина, д.1</t>
  </si>
  <si>
    <t>г. Кемерово,
пр-т Ленина, д.106а</t>
  </si>
  <si>
    <t>г. Кемерово,
пр-т Ленина, д.117а</t>
  </si>
  <si>
    <t>г. Кемерово,
пр-т Ленина, д.121</t>
  </si>
  <si>
    <t>г. Кемерово,
пр-т Ленина, д.122</t>
  </si>
  <si>
    <t>г. Кемерово,
пр-т Ленина, д.122а</t>
  </si>
  <si>
    <t>г. Кемерово,
пр-т Ленина, д.123</t>
  </si>
  <si>
    <t>г. Кемерово,
пр-т Ленина, д.125</t>
  </si>
  <si>
    <t>г. Кемерово,
пр-т Ленина, д.128а</t>
  </si>
  <si>
    <t>г. Кемерово,
пр-т Ленина, д.131</t>
  </si>
  <si>
    <t>г. Кемерово,
пр-т Ленина, д.133</t>
  </si>
  <si>
    <t>г. Кемерово,
пр-т Ленина, д.133б</t>
  </si>
  <si>
    <t>г. Кемерово,
пр-т Ленина, д.134</t>
  </si>
  <si>
    <t>г. Кемерово,
пр-т Ленина, д.136а</t>
  </si>
  <si>
    <t>г. Кемерово,
пр-т Ленина, д.138</t>
  </si>
  <si>
    <t>г. Кемерово,
пр-т Ленина, д.139в</t>
  </si>
  <si>
    <t>г. Кемерово,
пр-т Ленина, д.142а</t>
  </si>
  <si>
    <t>г. Кемерово,
пр-т Ленина, д.150б</t>
  </si>
  <si>
    <t>г. Кемерово,
пр-т Ленина, д.152б</t>
  </si>
  <si>
    <t>г. Кемерово,
пр-т Ленина, д.19</t>
  </si>
  <si>
    <t>г. Кемерово,
пр-т Ленина, д.23</t>
  </si>
  <si>
    <t>г. Кемерово,
пр-т Ленина, д.28</t>
  </si>
  <si>
    <t>г. Кемерово,
пр-т Ленина, д.32</t>
  </si>
  <si>
    <t>г. Кемерово,
пр-т Ленина, д.36</t>
  </si>
  <si>
    <t>г. Кемерово,
пр-т Ленина, д.38</t>
  </si>
  <si>
    <t>г. Кемерово,
пр-т Ленина, д.42</t>
  </si>
  <si>
    <t>г. Кемерово,
пр-т Ленина, д.44</t>
  </si>
  <si>
    <t>г. Кемерово,
пр-т Ленина, д.46</t>
  </si>
  <si>
    <t>г. Кемерово,
пр-т Ленина, д.47</t>
  </si>
  <si>
    <t>г. Кемерово,
пр-т Ленина, д.48</t>
  </si>
  <si>
    <t>г. Кемерово,
пр-т Ленина, д.69а</t>
  </si>
  <si>
    <t>г. Кемерово,
пр-т Ленина, д.71</t>
  </si>
  <si>
    <t>г. Кемерово,
пр-т Ленина, д.76в</t>
  </si>
  <si>
    <t>г. Кемерово,
пр-т Ленина, д.77г</t>
  </si>
  <si>
    <t>г. Кемерово,
пр-т Ленина, д.82в</t>
  </si>
  <si>
    <t>г. Кемерово,
пр-т Ленина, д.86</t>
  </si>
  <si>
    <t>г. Кемерово,
пр-т Ленина, д.94</t>
  </si>
  <si>
    <t>г. Кемерово,
пр-т Ленина, д.95</t>
  </si>
  <si>
    <t>г. Кемерово,
пр-т Ленина, д.99</t>
  </si>
  <si>
    <t>г. Кемерово,
пр-т Ленинградский, д.13а</t>
  </si>
  <si>
    <t>г. Кемерово,
пр-т Ленинградский, д.14</t>
  </si>
  <si>
    <t>г. Кемерово,
пр-т Ленинградский, д.18а</t>
  </si>
  <si>
    <t>г. Кемерово,
пр-т Ленинградский, д.18</t>
  </si>
  <si>
    <t>г. Кемерово,
пр-т Ленинградский, д.21б</t>
  </si>
  <si>
    <t>г. Кемерово,
пр-т Ленинградский, д.21г</t>
  </si>
  <si>
    <t>г. Кемерово,
пр-т Ленинградский, д.23</t>
  </si>
  <si>
    <t>г. Кемерово,
пр-т Ленинградский, д.24</t>
  </si>
  <si>
    <t>г. Кемерово,
пр-т Ленинградский, д.24а</t>
  </si>
  <si>
    <t>г. Кемерово,
пр-т Ленинградский, д.28</t>
  </si>
  <si>
    <t>г. Кемерово,
пр-т Ленинградский, д.31а</t>
  </si>
  <si>
    <t>г. Кемерово,
пр-т Ленинградский, д.39</t>
  </si>
  <si>
    <t>г. Кемерово,
пр-т Ленинградский, д.47</t>
  </si>
  <si>
    <t>г. Кемерово,
пр-т Ленинградский, д.47а</t>
  </si>
  <si>
    <t>г. Кемерово,
пр-т Ленинградский, д.47б</t>
  </si>
  <si>
    <t>г. Кемерово,
пр-т Ленинградский, д.47в</t>
  </si>
  <si>
    <t>г. Кемерово,
пр-т Ленинградский, д.49б</t>
  </si>
  <si>
    <t>г. Кемерово,
пр-т Молодежный, д.8</t>
  </si>
  <si>
    <t>г. Кемерово,
пр-т Московский, д.13а</t>
  </si>
  <si>
    <t>г. Кемерово,
пр-т Московский, д.21</t>
  </si>
  <si>
    <t>г. Кемерово,
пр-т Московский, д.29</t>
  </si>
  <si>
    <t>г. Кемерово,
пр-т Московский, д.45б</t>
  </si>
  <si>
    <t>г. Кемерово,
пр-т Московский, д.9</t>
  </si>
  <si>
    <t>г. Кемерово,
пр-т Московский, д.9б</t>
  </si>
  <si>
    <t>г. Кемерово,
пр-т Октябрьский, д.18</t>
  </si>
  <si>
    <t>г. Кемерово,
пр-т Октябрьский, д.20</t>
  </si>
  <si>
    <t>г. Кемерово,
пр-т Октябрьский, д.20а</t>
  </si>
  <si>
    <t>г. Кемерово,
пр-т Октябрьский, д.23б</t>
  </si>
  <si>
    <t>г. Кемерово,
пр-т Октябрьский, д.33</t>
  </si>
  <si>
    <t>г. Кемерово,
пр-т Октябрьский, д.37</t>
  </si>
  <si>
    <t>г. Кемерово,
пр-т Октябрьский, д.46</t>
  </si>
  <si>
    <t>г. Кемерово,
пр-т Октябрьский, д.54</t>
  </si>
  <si>
    <t>г. Кемерово,
пр-т Октябрьский, д.58</t>
  </si>
  <si>
    <t>г. Кемерово,
пр-т Октябрьский, д.62</t>
  </si>
  <si>
    <t>г. Кемерово,
пр-т Октябрьский, д.64б</t>
  </si>
  <si>
    <t>г. Кемерово,
пр-т Октябрьский, д.66</t>
  </si>
  <si>
    <t>г. Кемерово,
пр-т Октябрьский, д.67</t>
  </si>
  <si>
    <t>г. Кемерово,
пр-т Октябрьский, д.70</t>
  </si>
  <si>
    <t>г. Кемерово,
пр-т Октябрьский, д.71</t>
  </si>
  <si>
    <t>г. Кемерово,
пр-т Октябрьский, д.77а</t>
  </si>
  <si>
    <t>г. Кемерово,
пр-т Октябрьский, д.80а</t>
  </si>
  <si>
    <t>г. Кемерово,
пр-т Октябрьский, д.80г</t>
  </si>
  <si>
    <t>г. Кемерово,
пр-т Октябрьский, д.83</t>
  </si>
  <si>
    <t>г. Кемерово,
пр-т Октябрьский, д.89</t>
  </si>
  <si>
    <t>г. Кемерово,
пр-т Октябрьский, д.99</t>
  </si>
  <si>
    <t>г. Кемерово,
пр-т Советский, д.24</t>
  </si>
  <si>
    <t>г. Кемерово,
пр-т Советский, д.28</t>
  </si>
  <si>
    <t>г. Кемерово,
пр-т Советский, д.29</t>
  </si>
  <si>
    <t>г. Кемерово,
пр-т Советский, д.31</t>
  </si>
  <si>
    <t>г. Кемерово,
пр-т Советский, д.33</t>
  </si>
  <si>
    <t>г. Кемерово,
пр-т Советский, д.36</t>
  </si>
  <si>
    <t>г. Кемерово,
пр-т Советский, д.41</t>
  </si>
  <si>
    <t>г. Кемерово,
пр-т Советский, д.46</t>
  </si>
  <si>
    <t>г. Кемерово,
пр-т Советский, д.49</t>
  </si>
  <si>
    <t>г. Кемерово,
пр-т Советский, д.50</t>
  </si>
  <si>
    <t>г. Кемерово,
пр-т Советский, д.51</t>
  </si>
  <si>
    <t>г. Кемерово,
пр-т Советский, д.63</t>
  </si>
  <si>
    <t>г. Кемерово,
пр-т Советский, д.69</t>
  </si>
  <si>
    <t>г. Кемерово,
пр-т Химиков, д.14а</t>
  </si>
  <si>
    <t>г. Кемерово,
пр-т Химиков, д.17</t>
  </si>
  <si>
    <t>г. Кемерово,
пр-т Химиков, д.21</t>
  </si>
  <si>
    <t>г. Кемерово,
пр-т Химиков, д.22</t>
  </si>
  <si>
    <t>г. Кемерово,
пр-т Химиков, д.23</t>
  </si>
  <si>
    <t>г. Кемерово,
пр-т Химиков, д.23а</t>
  </si>
  <si>
    <t>г. Кемерово,
пр-т Химиков, д.24</t>
  </si>
  <si>
    <t>г. Кемерово,
пр-т Химиков, д.26</t>
  </si>
  <si>
    <t>г. Кемерово,
пр-т Шахтеров, д.21</t>
  </si>
  <si>
    <t>г. Кемерово,
пр-т Шахтеров, д.22</t>
  </si>
  <si>
    <t>г. Кемерово,
пр-т Шахтеров, д.26</t>
  </si>
  <si>
    <t>г. Кемерово,
пр-т Шахтеров, д.28</t>
  </si>
  <si>
    <t>г. Кемерово,
пр-т Шахтеров, д.30</t>
  </si>
  <si>
    <t>г. Кемерово,
пр-т Шахтеров, д.31</t>
  </si>
  <si>
    <t>г. Кемерово,
пр-т Шахтеров, д.34</t>
  </si>
  <si>
    <t>г. Кемерово,
пр-т Шахтеров, д.35</t>
  </si>
  <si>
    <t>г. Кемерово,
пр-т Шахтеров, д.37</t>
  </si>
  <si>
    <t>г. Кемерово,
пр-т Шахтеров, д.38б</t>
  </si>
  <si>
    <t>г. Кемерово,
пр-т Шахтеров, д.41</t>
  </si>
  <si>
    <t>г. Кемерово,
пр-т Шахтеров, д.44</t>
  </si>
  <si>
    <t>г. Кемерово,
пр-т Шахтеров, д.49</t>
  </si>
  <si>
    <t>г. Кемерово,
пр-т Шахтеров, д.51</t>
  </si>
  <si>
    <t>г. Кемерово,
пр-т Шахтеров, д.55</t>
  </si>
  <si>
    <t>г. Кемерово,
пр-т Шахтеров, д.71</t>
  </si>
  <si>
    <t>г. Кемерово,
пр-т Шахтеров, д.81</t>
  </si>
  <si>
    <t>г. Кемерово,
пр-т Шахтеров, д.85</t>
  </si>
  <si>
    <t>г. Кемерово,
ул.  Николая Островского, д.27</t>
  </si>
  <si>
    <t>г. Кемерово,
ул.  Николая Островского, д.29</t>
  </si>
  <si>
    <t>г. Кемерово,
ул.  Николая Островского, д.31</t>
  </si>
  <si>
    <t>г. Кемерово,
ул.  Николая Островского, д.8</t>
  </si>
  <si>
    <t>г. Кемерово,
ул.  Сергея Тюленина, д.1</t>
  </si>
  <si>
    <t>г. Кемерово,
ул.  Сергея Тюленина, д.11</t>
  </si>
  <si>
    <t>г. Кемерово,
ул.  Сергея Тюленина, д.13</t>
  </si>
  <si>
    <t>г. Кемерово,
ул.  Сергея Тюленина, д.17</t>
  </si>
  <si>
    <t>г. Кемерово,
ул.  Сергея Тюленина, д.19</t>
  </si>
  <si>
    <t>г. Кемерово,
ул.  Сергея Тюленина, д.2</t>
  </si>
  <si>
    <t>г. Кемерово,
ул.  Сергея Тюленина, д.3а</t>
  </si>
  <si>
    <t>г. Кемерово,
ул.  Сергея Тюленина, д.4</t>
  </si>
  <si>
    <t>г. Кемерово,
ул.  Сергея Тюленина, д.6</t>
  </si>
  <si>
    <t>г. Кемерово,
ул. 1-й Квартал, д.1</t>
  </si>
  <si>
    <t>г. Кемерово,
ул. 1-й Квартал, д.2</t>
  </si>
  <si>
    <t>г. Кемерово,
ул. 2-й Квартал, д.1</t>
  </si>
  <si>
    <t>г. Кемерово,
ул. 2-й Квартал, д.10</t>
  </si>
  <si>
    <t>г. Кемерово,
ул. 2-й Квартал, д.2</t>
  </si>
  <si>
    <t>г. Кемерово,
ул. 2-й Квартал, д.3</t>
  </si>
  <si>
    <t>г. Кемерово,
ул. 2-й Квартал, д.4</t>
  </si>
  <si>
    <t>г. Кемерово,
ул. 2-й Квартал, д.5</t>
  </si>
  <si>
    <t>г. Кемерово,
ул. 2-й Квартал, д.7</t>
  </si>
  <si>
    <t>г. Кемерово,
ул. 2-й Квартал, д.8</t>
  </si>
  <si>
    <t>г. Кемерово,
ул. 40 лет Октября, д.10</t>
  </si>
  <si>
    <t>г. Кемерово,
ул. 40 лет Октября, д.11</t>
  </si>
  <si>
    <t>г. Кемерово,
ул. 40 лет Октября, д.17</t>
  </si>
  <si>
    <t>г. Кемерово,
ул. 40 лет Октября, д.19а</t>
  </si>
  <si>
    <t>г. Кемерово,
ул. 40 лет Октября, д.1а</t>
  </si>
  <si>
    <t>г. Кемерово,
ул. 40 лет Октября, д.20</t>
  </si>
  <si>
    <t>г. Кемерово,
ул. 40 лет Октября, д.27</t>
  </si>
  <si>
    <t>г. Кемерово,
ул. 40 лет Октября, д.3</t>
  </si>
  <si>
    <t>г. Кемерово,
ул. 40 лет Октября, д.31</t>
  </si>
  <si>
    <t>г. Кемерово,
ул. 40 лет Октября, д.5</t>
  </si>
  <si>
    <t>г. Кемерово,
ул. 40 лет Октября, д.5а</t>
  </si>
  <si>
    <t>г. Кемерово,
ул. 40 лет Октября, д.5б</t>
  </si>
  <si>
    <t>г. Кемерово,
ул. 40 лет Октября, д.7</t>
  </si>
  <si>
    <t>г. Кемерово,
ул. 40 лет Октября, д.8</t>
  </si>
  <si>
    <t>г. Кемерово,
ул. 50 лет Октября, д.12</t>
  </si>
  <si>
    <t>г. Кемерово,
ул. 50 лет Октября, д.13</t>
  </si>
  <si>
    <t>г. Кемерово,
ул. 50 лет Октября, д.14</t>
  </si>
  <si>
    <t>г. Кемерово,
ул. 50 лет Октября, д.15</t>
  </si>
  <si>
    <t>г. Кемерово,
ул. 50 лет Октября, д.18</t>
  </si>
  <si>
    <t>г. Кемерово,
ул. 50 лет Октября, д.22</t>
  </si>
  <si>
    <t>г. Кемерово,
ул. 50 лет Октября, д.24</t>
  </si>
  <si>
    <t>г. Кемерово,
ул. 50 лет Октября, д.24а</t>
  </si>
  <si>
    <t>г. Кемерово,
ул. 50 лет Октября, д.26</t>
  </si>
  <si>
    <t>г. Кемерово,
ул. 50 лет Октября, д.26а</t>
  </si>
  <si>
    <t>г. Кемерово,
ул. 50 лет Октября, д.27</t>
  </si>
  <si>
    <t>г. Кемерово,
ул. 50 лет Октября, д.30</t>
  </si>
  <si>
    <t>г. Кемерово,
ул. 50 лет Октября, д.30а</t>
  </si>
  <si>
    <t>г. Кемерово,
ул. 50 лет Октября, д.32</t>
  </si>
  <si>
    <t>г. Кемерово,
ул. 50 лет Октября, д.32а</t>
  </si>
  <si>
    <t>г. Кемерово,
ул. 50 лет Октября, д.6</t>
  </si>
  <si>
    <t>г. Кемерово,
ул. 50 лет Октября, д.7</t>
  </si>
  <si>
    <t>г. Кемерово,
ул. 50 лет Октября, д.8</t>
  </si>
  <si>
    <t>г. Кемерово,
ул. 50 лет Октября, д.9</t>
  </si>
  <si>
    <t>г. Кемерово,
ул. 8 Марта, д.1</t>
  </si>
  <si>
    <t>г. Кемерово,
ул. 8 Марта, д.2</t>
  </si>
  <si>
    <t>г. Кемерово,
ул. 9-е Января, д.10</t>
  </si>
  <si>
    <t>г. Кемерово,
ул. 9-е Января, д.11</t>
  </si>
  <si>
    <t>г. Кемерово,
ул. 9-е Января, д.12</t>
  </si>
  <si>
    <t>г. Кемерово,
ул. 9-е Января, д.2</t>
  </si>
  <si>
    <t>г. Кемерово,
ул. 9-е Января, д.4</t>
  </si>
  <si>
    <t>г. Кемерово,
ул. 9-е Января, д.6</t>
  </si>
  <si>
    <t>г. Кемерово,
ул. 9-е Января, д.8</t>
  </si>
  <si>
    <t>г. Кемерово,
ул. 9-е Января, д.9</t>
  </si>
  <si>
    <t>г. Кемерово,
ул. Агеева, д.1</t>
  </si>
  <si>
    <t>г. Кемерово,
ул. Агеева, д.4</t>
  </si>
  <si>
    <t>г. Кемерово,
ул. Агеева, д.5</t>
  </si>
  <si>
    <t>г. Кемерово,
ул. Агеева, д.8</t>
  </si>
  <si>
    <t>г. Кемерово,
ул. Александрова, д.11</t>
  </si>
  <si>
    <t>г. Кемерово,
ул. Александрова, д.13а</t>
  </si>
  <si>
    <t>г. Кемерово,
ул. Александрова, д.15</t>
  </si>
  <si>
    <t>г. Кемерово,
ул. Александрова, д.15а</t>
  </si>
  <si>
    <t>г. Кемерово,
ул. Александрова, д.16</t>
  </si>
  <si>
    <t>г. Кемерово,
ул. Александрова, д.5</t>
  </si>
  <si>
    <t>г. Кемерово,
ул. Аллейная, д.3</t>
  </si>
  <si>
    <t>г. Кемерово,
ул. Аллейная, д.9б</t>
  </si>
  <si>
    <t>г. Кемерово,
ул. Арочная, д.12</t>
  </si>
  <si>
    <t>г. Кемерово,
ул. Арочная, д.19</t>
  </si>
  <si>
    <t>г. Кемерово,
ул. Арочная, д.4</t>
  </si>
  <si>
    <t>г. Кемерово,
ул. Арочная, д.41а</t>
  </si>
  <si>
    <t>г. Кемерово,
ул. Базовая, д.10</t>
  </si>
  <si>
    <t>г. Кемерово,
ул. Базовая, д.12</t>
  </si>
  <si>
    <t>г. Кемерово,
ул. Базовая, д.14</t>
  </si>
  <si>
    <t>г. Кемерово,
ул. Базовая, д.16</t>
  </si>
  <si>
    <t>г. Кемерово,
ул. Базовая, д.18</t>
  </si>
  <si>
    <t>г. Кемерово,
ул. Базовая, д.18а</t>
  </si>
  <si>
    <t>г. Кемерово,
ул. Базовая, д.2</t>
  </si>
  <si>
    <t>г. Кемерово,
ул. Базовая, д.4</t>
  </si>
  <si>
    <t>г. Кемерово,
ул. Базовая, д.6</t>
  </si>
  <si>
    <t>г. Кемерово,
ул. Базовая, д.8</t>
  </si>
  <si>
    <t>г. Кемерово,
ул. Белозерная, д.15</t>
  </si>
  <si>
    <t>г. Кемерово,
ул. Белозерная, д.33</t>
  </si>
  <si>
    <t>г. Кемерово,
ул. Белозерная, д.44б</t>
  </si>
  <si>
    <t>г. Кемерово,
ул. Буденного, д.23</t>
  </si>
  <si>
    <t>г. Кемерово,
ул. В.Волошиной, д.11</t>
  </si>
  <si>
    <t>г. Кемерово,
ул. В.Волошиной, д.12</t>
  </si>
  <si>
    <t>г. Кемерово,
ул. В.Волошиной, д.13а</t>
  </si>
  <si>
    <t>г. Кемерово,
ул. В.Волошиной, д.18</t>
  </si>
  <si>
    <t>г. Кемерово,
ул. В.Волошиной, д.25</t>
  </si>
  <si>
    <t>г. Кемерово,
ул. В.Волошиной, д.27</t>
  </si>
  <si>
    <t>г. Кемерово,
ул. В.Волошиной, д.29</t>
  </si>
  <si>
    <t>г. Кемерово,
ул. В.Волошиной, д.31</t>
  </si>
  <si>
    <t>г. Кемерово,
ул. В.Волошиной, д.5</t>
  </si>
  <si>
    <t>г. Кемерово,
ул. В.Волошиной, д.7</t>
  </si>
  <si>
    <t>г. Кемерово,
ул. Васильева, д.11</t>
  </si>
  <si>
    <t>г. Кемерово,
ул. Васильева, д.7</t>
  </si>
  <si>
    <t>г. Кемерово,
ул. Васильева, д.9</t>
  </si>
  <si>
    <t>г. Кемерово,
ул. Весенняя, д.13</t>
  </si>
  <si>
    <t>г. Кемерово,
ул. Весенняя, д.15</t>
  </si>
  <si>
    <t>г. Кемерово,
ул. Весенняя, д.16</t>
  </si>
  <si>
    <t>г. Кемерово,
ул. Весенняя, д.18</t>
  </si>
  <si>
    <t>г. Кемерово,
ул. Весенняя, д.19</t>
  </si>
  <si>
    <t>г. Кемерово,
ул. Весенняя, д.19а</t>
  </si>
  <si>
    <t>г. Кемерово,
ул. Весенняя, д.2</t>
  </si>
  <si>
    <t>г. Кемерово,
ул. Весенняя, д.21</t>
  </si>
  <si>
    <t>г. Кемерово,
ул. Весенняя, д.21а</t>
  </si>
  <si>
    <t>г. Кемерово,
ул. Весенняя, д.22</t>
  </si>
  <si>
    <t>г. Кемерово,
ул. Весенняя, д.23</t>
  </si>
  <si>
    <t>г. Кемерово,
ул. Весенняя, д.24</t>
  </si>
  <si>
    <t>г. Кемерово,
ул. Весенняя, д.25</t>
  </si>
  <si>
    <t>г. Кемерово,
ул. Весенняя, д.26</t>
  </si>
  <si>
    <t>г. Кемерово,
ул. Весенняя, д.6</t>
  </si>
  <si>
    <t>г. Кемерово,
ул. Весенняя, д.7</t>
  </si>
  <si>
    <t>г. Кемерово,
ул. Волгоградская, д.26</t>
  </si>
  <si>
    <t>г. Кемерово,
ул. Волгоградская, д.26а</t>
  </si>
  <si>
    <t>г. Кемерово,
ул. Волгоградская, д.31а</t>
  </si>
  <si>
    <t>г. Кемерово,
ул. Волгоградская, д.32в</t>
  </si>
  <si>
    <t>г. Кемерово,
ул. Волгоградская, д.34в</t>
  </si>
  <si>
    <t>г. Кемерово,
ул. Волгоградская, д.4</t>
  </si>
  <si>
    <t>г. Кемерово,
ул. Володарского, д.4</t>
  </si>
  <si>
    <t>г. Кемерово,
ул. Ворошилова, д.16а</t>
  </si>
  <si>
    <t>г. Кемерово,
ул. Ворошилова, д.18</t>
  </si>
  <si>
    <t>г. Кемерово,
ул. Ворошилова, д.1б</t>
  </si>
  <si>
    <t>г. Кемерово,
ул. Ворошилова, д.40</t>
  </si>
  <si>
    <t>г. Кемерово,
ул. Ворошилова, д.7б</t>
  </si>
  <si>
    <t>г. Кемерово,
ул. Ворошилова, д.9б</t>
  </si>
  <si>
    <t>г. Кемерово,
ул. Ворошилова, д.9в</t>
  </si>
  <si>
    <t>г. Кемерово,
ул. Гагарина, д.105</t>
  </si>
  <si>
    <t>г. Кемерово,
ул. Гагарина, д.107</t>
  </si>
  <si>
    <t>г. Кемерово,
ул. Гагарина, д.116</t>
  </si>
  <si>
    <t>г. Кемерово,
ул. Гагарина, д.144</t>
  </si>
  <si>
    <t>г. Кемерово,
ул. Гагарина, д.157</t>
  </si>
  <si>
    <t>г. Кемерово,
ул. Гурьевская, д.14</t>
  </si>
  <si>
    <t>г. Кемерово,
ул. Гурьевская, д.17</t>
  </si>
  <si>
    <t>г. Кемерово,
ул. Гурьевская, д.18</t>
  </si>
  <si>
    <t>г. Кемерово,
ул. Д.Бедного, д.1</t>
  </si>
  <si>
    <t>г. Кемерово,
ул. Д.Бедного, д.13</t>
  </si>
  <si>
    <t>г. Кемерово,
ул. Д.Бедного, д.15</t>
  </si>
  <si>
    <t>г. Кемерово,
ул. Д.Бедного, д.3</t>
  </si>
  <si>
    <t>г. Кемерово,
ул. Д.Бедного, д.5</t>
  </si>
  <si>
    <t>г. Кемерово,
ул. Д.Бедного, д.7</t>
  </si>
  <si>
    <t>г. Кемерово,
ул. Дарвина, д.2</t>
  </si>
  <si>
    <t>г. Кемерово,
ул. Дарвина, д.3</t>
  </si>
  <si>
    <t>г. Кемерово,
ул. Дарвина, д.3а</t>
  </si>
  <si>
    <t>г. Кемерово,
ул. Дзержинского, д.10</t>
  </si>
  <si>
    <t>г. Кемерово,
ул. Дзержинского, д.12</t>
  </si>
  <si>
    <t>г. Кемерово,
ул. Дзержинского, д.16а</t>
  </si>
  <si>
    <t>г. Кемерово,
ул. Дзержинского, д.18</t>
  </si>
  <si>
    <t>г. Кемерово,
ул. Дзержинского, д.20</t>
  </si>
  <si>
    <t>г. Кемерово,
ул. Дзержинского, д.21</t>
  </si>
  <si>
    <t>г. Кемерово,
ул. Дзержинского, д.2а</t>
  </si>
  <si>
    <t>г. Кемерово,
ул. Дзержинского, д.3</t>
  </si>
  <si>
    <t>г. Кемерово,
ул. Дзержинского, д.4</t>
  </si>
  <si>
    <t>г. Кемерово,
ул. Дзержинского, д.5</t>
  </si>
  <si>
    <t>г. Кемерово,
ул. Дзержинского, д.8</t>
  </si>
  <si>
    <t>г. Кемерово,
ул. Дзержинского, д.9а</t>
  </si>
  <si>
    <t>г. Кемерово,
ул. Докучаева, д.12</t>
  </si>
  <si>
    <t>г. Кемерово,
ул. Ермака, д.5</t>
  </si>
  <si>
    <t>г. Кемерово,
ул. Жуковского, д.9</t>
  </si>
  <si>
    <t>г. Кемерово,
ул. Зейская, д.40</t>
  </si>
  <si>
    <t>г. Кемерово,
ул. Инициативная, д.1</t>
  </si>
  <si>
    <t>г. Кемерово,
ул. Инициативная, д.10</t>
  </si>
  <si>
    <t>г. Кемерово,
ул. Инициативная, д.102</t>
  </si>
  <si>
    <t>г. Кемерово,
ул. Инициативная, д.103</t>
  </si>
  <si>
    <t>г. Кемерово,
ул. Инициативная, д.106</t>
  </si>
  <si>
    <t>г. Кемерово,
ул. Инициативная, д.107</t>
  </si>
  <si>
    <t>г. Кемерово,
ул. Инициативная, д.10а</t>
  </si>
  <si>
    <t>г. Кемерово,
ул. Инициативная, д.11</t>
  </si>
  <si>
    <t>г. Кемерово,
ул. Инициативная, д.111а</t>
  </si>
  <si>
    <t>г. Кемерово,
ул. Инициативная, д.113</t>
  </si>
  <si>
    <t>г. Кемерово,
ул. Инициативная, д.115</t>
  </si>
  <si>
    <t>г. Кемерово,
ул. Инициативная, д.117а</t>
  </si>
  <si>
    <t>г. Кемерово,
ул. Инициативная, д.119</t>
  </si>
  <si>
    <t>г. Кемерово,
ул. Инициативная, д.12</t>
  </si>
  <si>
    <t>г. Кемерово,
ул. Инициативная, д.121</t>
  </si>
  <si>
    <t>г. Кемерово,
ул. Инициативная, д.125</t>
  </si>
  <si>
    <t>г. Кемерово,
ул. Инициативная, д.13</t>
  </si>
  <si>
    <t>г. Кемерово,
ул. Инициативная, д.16а</t>
  </si>
  <si>
    <t>г. Кемерово,
ул. Инициативная, д.1б</t>
  </si>
  <si>
    <t>г. Кемерово,
ул. Инициативная, д.1в</t>
  </si>
  <si>
    <t>г. Кемерово,
ул. Инициативная, д.20</t>
  </si>
  <si>
    <t>г. Кемерово,
ул. Инициативная, д.20а</t>
  </si>
  <si>
    <t>г. Кемерово,
ул. Инициативная, д.22</t>
  </si>
  <si>
    <t>г. Кемерово,
ул. Инициативная, д.23</t>
  </si>
  <si>
    <t>г. Кемерово,
ул. Инициативная, д.24</t>
  </si>
  <si>
    <t>г. Кемерово,
ул. Инициативная, д.25</t>
  </si>
  <si>
    <t>г. Кемерово,
ул. Инициативная, д.25а</t>
  </si>
  <si>
    <t>г. Кемерово,
ул. Инициативная, д.27а</t>
  </si>
  <si>
    <t>г. Кемерово,
ул. Инициативная, д.28</t>
  </si>
  <si>
    <t>г. Кемерово,
ул. Инициативная, д.29</t>
  </si>
  <si>
    <t>г. Кемерово,
ул. Инициативная, д.30</t>
  </si>
  <si>
    <t>г. Кемерово,
ул. Инициативная, д.32</t>
  </si>
  <si>
    <t>г. Кемерово,
ул. Инициативная, д.34а</t>
  </si>
  <si>
    <t>г. Кемерово,
ул. Инициативная, д.37</t>
  </si>
  <si>
    <t>г. Кемерово,
ул. Инициативная, д.38</t>
  </si>
  <si>
    <t>г. Кемерово,
ул. Инициативная, д.44</t>
  </si>
  <si>
    <t>г. Кемерово,
ул. Инициативная, д.48а</t>
  </si>
  <si>
    <t>г. Кемерово,
ул. Инициативная, д.50а</t>
  </si>
  <si>
    <t>г. Кемерово,
ул. Инициативная, д.8</t>
  </si>
  <si>
    <t>г. Кемерово,
ул. Инициативная, д.81а</t>
  </si>
  <si>
    <t>г. Кемерово,
ул. Инициативная, д.83а</t>
  </si>
  <si>
    <t>г. Кемерово,
ул. Инициативная, д.85а</t>
  </si>
  <si>
    <t>г. Кемерово,
ул. Инициативная, д.87а</t>
  </si>
  <si>
    <t>г. Кемерово,
ул. Инициативная, д.9</t>
  </si>
  <si>
    <t>г. Кемерово,
ул. Инициативная, д.95</t>
  </si>
  <si>
    <t>г. Кемерово,
ул. Инициативная, д.95а</t>
  </si>
  <si>
    <t>г. Кемерово,
ул. Инициативная, д.97</t>
  </si>
  <si>
    <t>г. Кемерово,
ул. Инициативная, д.98а</t>
  </si>
  <si>
    <t>г. Кемерово,
ул. Инициативная, д.99</t>
  </si>
  <si>
    <t>г. Кемерово,
ул. Институтская, д.12</t>
  </si>
  <si>
    <t>г. Кемерово,
ул. Институтская, д.26</t>
  </si>
  <si>
    <t>г. Кемерово,
ул. Институтская, д.28</t>
  </si>
  <si>
    <t>г. Кемерово,
ул. Калинина, д.3</t>
  </si>
  <si>
    <t>г. Кемерово,
ул. Калинина, д.5</t>
  </si>
  <si>
    <t>г. Кемерово,
ул. Калинина, д.7</t>
  </si>
  <si>
    <t>г. Кемерово,
ул. Калинина, д.9</t>
  </si>
  <si>
    <t>г. Кемерово,
ул. Кирова, д.13</t>
  </si>
  <si>
    <t>г. Кемерово,
ул. Кирова, д.17</t>
  </si>
  <si>
    <t>г. Кемерово,
ул. Кирова, д.18</t>
  </si>
  <si>
    <t>г. Кемерово,
ул. Кирова, д.23</t>
  </si>
  <si>
    <t>г. Кемерово,
ул. Кирова, д.26</t>
  </si>
  <si>
    <t>г. Кемерово,
ул. Кирова, д.27</t>
  </si>
  <si>
    <t>г. Кемерово,
ул. Кирова, д.34</t>
  </si>
  <si>
    <t>г. Кемерово,
ул. Кирова, д.36</t>
  </si>
  <si>
    <t>г. Кемерово,
ул. Кирова, д.49</t>
  </si>
  <si>
    <t>г. Кемерово,
ул. Кирова, д.51</t>
  </si>
  <si>
    <t>г. Кемерово,
ул. Коломейцева, д.3</t>
  </si>
  <si>
    <t>г. Кемерово,
ул. Коломейцева, д.5</t>
  </si>
  <si>
    <t>г. Кемерово,
ул. Коломейцева, д.7</t>
  </si>
  <si>
    <t>г. Кемерово,
ул. Коломейцева, д.8</t>
  </si>
  <si>
    <t>г. Кемерово,
ул. Коммунистическая, д.110</t>
  </si>
  <si>
    <t>г. Кемерово,
ул. Коммунистическая, д.112</t>
  </si>
  <si>
    <t>г. Кемерово,
ул. Коммунистическая, д.90</t>
  </si>
  <si>
    <t>г. Кемерово,
ул. Комсомольский проезд, д.13</t>
  </si>
  <si>
    <t>г. Кемерово,
ул. Комсомольский проезд, д.2</t>
  </si>
  <si>
    <t>г. Кемерово,
ул. Комсомольский проезд, д.7</t>
  </si>
  <si>
    <t>г. Кемерово,
ул. Космическая, д.1</t>
  </si>
  <si>
    <t>г. Кемерово,
ул. Космическая, д.11</t>
  </si>
  <si>
    <t>г. Кемерово,
ул. Космическая, д.13</t>
  </si>
  <si>
    <t>г. Кемерово,
ул. Космическая, д.16</t>
  </si>
  <si>
    <t>г. Кемерово,
ул. Космическая, д.17</t>
  </si>
  <si>
    <t>г. Кемерово,
ул. Космическая, д.18а</t>
  </si>
  <si>
    <t>г. Кемерово,
ул. Космическая, д.25</t>
  </si>
  <si>
    <t>г. Кемерово,
ул. Космическая, д.3</t>
  </si>
  <si>
    <t>г. Кемерово,
ул. Космическая, д.35</t>
  </si>
  <si>
    <t>г. Кемерово,
ул. Космическая, д.3а</t>
  </si>
  <si>
    <t>г. Кемерово,
ул. Космическая, д.4</t>
  </si>
  <si>
    <t>г. Кемерово,
ул. Космическая, д.5</t>
  </si>
  <si>
    <t>г. Кемерово,
ул. Космическая, д.5а</t>
  </si>
  <si>
    <t>г. Кемерово,
ул. Космическая, д.6</t>
  </si>
  <si>
    <t>г. Кемерово,
ул. Космическая, д.7</t>
  </si>
  <si>
    <t>г. Кемерово,
ул. Космическая, д.9</t>
  </si>
  <si>
    <t>г. Кемерово,
ул. Красная, д.10</t>
  </si>
  <si>
    <t>г. Кемерово,
ул. Красная, д.10а</t>
  </si>
  <si>
    <t>г. Кемерово,
ул. Красная, д.10б</t>
  </si>
  <si>
    <t>г. Кемерово,
ул. Красная, д.12</t>
  </si>
  <si>
    <t>г. Кемерово,
ул. Красная, д.13</t>
  </si>
  <si>
    <t>г. Кемерово,
ул. Красная, д.15</t>
  </si>
  <si>
    <t>г. Кемерово,
ул. Красная, д.16</t>
  </si>
  <si>
    <t>г. Кемерово,
ул. Красная, д.18</t>
  </si>
  <si>
    <t>г. Кемерово,
ул. Красная, д.2</t>
  </si>
  <si>
    <t>г. Кемерово,
ул. Красная, д.4</t>
  </si>
  <si>
    <t>г. Кемерово,
ул. Красноармейская, д.101</t>
  </si>
  <si>
    <t>г. Кемерово,
ул. Красноармейская, д.103</t>
  </si>
  <si>
    <t>г. Кемерово,
ул. Красноармейская, д.105</t>
  </si>
  <si>
    <t>г. Кемерово,
ул. Красноармейская, д.116</t>
  </si>
  <si>
    <t>г. Кемерово,
ул. Красноармейская, д.122</t>
  </si>
  <si>
    <t>г. Кемерово,
ул. Красноармейская, д.124а</t>
  </si>
  <si>
    <t>г. Кемерово,
ул. Красноармейская, д.128</t>
  </si>
  <si>
    <t>г. Кемерово,
ул. Красноармейская, д.129</t>
  </si>
  <si>
    <t>г. Кемерово,
ул. Красноармейская, д.132</t>
  </si>
  <si>
    <t>г. Кемерово,
ул. Красноармейская, д.134а</t>
  </si>
  <si>
    <t>г. Кемерово,
ул. Красноармейская, д.135</t>
  </si>
  <si>
    <t>г. Кемерово,
ул. Красноармейская, д.139</t>
  </si>
  <si>
    <t>г. Кемерово,
ул. Красноармейская, д.140</t>
  </si>
  <si>
    <t>г. Кемерово,
ул. Красноармейская, д.95</t>
  </si>
  <si>
    <t>г. Кемерово,
ул. Красноармейская, д.95а</t>
  </si>
  <si>
    <t>г. Кемерово,
ул. Красноармейская, д.97</t>
  </si>
  <si>
    <t>г. Кемерово,
ул. Ленина, д.4</t>
  </si>
  <si>
    <t>г. Кемерово,
ул. Ленина, д.6</t>
  </si>
  <si>
    <t>г. Кемерово,
ул. Леонова, д.10</t>
  </si>
  <si>
    <t>г. Кемерово,
ул. Леонова, д.12</t>
  </si>
  <si>
    <t>г. Кемерово,
ул. Леонова, д.14</t>
  </si>
  <si>
    <t>г. Кемерово,
ул. Леонова, д.16</t>
  </si>
  <si>
    <t>г. Кемерово,
ул. Леонова, д.16а</t>
  </si>
  <si>
    <t>г. Кемерово,
ул. Леонова, д.17</t>
  </si>
  <si>
    <t>г. Кемерово,
ул. Леонова, д.18</t>
  </si>
  <si>
    <t>г. Кемерово,
ул. Леонова, д.2</t>
  </si>
  <si>
    <t>г. Кемерово,
ул. Леонова, д.20</t>
  </si>
  <si>
    <t>г. Кемерово,
ул. Леонова, д.26а</t>
  </si>
  <si>
    <t>г. Кемерово,
ул. Леонова, д.28</t>
  </si>
  <si>
    <t>г. Кемерово,
ул. Леонова, д.3</t>
  </si>
  <si>
    <t>г. Кемерово,
ул. Леонова, д.5</t>
  </si>
  <si>
    <t>г. Кемерово,
ул. Леонова, д.6</t>
  </si>
  <si>
    <t>г. Кемерово,
ул. Леонова, д.7</t>
  </si>
  <si>
    <t>г. Кемерово,
ул. Леонова, д.7а</t>
  </si>
  <si>
    <t>г. Кемерово,
ул. Леонова, д.8</t>
  </si>
  <si>
    <t>г. Кемерово,
ул. Леонова, д.9</t>
  </si>
  <si>
    <t>г. Кемерово,
ул. Леонова, д.9а</t>
  </si>
  <si>
    <t>г. Кемерово,
ул. Леонова, д.9б</t>
  </si>
  <si>
    <t>г. Кемерово,
ул. Ломоносова, д.6</t>
  </si>
  <si>
    <t>г. Кемерово,
ул. Ломоносова, д.8</t>
  </si>
  <si>
    <t>г. Кемерово,
ул. Лядова, д.5</t>
  </si>
  <si>
    <t>г. Кемерово,
ул. Лядова, д.7</t>
  </si>
  <si>
    <t>г. Кемерово,
ул. Марковцева, д.12б</t>
  </si>
  <si>
    <t>г. Кемерово,
ул. Марковцева, д.16</t>
  </si>
  <si>
    <t>г. Кемерово,
ул. Мартемьянова, д.66а</t>
  </si>
  <si>
    <t>г. Кемерово,
ул. Мартемьянова, д.68</t>
  </si>
  <si>
    <t>г. Кемерово,
ул. Мартемьянова, д.70</t>
  </si>
  <si>
    <t>г. Кемерово,
ул. Металлистов, д.13</t>
  </si>
  <si>
    <t>г. Кемерово,
ул. Металлистов, д.14</t>
  </si>
  <si>
    <t>г. Кемерово,
ул. Металлистов, д.22</t>
  </si>
  <si>
    <t>г. Кемерово,
ул. Металлистов, д.7</t>
  </si>
  <si>
    <t>г. Кемерово,
ул. Мичурина, д.116а</t>
  </si>
  <si>
    <t>г. Кемерово,
ул. Мичурина, д.132</t>
  </si>
  <si>
    <t>г. Кемерово,
ул. Мичурина, д.15</t>
  </si>
  <si>
    <t>г. Кемерово,
ул. Мичурина, д.35</t>
  </si>
  <si>
    <t>г. Кемерово,
ул. Мичурина, д.39</t>
  </si>
  <si>
    <t>г. Кемерово,
ул. Мичурина, д.41</t>
  </si>
  <si>
    <t>г. Кемерово,
ул. Мичурина, д.61</t>
  </si>
  <si>
    <t>г. Кемерово,
ул. Мостовая, д.83а</t>
  </si>
  <si>
    <t>г. Кемерово,
ул. Мостовая, д.87б</t>
  </si>
  <si>
    <t>г. Кемерово,
ул. Муромцева, д.10</t>
  </si>
  <si>
    <t>г. Кемерово,
ул. Муромцева, д.1б</t>
  </si>
  <si>
    <t>г. Кемерово,
ул. Муромцева, д.2</t>
  </si>
  <si>
    <t>г. Кемерово,
ул. Муромцева, д.2б</t>
  </si>
  <si>
    <t>г. Кемерово,
ул. Муромцева, д.2в</t>
  </si>
  <si>
    <t>г. Кемерово,
ул. Муромцева, д.4</t>
  </si>
  <si>
    <t>г. Кемерово,
ул. Муромцева, д.6</t>
  </si>
  <si>
    <t>г. Кемерово,
ул. Муромцева, д.8</t>
  </si>
  <si>
    <t>г. Кемерово,
ул. Муромцева, д.9</t>
  </si>
  <si>
    <t>г. Кемерово,
ул. Нагорная, д.3а</t>
  </si>
  <si>
    <t>г. Кемерово,
ул. Нагорная, д.5</t>
  </si>
  <si>
    <t>г. Кемерово,
ул. Нахимова, д.30</t>
  </si>
  <si>
    <t>г. Кемерово,
ул. Невьянская, д.10</t>
  </si>
  <si>
    <t>г. Кемерово,
ул. Невьянская, д.11</t>
  </si>
  <si>
    <t>г. Кемерово,
ул. Невьянская, д.1а</t>
  </si>
  <si>
    <t>г. Кемерово,
ул. Невьянская, д.1б</t>
  </si>
  <si>
    <t>г. Кемерово,
ул. Невьянская, д.3</t>
  </si>
  <si>
    <t>г. Кемерово,
ул. Новогодняя, д.11</t>
  </si>
  <si>
    <t>г. Кемерово,
ул. Новогодняя, д.13</t>
  </si>
  <si>
    <t>г. Кемерово,
ул. Новогодняя, д.16</t>
  </si>
  <si>
    <t>г. Кемерово,
ул. Новогодняя, д.18а</t>
  </si>
  <si>
    <t>г. Кемерово,
ул. Новогодняя, д.19</t>
  </si>
  <si>
    <t>г. Кемерово,
ул. Новогодняя, д.2</t>
  </si>
  <si>
    <t>г. Кемерово,
ул. Новогодняя, д.23</t>
  </si>
  <si>
    <t>г. Кемерово,
ул. Новогодняя, д.3</t>
  </si>
  <si>
    <t>г. Кемерово,
ул. Новогодняя, д.4</t>
  </si>
  <si>
    <t>г. Кемерово,
ул. Новогодняя, д.5</t>
  </si>
  <si>
    <t>г. Кемерово,
ул. Новогодняя, д.7</t>
  </si>
  <si>
    <t>г. Кемерово,
ул. Ногинская, д.10а</t>
  </si>
  <si>
    <t>г. Кемерово,
ул. Ноградская, д.13</t>
  </si>
  <si>
    <t>г. Кемерово,
ул. Ноградская, д.2</t>
  </si>
  <si>
    <t>г. Кемерово,
ул. Ноградская, д.21</t>
  </si>
  <si>
    <t>г. Кемерово,
ул. Ноградская, д.22</t>
  </si>
  <si>
    <t>г. Кемерово,
ул. Ноградская, д.28</t>
  </si>
  <si>
    <t>г. Кемерово,
ул. Ноградская, д.32</t>
  </si>
  <si>
    <t>г. Кемерово,
ул. Ноградская, д.34</t>
  </si>
  <si>
    <t>г. Кемерово,
ул. Ноградская, д.7</t>
  </si>
  <si>
    <t>г. Кемерово,
ул. Ноградская, д.7а</t>
  </si>
  <si>
    <t>г. Кемерово,
ул. Ноградская, д.7б</t>
  </si>
  <si>
    <t>г. Кемерово,
ул. Ноградская, д.8</t>
  </si>
  <si>
    <t>г. Кемерово,
ул. Павленко, д.15</t>
  </si>
  <si>
    <t>г. Кемерово,
ул. Павленко, д.19</t>
  </si>
  <si>
    <t>г. Кемерово,
ул. Павленко, д.2</t>
  </si>
  <si>
    <t>г. Кемерово,
ул. Павленко, д.20</t>
  </si>
  <si>
    <t>г. Кемерово,
ул. Павленко, д.22</t>
  </si>
  <si>
    <t>г. Кемерово,
ул. Павленко, д.23</t>
  </si>
  <si>
    <t>г. Кемерово,
ул. Павленко, д.25</t>
  </si>
  <si>
    <t>г. Кемерово,
ул. Павленко, д.27</t>
  </si>
  <si>
    <t>г. Кемерово,
ул. Павленко, д.33</t>
  </si>
  <si>
    <t>г. Кемерово,
ул. Павленко, д.39</t>
  </si>
  <si>
    <t>г. Кемерово,
ул. Павленко, д.41</t>
  </si>
  <si>
    <t>г. Кемерово,
ул. Патриотов, д.11</t>
  </si>
  <si>
    <t>г. Кемерово,
ул. Патриотов, д.14</t>
  </si>
  <si>
    <t>г. Кемерово,
ул. Патриотов, д.14а</t>
  </si>
  <si>
    <t>г. Кемерово,
ул. Патриотов, д.15а</t>
  </si>
  <si>
    <t>г. Кемерово,
ул. Патриотов, д.16</t>
  </si>
  <si>
    <t>г. Кемерово,
ул. Патриотов, д.16а</t>
  </si>
  <si>
    <t>г. Кемерово,
ул. Патриотов, д.17</t>
  </si>
  <si>
    <t>г. Кемерово,
ул. Патриотов, д.2</t>
  </si>
  <si>
    <t>г. Кемерово,
ул. Патриотов, д.23</t>
  </si>
  <si>
    <t>г. Кемерово,
ул. Патриотов, д.3</t>
  </si>
  <si>
    <t>г. Кемерово,
ул. Патриотов, д.32</t>
  </si>
  <si>
    <t>г. Кемерово,
ул. Патриотов, д.33</t>
  </si>
  <si>
    <t>г. Кемерово,
ул. Патриотов, д.34</t>
  </si>
  <si>
    <t>г. Кемерово,
ул. Патриотов, д.36</t>
  </si>
  <si>
    <t>г. Кемерово,
ул. Патриотов, д.4</t>
  </si>
  <si>
    <t>г. Кемерово,
ул. Патриотов, д.5</t>
  </si>
  <si>
    <t>г. Кемерово,
ул. Патриотов, д.5а</t>
  </si>
  <si>
    <t>г. Кемерово,
ул. Патриотов, д.7</t>
  </si>
  <si>
    <t>г. Кемерово,
ул. Патриотов, д.8</t>
  </si>
  <si>
    <t>г. Кемерово,
ул. Патриотов, д.8а</t>
  </si>
  <si>
    <t>г. Кемерово,
ул. Попова, д.1</t>
  </si>
  <si>
    <t>г. Кемерово,
ул. Попова, д.1а</t>
  </si>
  <si>
    <t>г. Кемерово,
ул. Попова, д.1б</t>
  </si>
  <si>
    <t>г. Кемерово,
ул. Попова, д.5а</t>
  </si>
  <si>
    <t>г. Кемерово,
ул. Попова, д.7</t>
  </si>
  <si>
    <t>г. Кемерово,
ул. Попова, д.9</t>
  </si>
  <si>
    <t>г. Кемерово,
ул. Потёмкина, д.7</t>
  </si>
  <si>
    <t>г. Кемерово,
ул. Потёмкина, д.8</t>
  </si>
  <si>
    <t>г. Кемерово,
ул. Предзаводская, д.16</t>
  </si>
  <si>
    <t>г. Кемерово,
ул. Предзаводская, д.18</t>
  </si>
  <si>
    <t>г. Кемерово,
ул. Предзаводская, д.1а</t>
  </si>
  <si>
    <t>г. Кемерово,
ул. Предзаводская, д.1б</t>
  </si>
  <si>
    <t>г. Кемерово,
ул. Предзаводская, д.1в</t>
  </si>
  <si>
    <t>г. Кемерово,
ул. Притомская Набережная, д.11</t>
  </si>
  <si>
    <t>г. Кемерово,
ул. Притомская Набережная, д.2</t>
  </si>
  <si>
    <t>г. Кемерово,
ул. Пролетарская, д.14</t>
  </si>
  <si>
    <t>г. Кемерово,
ул. Пролетарская, д.19а</t>
  </si>
  <si>
    <t>г. Кемерово,
ул. Пролетарская, д.21</t>
  </si>
  <si>
    <t>г. Кемерово,
ул. Пролетарская, д.26</t>
  </si>
  <si>
    <t>г. Кемерово,
ул. Пролетарская, д.3</t>
  </si>
  <si>
    <t>г. Кемерово,
ул. Пролетарская, д.5</t>
  </si>
  <si>
    <t>г. Кемерово,
ул. Пролетарская, д.6</t>
  </si>
  <si>
    <t>г. Кемерово,
ул. Пчелобаза, д.12</t>
  </si>
  <si>
    <t>г. Кемерово,
ул. Пчелобаза, д.14</t>
  </si>
  <si>
    <t>г. Кемерово,
ул. Пчелобаза, д.16</t>
  </si>
  <si>
    <t>г. Кемерово,
ул. Радищева, д.11</t>
  </si>
  <si>
    <t>г. Кемерово,
ул. Радищева, д.12</t>
  </si>
  <si>
    <t>г. Кемерово,
ул. Радищева, д.14</t>
  </si>
  <si>
    <t>г. Кемерово,
ул. Радищева, д.4</t>
  </si>
  <si>
    <t>г. Кемерово,
ул. Радищева, д.4в</t>
  </si>
  <si>
    <t>г. Кемерово,
ул. Радищева, д.6</t>
  </si>
  <si>
    <t>г. Кемерово,
ул. Радищева, д.8</t>
  </si>
  <si>
    <t>г. Кемерово,
ул. Рекордная, д.15</t>
  </si>
  <si>
    <t>г. Кемерово,
ул. Рекордная, д.21</t>
  </si>
  <si>
    <t>г. Кемерово,
ул. Рекордная, д.29а</t>
  </si>
  <si>
    <t>г. Кемерово,
ул. Рекордная, д.2а</t>
  </si>
  <si>
    <t>г. Кемерово,
ул. Рекордная, д.31а</t>
  </si>
  <si>
    <t>г. Кемерово,
ул. Рекордная, д.3а</t>
  </si>
  <si>
    <t>г. Кемерово,
ул. Рукавишникова, д.13</t>
  </si>
  <si>
    <t>г. Кемерово,
ул. Рукавишникова, д.42</t>
  </si>
  <si>
    <t>г. Кемерово,
ул. Рукавишникова, д.43</t>
  </si>
  <si>
    <t>г. Кемерово,
ул. Рукавишникова, д.45</t>
  </si>
  <si>
    <t>г. Кемерово,
ул. Рукавишникова, д.5</t>
  </si>
  <si>
    <t>г. Кемерово,
ул. Рукавишникова, д.8</t>
  </si>
  <si>
    <t>г. Кемерово,
ул. Рукавишникова, д.9</t>
  </si>
  <si>
    <t>г. Кемерово,
ул. Сарыгина, д.13</t>
  </si>
  <si>
    <t>г. Кемерово,
ул. Сарыгина, д.14а</t>
  </si>
  <si>
    <t>г. Кемерово,
ул. Сарыгина, д.23б</t>
  </si>
  <si>
    <t>г. Кемерово,
ул. Сарыгина, д.34</t>
  </si>
  <si>
    <t>г. Кемерово,
ул. Сарыгина, д.34а</t>
  </si>
  <si>
    <t>г. Кемерово,
ул. Сарыгина, д.40</t>
  </si>
  <si>
    <t>г. Кемерово,
ул. Сарыгина, д.6</t>
  </si>
  <si>
    <t>г. Кемерово,
ул. Светлая, д.6</t>
  </si>
  <si>
    <t>г. Кемерово,
ул. Светлая, д.7</t>
  </si>
  <si>
    <t>г. Кемерово,
ул. Светлая, д.9</t>
  </si>
  <si>
    <t>г. Кемерово,
ул. Севастопольская, д.2</t>
  </si>
  <si>
    <t>г. Кемерово,
ул. Севастопольская, д.3</t>
  </si>
  <si>
    <t>г. Кемерово,
ул. Севастопольская, д.4</t>
  </si>
  <si>
    <t>г. Кемерово,
ул. Севастопольская, д.5</t>
  </si>
  <si>
    <t>г. Кемерово,
ул. Севастопольская, д.6</t>
  </si>
  <si>
    <t>г. Кемерово,
ул. Сибиряков-Гвардейцев, д.1</t>
  </si>
  <si>
    <t>г. Кемерово,
ул. Сибиряков-Гвардейцев, д.11</t>
  </si>
  <si>
    <t>г. Кемерово,
ул. Сибиряков-Гвардейцев, д.14</t>
  </si>
  <si>
    <t>г. Кемерово,
ул. Сибиряков-Гвардейцев, д.17</t>
  </si>
  <si>
    <t>г. Кемерово,
ул. Сибиряков-Гвардейцев, д.326</t>
  </si>
  <si>
    <t>г. Кемерово,
ул. Сибиряков-Гвардейцев, д.328а</t>
  </si>
  <si>
    <t>г. Кемерово,
ул. Сибиряков-Гвардейцев, д.8</t>
  </si>
  <si>
    <t>г. Кемерово,
ул. Советская, д.1</t>
  </si>
  <si>
    <t>г. Кемерово,
ул. Спартака, д.10</t>
  </si>
  <si>
    <t>г. Кемерово,
ул. Спартака, д.19</t>
  </si>
  <si>
    <t>г. Кемерово,
ул. Спартака, д.26</t>
  </si>
  <si>
    <t>г. Кемерово,
ул. Спартака, д.8</t>
  </si>
  <si>
    <t>г. Кемерово,
ул. Спортивная, д.16а</t>
  </si>
  <si>
    <t>г. Кемерово,
ул. Спортивная, д.20а</t>
  </si>
  <si>
    <t>г. Кемерово,
ул. Спортивная, д.22</t>
  </si>
  <si>
    <t>г. Кемерово,
ул. Спортивная, д.30</t>
  </si>
  <si>
    <t>г. Кемерово,
ул. Стахановская, д.1</t>
  </si>
  <si>
    <t>г. Кемерово,
ул. Стахановская, д.23б</t>
  </si>
  <si>
    <t>г. Кемерово,
ул. Стройгородок, д.14</t>
  </si>
  <si>
    <t>г. Кемерово,
ул. Строительная, д.6а</t>
  </si>
  <si>
    <t>г. Кемерово,
ул. Суховская, д.27</t>
  </si>
  <si>
    <t>г. Кемерово,
ул. Таежная, д.10а</t>
  </si>
  <si>
    <t>г. Кемерово,
ул. Тайгинская, д.10</t>
  </si>
  <si>
    <t>г. Кемерово,
ул. Тайгинская, д.12</t>
  </si>
  <si>
    <t>г. Кемерово,
ул. Тайгинская, д.8а</t>
  </si>
  <si>
    <t>г. Кемерово,
ул. Тайгинская, д.8б</t>
  </si>
  <si>
    <t>г. Кемерово,
ул. Тайгинская, д.9</t>
  </si>
  <si>
    <t>г. Кемерово,
ул. Тайгинская, д.9а</t>
  </si>
  <si>
    <t>г. Кемерово,
ул. Телецентр, д.1</t>
  </si>
  <si>
    <t>г. Кемерово,
ул. Терешковой, д.26</t>
  </si>
  <si>
    <t>г. Кемерово,
ул. Терешковой, д.27</t>
  </si>
  <si>
    <t>г. Кемерово,
ул. Терешковой, д.28</t>
  </si>
  <si>
    <t>г. Кемерово,
ул. Тульская, д.4</t>
  </si>
  <si>
    <t>г. Кемерово,
ул. Тухачевского, д.27</t>
  </si>
  <si>
    <t>г. Кемерово,
ул. Тухачевского, д.33а</t>
  </si>
  <si>
    <t>г. Кемерово,
ул. Тухачевского, д.35</t>
  </si>
  <si>
    <t>г. Кемерово,
ул. Тухачевского, д.35а</t>
  </si>
  <si>
    <t>г. Кемерово,
ул. Тухачевского, д.49а</t>
  </si>
  <si>
    <t>г. Кемерово,
ул. Тухачевского, д.8</t>
  </si>
  <si>
    <t>г. Кемерово,
ул. У.Громовой, д.1</t>
  </si>
  <si>
    <t>г. Кемерово,
ул. У.Громовой, д.11</t>
  </si>
  <si>
    <t>г. Кемерово,
ул. У.Громовой, д.12</t>
  </si>
  <si>
    <t>г. Кемерово,
ул. У.Громовой, д.17</t>
  </si>
  <si>
    <t>г. Кемерово,
ул. У.Громовой, д.20</t>
  </si>
  <si>
    <t>г. Кемерово,
ул. У.Громовой, д.5</t>
  </si>
  <si>
    <t>г. Кемерово,
ул. У.Громовой, д.7</t>
  </si>
  <si>
    <t>г. Кемерово,
ул. Ушакова, д.5</t>
  </si>
  <si>
    <t>г. Кемерово,
ул. Федоровского, д.22</t>
  </si>
  <si>
    <t>г. Кемерово,
ул. Федоровского, д.24</t>
  </si>
  <si>
    <t>г. Кемерово,
ул. Федоровского, д.26</t>
  </si>
  <si>
    <t>г. Кемерово,
ул. Халтурина, д.15</t>
  </si>
  <si>
    <t>г. Кемерово,
ул. Халтурина, д.27</t>
  </si>
  <si>
    <t>г. Кемерово,
ул. Халтурина, д.27а</t>
  </si>
  <si>
    <t>г. Кемерово,
ул. Халтурина, д.29а</t>
  </si>
  <si>
    <t>г. Кемерово,
ул. Халтурина, д.29б</t>
  </si>
  <si>
    <t>г. Кемерово,
ул. Халтурина, д.3</t>
  </si>
  <si>
    <t>г. Кемерово,
ул. Халтурина, д.35</t>
  </si>
  <si>
    <t>г. Кемерово,
ул. Халтурина, д.35а</t>
  </si>
  <si>
    <t>г. Кемерово,
ул. Халтурина, д.37</t>
  </si>
  <si>
    <t>г. Кемерово,
ул. Халтурина, д.37а</t>
  </si>
  <si>
    <t>г. Кемерово,
ул. Халтурина, д.39</t>
  </si>
  <si>
    <t>г. Кемерово,
ул. Халтурина, д.41</t>
  </si>
  <si>
    <t>г. Кемерово,
ул. Халтурина, д.45</t>
  </si>
  <si>
    <t>г. Кемерово,
ул. Халтурина, д.47</t>
  </si>
  <si>
    <t>г. Кемерово,
ул. Черемховская, д.2</t>
  </si>
  <si>
    <t>г. Кемерово,
ул. Черняховского, д.1</t>
  </si>
  <si>
    <t>г. Кемерово,
ул. Черняховского, д.11</t>
  </si>
  <si>
    <t>г. Кемерово,
ул. Черняховского, д.17б</t>
  </si>
  <si>
    <t>г. Кемерово,
ул. Черняховского, д.8</t>
  </si>
  <si>
    <t>г. Кемерово,
ул. Чкалова, д.20</t>
  </si>
  <si>
    <t>г. Кемерово,
ул. Шорникова, д.3</t>
  </si>
  <si>
    <t>г. Кемерово,
ул. Ю.Смирнова, д.17</t>
  </si>
  <si>
    <t>г. Кемерово,
ул. Ю.Смирнова, д.18</t>
  </si>
  <si>
    <t>г. Кемерово,
ул. Ю.Смирнова, д.19</t>
  </si>
  <si>
    <t>г. Кемерово,
ул. Ю.Смирнова, д.21</t>
  </si>
  <si>
    <t>г. Кемерово,
ул. Ю.Смирнова, д.21а</t>
  </si>
  <si>
    <t>г. Кемерово,
ул. Ю.Смирнова, д.23</t>
  </si>
  <si>
    <t>г. Кемерово,
ул. Ю.Смирнова, д.28</t>
  </si>
  <si>
    <t>г. Кемерово,
ул. Ю.Смирнова, д.3</t>
  </si>
  <si>
    <t>г. Кемерово,
ул. Ю.Смирнова, д.4</t>
  </si>
  <si>
    <t>г. Кемерово,
ул. Ю.Смирнова, д.6</t>
  </si>
  <si>
    <t>г. Кемерово,
шоссе Промышленновское, д.44</t>
  </si>
  <si>
    <t>г. Кемерово,
шоссе Промышленновское, д.46</t>
  </si>
  <si>
    <t>г. Кемерово,
шоссе Промышленновское, д.48</t>
  </si>
  <si>
    <t>г. Кемерово,
шоссе Промышленновское, д.50</t>
  </si>
  <si>
    <t>г. Кемерово,
шоссе Промышленновское, д.52</t>
  </si>
  <si>
    <t xml:space="preserve">г. Кемерово,
пер. Щегловский, д.10а  </t>
  </si>
  <si>
    <t>спецсчет</t>
  </si>
  <si>
    <t>г. Кемерово,                                                                     б-р Строителей, д.28а</t>
  </si>
  <si>
    <t>Ст-ть кап.ремонта в предыдущие года</t>
  </si>
  <si>
    <t>г. Кемерово,                                                                     б-р Строителей, д.22б</t>
  </si>
  <si>
    <t>крыша</t>
  </si>
  <si>
    <t>фасад</t>
  </si>
  <si>
    <t xml:space="preserve">вид ремонта </t>
  </si>
  <si>
    <t>год проведения</t>
  </si>
  <si>
    <t>водоснабжение</t>
  </si>
  <si>
    <t>электроснабжение</t>
  </si>
  <si>
    <t>фундамент</t>
  </si>
  <si>
    <t>теплоснабжение</t>
  </si>
  <si>
    <t>ЛО</t>
  </si>
  <si>
    <t>только ПД крыши</t>
  </si>
  <si>
    <t>водоотведение</t>
  </si>
  <si>
    <t xml:space="preserve">фасад </t>
  </si>
  <si>
    <t>г. Кемерово,
б-р Строителей, д.28а</t>
  </si>
  <si>
    <t>г. Кемерово,                                                                     пр-т Кузнецкий, д.122</t>
  </si>
  <si>
    <t>г. Кемерово,
пр-т Кузнецкий, д.122</t>
  </si>
  <si>
    <t>г. Кемерово,                                                                     пр-т Ленина, д.55б</t>
  </si>
  <si>
    <t>г. Кемерово,
пр-т Ленина, д.55б</t>
  </si>
  <si>
    <t>лифт</t>
  </si>
  <si>
    <t>2019,2020,2021</t>
  </si>
  <si>
    <t>г. Кемерово,                                                                     ул. Марковцева, д.22</t>
  </si>
  <si>
    <t>г. Кемерово,                                                                     ул. Патриотов, д.35а</t>
  </si>
  <si>
    <t>г. Кемерово,
ул. Патриотов, д.35а</t>
  </si>
  <si>
    <t>г. Кемерово,                                                                     ул. Терешковой, д.22</t>
  </si>
  <si>
    <t>г. Кемерово,
ул. Терешковой, д.22</t>
  </si>
  <si>
    <t>Кемеровской области - Кузбасса на 2023-2025 годы</t>
  </si>
  <si>
    <t>программы капитального ремонта общего имущества в многоквартирных домах г. Кемерово Кемеровской области - Кузбасса, на 2023-2025 годы</t>
  </si>
  <si>
    <r>
      <t>Реестр многоквартирных домов, которые подлежат капитальному ремонту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рамках реализации региональной программы капитального ремонта в многоквартирных домах г. Кемерово Кемеровской области - Кузбасса, на 2023-2025годы</t>
    </r>
  </si>
  <si>
    <t>Итого по городу Кемерово за 2023-2025 годы</t>
  </si>
  <si>
    <t>Итого по городу Кемерово на 2023 год</t>
  </si>
  <si>
    <t>Итого по городу Кемерово на 2023-2025 годы</t>
  </si>
  <si>
    <t>Итого по городу Кемерово на 2024 год</t>
  </si>
  <si>
    <t>Итого по городу Кемерово на 2025 год</t>
  </si>
  <si>
    <t>Площадь всех жилых помещений (квартир) и нежилых помещений в МКД</t>
  </si>
  <si>
    <t>Адрес МКД</t>
  </si>
  <si>
    <t>Год ввода в эксплуатацию</t>
  </si>
  <si>
    <t>ремонт внутридомовых инженерных систем</t>
  </si>
  <si>
    <t xml:space="preserve"> электроснабжения</t>
  </si>
  <si>
    <t xml:space="preserve"> теплоснабжения</t>
  </si>
  <si>
    <t>водоснабжения</t>
  </si>
  <si>
    <t>водоотведения</t>
  </si>
  <si>
    <t>ремонт, замена, модернизация лифтов, ремонт лифтовых шахт, машинных и блочных помещений</t>
  </si>
  <si>
    <t>ремонт крыш</t>
  </si>
  <si>
    <t>ремонт фундамента МКД</t>
  </si>
  <si>
    <t>разработка проектной документации (в случае, если подготовка проектной документации необходима в соответствии с законодательством о градостроительной деятельности)</t>
  </si>
  <si>
    <t>услуги по строительному контролю</t>
  </si>
  <si>
    <t>Адрес</t>
  </si>
  <si>
    <t>вид работ</t>
  </si>
  <si>
    <t>ошибка</t>
  </si>
  <si>
    <t>г. Кемерово, ул. Пролетарская, д.28</t>
  </si>
  <si>
    <t>у вас 5855 надо 855</t>
  </si>
  <si>
    <t>г. Кемерово, пр-т Октябрьский, д.37</t>
  </si>
  <si>
    <t>у вас 588 надо 855</t>
  </si>
  <si>
    <t>г. Кемерово, ул. Инициативная, д.20</t>
  </si>
  <si>
    <t>г. Кемерово, ул. Леонова, д.17</t>
  </si>
  <si>
    <t>г. Кемерово, ул. Спортивная, д.16а</t>
  </si>
  <si>
    <t>у вас 549надо 855</t>
  </si>
  <si>
    <t>г. Кемерово, ул. Халтурина, д.15</t>
  </si>
  <si>
    <t>у вас 549 надо 855</t>
  </si>
  <si>
    <t>г. Кемерово, ул. Рекордная, д.2</t>
  </si>
  <si>
    <t>Аварийный</t>
  </si>
  <si>
    <t>исключить</t>
  </si>
  <si>
    <t>г. Кемерово, ул. Рекордная, д.6</t>
  </si>
  <si>
    <t>г. Кемерово, ул. Инициативная, д.83</t>
  </si>
  <si>
    <t>г. Кемерово, ул. Инициативная, д.85</t>
  </si>
  <si>
    <t>г. Кемерово, ул. Светлая, д.8</t>
  </si>
  <si>
    <t>г. Кемерово, ул. Ногинская, д.8</t>
  </si>
  <si>
    <t>Лифт</t>
  </si>
  <si>
    <t>исключить ПСД</t>
  </si>
  <si>
    <t>г. Кемерово, ул. Ногинская, д.10а</t>
  </si>
  <si>
    <t>г. Кемерово, ул. Тухачевского, д.49а</t>
  </si>
  <si>
    <t>г. Кемерово, ул. Павленко, д.23</t>
  </si>
  <si>
    <t>Фундамент</t>
  </si>
  <si>
    <t>ПСД у вас 93 надо 46,5</t>
  </si>
  <si>
    <t>г. Кемерово, ул. Павленко, д.33</t>
  </si>
  <si>
    <t>г. Кемерово, ул. Павленко, д.41</t>
  </si>
  <si>
    <t>ул. Суховская,29</t>
  </si>
  <si>
    <t>ул. Суховская, 31</t>
  </si>
  <si>
    <t>ул. 9 января, 15</t>
  </si>
  <si>
    <t>ул. 9 января, 13</t>
  </si>
  <si>
    <t>ул. 9 января, 11а</t>
  </si>
  <si>
    <t>ул. 9 января, 9а</t>
  </si>
  <si>
    <t>ул. 9 января, 7</t>
  </si>
  <si>
    <t>ул. 9 января, 5а</t>
  </si>
  <si>
    <t>ул. 9 января, 5</t>
  </si>
  <si>
    <t>ул. 9 января, 3</t>
  </si>
  <si>
    <t>ул. Суховская, 6а</t>
  </si>
  <si>
    <t>ул. Суховская, 4а</t>
  </si>
  <si>
    <t>ул. Тухачевского, д. 49а</t>
  </si>
  <si>
    <t>исправила предельную стоимость по замечанию Королевой Л.С.</t>
  </si>
  <si>
    <t>г. Кемерово,                                                                     пр-т Ленина, д.137а</t>
  </si>
  <si>
    <t>пр. Ленина, 137а</t>
  </si>
  <si>
    <t>есть заключение, включила на 2023 год</t>
  </si>
  <si>
    <t>ул. Предзаводская, 7</t>
  </si>
  <si>
    <t>ул. Агеева, 12</t>
  </si>
  <si>
    <t>ул. Инициативная, 33</t>
  </si>
  <si>
    <t>ул. Инициативная, 35</t>
  </si>
  <si>
    <t>ул. Инициативная, д.19</t>
  </si>
  <si>
    <t>ул. Инициативная, д.17</t>
  </si>
  <si>
    <t>ул. Инициативная, 15</t>
  </si>
  <si>
    <t>ул. Инициативная, д.91</t>
  </si>
  <si>
    <t>ул. Инициативная, д.93</t>
  </si>
  <si>
    <t>ул. Инициативная, д.97а</t>
  </si>
  <si>
    <t>ул. Инициативная, д.94</t>
  </si>
  <si>
    <t>ул. Халтурина, 13</t>
  </si>
  <si>
    <t>ул. Металлистов, 11</t>
  </si>
  <si>
    <t>Во все лифты добавлен предельник по ПСД</t>
  </si>
  <si>
    <t>Леонова, 26</t>
  </si>
  <si>
    <t>вернуть обратно в соответствии с рег программой (ранее был выполнен полностью капитальный ремонт дома, но оснований для исключения нет)</t>
  </si>
  <si>
    <t>Ногинская, 8</t>
  </si>
  <si>
    <t>дата изменения</t>
  </si>
  <si>
    <t>аварийный постановление АГК №3213 от 31.10.2022</t>
  </si>
  <si>
    <t>ул. Гагарина, 109</t>
  </si>
  <si>
    <t>перенести замену лифтов с 2024 на 2023 год в связи с заключением спец организации</t>
  </si>
  <si>
    <t>Виды услуг и (или) работ, предусмотренные частями 1, 2 статьи 166 Жилищного кодекса Российской Федерации, абзацем вторым пункта 4 статьи 10 Закона Кемеровской области от 26.12.2013 № 141-ОЗ «О капитальном ремонте общего имущества в многоквартирных домах»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</si>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</sst>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4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5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190">
    <xf numFmtId="0" fontId="0" fillId="0" borderId="0" xfId="0"/>
    <xf numFmtId="0" fontId="11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/>
    <xf numFmtId="4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1" fontId="11" fillId="0" borderId="5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1" fontId="11" fillId="0" borderId="27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/>
    <xf numFmtId="0" fontId="11" fillId="0" borderId="12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5" xfId="0" applyFont="1" applyFill="1" applyBorder="1" applyAlignment="1">
      <alignment horizontal="center"/>
    </xf>
    <xf numFmtId="4" fontId="11" fillId="0" borderId="0" xfId="0" applyNumberFormat="1" applyFont="1" applyFill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4" fontId="7" fillId="0" borderId="28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4" fontId="16" fillId="0" borderId="0" xfId="0" applyNumberFormat="1" applyFont="1" applyFill="1"/>
    <xf numFmtId="1" fontId="7" fillId="0" borderId="23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0" fontId="6" fillId="0" borderId="28" xfId="5" applyFont="1" applyFill="1" applyBorder="1" applyAlignment="1">
      <alignment vertical="center" wrapText="1"/>
    </xf>
    <xf numFmtId="0" fontId="6" fillId="0" borderId="28" xfId="5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/>
    </xf>
    <xf numFmtId="14" fontId="6" fillId="0" borderId="28" xfId="0" applyNumberFormat="1" applyFont="1" applyFill="1" applyBorder="1" applyAlignment="1">
      <alignment horizontal="center" vertical="center" wrapText="1"/>
    </xf>
    <xf numFmtId="0" fontId="6" fillId="0" borderId="28" xfId="5" applyNumberFormat="1" applyFont="1" applyFill="1" applyBorder="1" applyAlignment="1">
      <alignment horizontal="center" vertical="center" wrapText="1"/>
    </xf>
    <xf numFmtId="0" fontId="11" fillId="0" borderId="28" xfId="5" applyFont="1" applyFill="1" applyBorder="1" applyAlignment="1">
      <alignment vertical="center" wrapText="1"/>
    </xf>
    <xf numFmtId="1" fontId="7" fillId="0" borderId="28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6" fillId="0" borderId="0" xfId="0" applyFont="1" applyFill="1"/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/>
    </xf>
    <xf numFmtId="43" fontId="14" fillId="0" borderId="0" xfId="7" applyFont="1" applyFill="1" applyAlignment="1">
      <alignment horizontal="center" vertical="center"/>
    </xf>
    <xf numFmtId="43" fontId="14" fillId="0" borderId="28" xfId="7" applyFont="1" applyFill="1" applyBorder="1" applyAlignment="1">
      <alignment horizontal="center" vertical="center" wrapText="1"/>
    </xf>
    <xf numFmtId="2" fontId="14" fillId="0" borderId="28" xfId="0" applyNumberFormat="1" applyFont="1" applyFill="1" applyBorder="1" applyAlignment="1">
      <alignment horizontal="center" vertical="center" wrapText="1"/>
    </xf>
    <xf numFmtId="43" fontId="14" fillId="0" borderId="28" xfId="7" applyFont="1" applyFill="1" applyBorder="1" applyAlignment="1">
      <alignment horizontal="center" vertical="center"/>
    </xf>
    <xf numFmtId="0" fontId="11" fillId="0" borderId="28" xfId="0" applyFont="1" applyFill="1" applyBorder="1"/>
    <xf numFmtId="4" fontId="14" fillId="0" borderId="28" xfId="7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4" fontId="6" fillId="0" borderId="28" xfId="5" applyNumberFormat="1" applyFont="1" applyFill="1" applyBorder="1" applyAlignment="1">
      <alignment horizontal="center" vertical="center" wrapText="1"/>
    </xf>
    <xf numFmtId="4" fontId="14" fillId="0" borderId="28" xfId="8" applyNumberFormat="1" applyFont="1" applyFill="1" applyBorder="1" applyAlignment="1">
      <alignment horizontal="center" vertical="center"/>
    </xf>
    <xf numFmtId="164" fontId="11" fillId="0" borderId="28" xfId="0" applyNumberFormat="1" applyFont="1" applyFill="1" applyBorder="1" applyAlignment="1">
      <alignment horizontal="center" vertical="center"/>
    </xf>
    <xf numFmtId="2" fontId="11" fillId="0" borderId="28" xfId="0" applyNumberFormat="1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4" fontId="14" fillId="0" borderId="29" xfId="7" applyNumberFormat="1" applyFont="1" applyFill="1" applyBorder="1" applyAlignment="1">
      <alignment horizontal="center" vertical="center"/>
    </xf>
    <xf numFmtId="4" fontId="14" fillId="0" borderId="0" xfId="7" applyNumberFormat="1" applyFont="1" applyFill="1" applyAlignment="1">
      <alignment horizontal="center" vertical="center"/>
    </xf>
    <xf numFmtId="4" fontId="14" fillId="0" borderId="16" xfId="7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/>
    </xf>
    <xf numFmtId="0" fontId="11" fillId="0" borderId="28" xfId="5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22" fillId="0" borderId="28" xfId="0" applyFont="1" applyFill="1" applyBorder="1" applyAlignment="1">
      <alignment vertical="top" wrapText="1"/>
    </xf>
    <xf numFmtId="0" fontId="22" fillId="0" borderId="28" xfId="0" applyFont="1" applyFill="1" applyBorder="1" applyAlignment="1">
      <alignment horizontal="left" vertical="top" wrapText="1"/>
    </xf>
    <xf numFmtId="14" fontId="22" fillId="0" borderId="28" xfId="0" applyNumberFormat="1" applyFont="1" applyFill="1" applyBorder="1" applyAlignment="1" applyProtection="1">
      <alignment horizontal="left"/>
      <protection locked="0"/>
    </xf>
    <xf numFmtId="0" fontId="22" fillId="0" borderId="28" xfId="0" applyFont="1" applyFill="1" applyBorder="1" applyAlignment="1">
      <alignment horizontal="left"/>
    </xf>
    <xf numFmtId="0" fontId="23" fillId="0" borderId="28" xfId="0" applyFont="1" applyFill="1" applyBorder="1" applyAlignment="1">
      <alignment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center" wrapText="1"/>
    </xf>
    <xf numFmtId="0" fontId="4" fillId="0" borderId="28" xfId="0" applyFont="1" applyBorder="1" applyAlignment="1">
      <alignment wrapText="1"/>
    </xf>
    <xf numFmtId="0" fontId="11" fillId="0" borderId="0" xfId="0" applyFont="1" applyFill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 textRotation="90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4" fontId="11" fillId="0" borderId="28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11" fillId="2" borderId="28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6" fillId="2" borderId="28" xfId="5" applyFont="1" applyFill="1" applyBorder="1" applyAlignment="1">
      <alignment vertical="center" wrapText="1"/>
    </xf>
    <xf numFmtId="0" fontId="6" fillId="2" borderId="28" xfId="5" applyFont="1" applyFill="1" applyBorder="1" applyAlignment="1">
      <alignment horizontal="center" vertical="center" wrapText="1"/>
    </xf>
    <xf numFmtId="4" fontId="11" fillId="2" borderId="28" xfId="0" applyNumberFormat="1" applyFont="1" applyFill="1" applyBorder="1" applyAlignment="1">
      <alignment horizontal="center" vertical="center"/>
    </xf>
    <xf numFmtId="4" fontId="6" fillId="2" borderId="28" xfId="5" applyNumberFormat="1" applyFont="1" applyFill="1" applyBorder="1" applyAlignment="1">
      <alignment horizontal="center" vertical="center" wrapText="1"/>
    </xf>
    <xf numFmtId="1" fontId="11" fillId="2" borderId="28" xfId="0" applyNumberFormat="1" applyFont="1" applyFill="1" applyBorder="1" applyAlignment="1">
      <alignment horizontal="center" vertical="center"/>
    </xf>
    <xf numFmtId="4" fontId="14" fillId="2" borderId="28" xfId="7" applyNumberFormat="1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top"/>
    </xf>
    <xf numFmtId="4" fontId="18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textRotation="90" wrapText="1"/>
    </xf>
    <xf numFmtId="4" fontId="11" fillId="0" borderId="8" xfId="0" applyNumberFormat="1" applyFont="1" applyFill="1" applyBorder="1" applyAlignment="1">
      <alignment horizontal="center" vertical="center" textRotation="90" wrapText="1"/>
    </xf>
    <xf numFmtId="4" fontId="11" fillId="0" borderId="4" xfId="0" applyNumberFormat="1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8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textRotation="90" wrapText="1"/>
    </xf>
    <xf numFmtId="1" fontId="11" fillId="0" borderId="8" xfId="0" applyNumberFormat="1" applyFont="1" applyFill="1" applyBorder="1" applyAlignment="1">
      <alignment horizontal="center" vertical="center" textRotation="90" wrapText="1"/>
    </xf>
    <xf numFmtId="1" fontId="11" fillId="0" borderId="4" xfId="0" applyNumberFormat="1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textRotation="90" wrapText="1"/>
    </xf>
    <xf numFmtId="3" fontId="11" fillId="0" borderId="8" xfId="0" applyNumberFormat="1" applyFont="1" applyFill="1" applyBorder="1" applyAlignment="1">
      <alignment horizontal="center" vertical="center" textRotation="90" wrapText="1"/>
    </xf>
    <xf numFmtId="3" fontId="11" fillId="0" borderId="4" xfId="0" applyNumberFormat="1" applyFont="1" applyFill="1" applyBorder="1" applyAlignment="1">
      <alignment horizontal="center" vertical="center" textRotation="90" wrapText="1"/>
    </xf>
    <xf numFmtId="4" fontId="11" fillId="0" borderId="29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1" fontId="12" fillId="0" borderId="0" xfId="0" applyNumberFormat="1" applyFont="1" applyFill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1" fontId="11" fillId="0" borderId="28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7" fontId="0" fillId="0" borderId="28" xfId="0" applyNumberForma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17" fontId="3" fillId="0" borderId="29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9">
    <cellStyle name="Excel Built-in Normal" xfId="3"/>
    <cellStyle name="Денежный" xfId="8" builtinId="4"/>
    <cellStyle name="Обычный" xfId="0" builtinId="0"/>
    <cellStyle name="Обычный 2" xfId="2"/>
    <cellStyle name="Обычный 2 3" xfId="4"/>
    <cellStyle name="Обычный 3" xfId="6"/>
    <cellStyle name="Обычный 4" xfId="1"/>
    <cellStyle name="Обычный_Лист1" xfId="5"/>
    <cellStyle name="Финансовый" xfId="7" builtinId="3"/>
  </cellStyles>
  <dxfs count="0"/>
  <tableStyles count="0" defaultTableStyle="TableStyleMedium2"/>
  <colors>
    <mruColors>
      <color rgb="FFFF66CC"/>
      <color rgb="FFAA7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444"/>
  <sheetViews>
    <sheetView view="pageBreakPreview" zoomScale="60" zoomScaleNormal="85" workbookViewId="0">
      <pane xSplit="12" ySplit="14" topLeftCell="M1056" activePane="bottomRight" state="frozen"/>
      <selection pane="topRight" activeCell="M1" sqref="M1"/>
      <selection pane="bottomLeft" activeCell="A15" sqref="A15"/>
      <selection pane="bottomRight" activeCell="J22" sqref="J22"/>
    </sheetView>
  </sheetViews>
  <sheetFormatPr defaultColWidth="9.140625" defaultRowHeight="15" x14ac:dyDescent="0.25"/>
  <cols>
    <col min="1" max="1" width="6.42578125" style="2" customWidth="1"/>
    <col min="2" max="2" width="6.5703125" style="37" customWidth="1"/>
    <col min="3" max="3" width="34.7109375" style="3" customWidth="1"/>
    <col min="4" max="4" width="8.28515625" style="98" customWidth="1"/>
    <col min="5" max="5" width="9.7109375" style="98" customWidth="1"/>
    <col min="6" max="6" width="11.5703125" style="98" customWidth="1"/>
    <col min="7" max="7" width="5.7109375" style="15" customWidth="1"/>
    <col min="8" max="8" width="4.28515625" style="15" customWidth="1"/>
    <col min="9" max="9" width="16.28515625" style="38" customWidth="1"/>
    <col min="10" max="10" width="18.85546875" style="38" customWidth="1"/>
    <col min="11" max="11" width="13.5703125" style="16" customWidth="1"/>
    <col min="12" max="12" width="19.7109375" style="38" customWidth="1"/>
    <col min="13" max="13" width="12.42578125" style="38" customWidth="1"/>
    <col min="14" max="14" width="15.5703125" style="38" customWidth="1"/>
    <col min="15" max="15" width="13.85546875" style="38" customWidth="1"/>
    <col min="16" max="16" width="20.5703125" style="38" customWidth="1"/>
    <col min="17" max="17" width="16.42578125" style="38" customWidth="1"/>
    <col min="18" max="18" width="14.5703125" style="38" customWidth="1"/>
    <col min="19" max="19" width="13.42578125" style="98" customWidth="1"/>
    <col min="20" max="20" width="14.5703125" style="3" customWidth="1"/>
    <col min="21" max="21" width="17.140625" style="3" customWidth="1"/>
    <col min="22" max="16384" width="9.140625" style="3"/>
  </cols>
  <sheetData>
    <row r="1" spans="1:19" x14ac:dyDescent="0.25">
      <c r="A1" s="98"/>
      <c r="B1" s="1"/>
      <c r="Q1" s="122" t="s">
        <v>2235</v>
      </c>
      <c r="R1" s="122"/>
      <c r="S1" s="122"/>
    </row>
    <row r="2" spans="1:19" x14ac:dyDescent="0.25">
      <c r="A2" s="98"/>
      <c r="B2" s="1"/>
      <c r="Q2" s="122" t="s">
        <v>40</v>
      </c>
      <c r="R2" s="122"/>
      <c r="S2" s="122"/>
    </row>
    <row r="3" spans="1:19" x14ac:dyDescent="0.25">
      <c r="A3" s="98"/>
      <c r="B3" s="1"/>
      <c r="Q3" s="122" t="s">
        <v>41</v>
      </c>
      <c r="R3" s="122"/>
      <c r="S3" s="122"/>
    </row>
    <row r="4" spans="1:19" ht="26.25" customHeight="1" x14ac:dyDescent="0.25">
      <c r="A4" s="98"/>
      <c r="B4" s="1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5" t="s">
        <v>37</v>
      </c>
      <c r="R4" s="125"/>
      <c r="S4" s="125"/>
    </row>
    <row r="5" spans="1:19" ht="15.75" x14ac:dyDescent="0.25">
      <c r="A5" s="98"/>
      <c r="B5" s="1"/>
      <c r="D5" s="126" t="s">
        <v>42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S5" s="38"/>
    </row>
    <row r="6" spans="1:19" ht="15.75" x14ac:dyDescent="0.25">
      <c r="A6" s="98"/>
      <c r="B6" s="123" t="s">
        <v>35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</row>
    <row r="7" spans="1:19" ht="15.75" x14ac:dyDescent="0.25">
      <c r="A7" s="98"/>
      <c r="B7" s="123" t="s">
        <v>2145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</row>
    <row r="8" spans="1:19" ht="15.75" x14ac:dyDescent="0.25">
      <c r="A8" s="98"/>
      <c r="B8" s="17"/>
      <c r="C8" s="18"/>
      <c r="D8" s="19"/>
      <c r="E8" s="19"/>
      <c r="F8" s="19"/>
      <c r="G8" s="20"/>
      <c r="H8" s="21"/>
      <c r="I8" s="23"/>
      <c r="J8" s="23"/>
      <c r="K8" s="22"/>
      <c r="L8" s="23"/>
      <c r="M8" s="23"/>
      <c r="N8" s="23"/>
      <c r="O8" s="23"/>
      <c r="P8" s="24"/>
      <c r="Q8" s="24"/>
      <c r="R8" s="25"/>
      <c r="S8" s="19"/>
    </row>
    <row r="9" spans="1:19" ht="15.75" x14ac:dyDescent="0.25">
      <c r="A9" s="98"/>
      <c r="B9" s="124" t="s">
        <v>0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</row>
    <row r="10" spans="1:19" ht="15.75" x14ac:dyDescent="0.25">
      <c r="A10" s="98"/>
      <c r="B10" s="124" t="s">
        <v>2146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</row>
    <row r="11" spans="1:19" ht="12" customHeight="1" x14ac:dyDescent="0.25">
      <c r="A11" s="98"/>
      <c r="B11" s="1"/>
    </row>
    <row r="12" spans="1:19" ht="33" customHeight="1" x14ac:dyDescent="0.25">
      <c r="A12" s="117" t="s">
        <v>1</v>
      </c>
      <c r="B12" s="118" t="s">
        <v>1</v>
      </c>
      <c r="C12" s="119" t="s">
        <v>28</v>
      </c>
      <c r="D12" s="138" t="s">
        <v>2</v>
      </c>
      <c r="E12" s="139"/>
      <c r="F12" s="130" t="s">
        <v>3</v>
      </c>
      <c r="G12" s="140" t="s">
        <v>4</v>
      </c>
      <c r="H12" s="140" t="s">
        <v>5</v>
      </c>
      <c r="I12" s="147" t="s">
        <v>6</v>
      </c>
      <c r="J12" s="158" t="s">
        <v>2153</v>
      </c>
      <c r="K12" s="155" t="s">
        <v>7</v>
      </c>
      <c r="L12" s="150" t="s">
        <v>8</v>
      </c>
      <c r="M12" s="151"/>
      <c r="N12" s="151"/>
      <c r="O12" s="151"/>
      <c r="P12" s="152"/>
      <c r="Q12" s="127" t="s">
        <v>29</v>
      </c>
      <c r="R12" s="127" t="s">
        <v>30</v>
      </c>
      <c r="S12" s="130" t="s">
        <v>9</v>
      </c>
    </row>
    <row r="13" spans="1:19" ht="17.45" customHeight="1" x14ac:dyDescent="0.25">
      <c r="A13" s="117"/>
      <c r="B13" s="118"/>
      <c r="C13" s="120"/>
      <c r="D13" s="133" t="s">
        <v>10</v>
      </c>
      <c r="E13" s="133" t="s">
        <v>11</v>
      </c>
      <c r="F13" s="131"/>
      <c r="G13" s="141"/>
      <c r="H13" s="141"/>
      <c r="I13" s="148"/>
      <c r="J13" s="159"/>
      <c r="K13" s="156"/>
      <c r="L13" s="147" t="s">
        <v>12</v>
      </c>
      <c r="M13" s="153" t="s">
        <v>13</v>
      </c>
      <c r="N13" s="153"/>
      <c r="O13" s="153"/>
      <c r="P13" s="153"/>
      <c r="Q13" s="128"/>
      <c r="R13" s="128"/>
      <c r="S13" s="131"/>
    </row>
    <row r="14" spans="1:19" ht="103.15" customHeight="1" x14ac:dyDescent="0.25">
      <c r="A14" s="117"/>
      <c r="B14" s="118"/>
      <c r="C14" s="120"/>
      <c r="D14" s="134"/>
      <c r="E14" s="134"/>
      <c r="F14" s="131"/>
      <c r="G14" s="141"/>
      <c r="H14" s="141"/>
      <c r="I14" s="149"/>
      <c r="J14" s="160"/>
      <c r="K14" s="157"/>
      <c r="L14" s="154"/>
      <c r="M14" s="99" t="s">
        <v>14</v>
      </c>
      <c r="N14" s="99" t="s">
        <v>15</v>
      </c>
      <c r="O14" s="99" t="s">
        <v>16</v>
      </c>
      <c r="P14" s="99" t="s">
        <v>17</v>
      </c>
      <c r="Q14" s="129"/>
      <c r="R14" s="129"/>
      <c r="S14" s="131"/>
    </row>
    <row r="15" spans="1:19" ht="19.149999999999999" customHeight="1" x14ac:dyDescent="0.25">
      <c r="A15" s="117"/>
      <c r="B15" s="118"/>
      <c r="C15" s="121"/>
      <c r="D15" s="135"/>
      <c r="E15" s="135"/>
      <c r="F15" s="132"/>
      <c r="G15" s="142"/>
      <c r="H15" s="142"/>
      <c r="I15" s="48" t="s">
        <v>18</v>
      </c>
      <c r="J15" s="26" t="s">
        <v>18</v>
      </c>
      <c r="K15" s="26" t="s">
        <v>19</v>
      </c>
      <c r="L15" s="26" t="s">
        <v>20</v>
      </c>
      <c r="M15" s="26" t="s">
        <v>20</v>
      </c>
      <c r="N15" s="26" t="s">
        <v>20</v>
      </c>
      <c r="O15" s="26" t="s">
        <v>20</v>
      </c>
      <c r="P15" s="26" t="s">
        <v>20</v>
      </c>
      <c r="Q15" s="49" t="s">
        <v>21</v>
      </c>
      <c r="R15" s="100" t="s">
        <v>21</v>
      </c>
      <c r="S15" s="132"/>
    </row>
    <row r="16" spans="1:19" s="30" customFormat="1" ht="19.149999999999999" customHeight="1" x14ac:dyDescent="0.25">
      <c r="A16" s="27">
        <v>1</v>
      </c>
      <c r="B16" s="28">
        <v>2</v>
      </c>
      <c r="C16" s="29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50">
        <v>9</v>
      </c>
      <c r="J16" s="13">
        <v>10</v>
      </c>
      <c r="K16" s="50">
        <v>13</v>
      </c>
      <c r="L16" s="50">
        <v>14</v>
      </c>
      <c r="M16" s="50">
        <v>15</v>
      </c>
      <c r="N16" s="50">
        <v>16</v>
      </c>
      <c r="O16" s="50">
        <v>17</v>
      </c>
      <c r="P16" s="50">
        <v>18</v>
      </c>
      <c r="Q16" s="51">
        <v>19</v>
      </c>
      <c r="R16" s="27">
        <v>20</v>
      </c>
      <c r="S16" s="14">
        <v>21</v>
      </c>
    </row>
    <row r="17" spans="1:19" s="36" customFormat="1" ht="36.75" customHeight="1" x14ac:dyDescent="0.25">
      <c r="A17" s="31"/>
      <c r="B17" s="145" t="s">
        <v>2148</v>
      </c>
      <c r="C17" s="146"/>
      <c r="D17" s="32" t="s">
        <v>22</v>
      </c>
      <c r="E17" s="32" t="s">
        <v>22</v>
      </c>
      <c r="F17" s="32" t="s">
        <v>22</v>
      </c>
      <c r="G17" s="32" t="s">
        <v>22</v>
      </c>
      <c r="H17" s="32" t="s">
        <v>22</v>
      </c>
      <c r="I17" s="47">
        <f t="shared" ref="I17:R17" si="0">SUM(I18+I204+I325)</f>
        <v>4402714.3899999997</v>
      </c>
      <c r="J17" s="47">
        <f t="shared" si="0"/>
        <v>3906144.77</v>
      </c>
      <c r="K17" s="52">
        <f t="shared" si="0"/>
        <v>166948</v>
      </c>
      <c r="L17" s="47">
        <f t="shared" si="0"/>
        <v>8276859390.54</v>
      </c>
      <c r="M17" s="47">
        <f t="shared" si="0"/>
        <v>0</v>
      </c>
      <c r="N17" s="47">
        <f t="shared" si="0"/>
        <v>0</v>
      </c>
      <c r="O17" s="47">
        <f t="shared" si="0"/>
        <v>0</v>
      </c>
      <c r="P17" s="47">
        <f t="shared" si="0"/>
        <v>8276859390.54</v>
      </c>
      <c r="Q17" s="47">
        <f t="shared" si="0"/>
        <v>2518836.89</v>
      </c>
      <c r="R17" s="33">
        <f t="shared" si="0"/>
        <v>2518836.9</v>
      </c>
      <c r="S17" s="42" t="s">
        <v>22</v>
      </c>
    </row>
    <row r="18" spans="1:19" s="36" customFormat="1" ht="30.75" customHeight="1" x14ac:dyDescent="0.25">
      <c r="A18" s="2"/>
      <c r="B18" s="136" t="s">
        <v>2149</v>
      </c>
      <c r="C18" s="137"/>
      <c r="D18" s="34" t="s">
        <v>22</v>
      </c>
      <c r="E18" s="34" t="s">
        <v>22</v>
      </c>
      <c r="F18" s="34" t="s">
        <v>22</v>
      </c>
      <c r="G18" s="35" t="s">
        <v>22</v>
      </c>
      <c r="H18" s="35" t="s">
        <v>22</v>
      </c>
      <c r="I18" s="47">
        <f t="shared" ref="I18:R18" si="1">SUM(I19:I203)</f>
        <v>894753.87</v>
      </c>
      <c r="J18" s="47">
        <f>SUM(J19:J203)</f>
        <v>789564.06</v>
      </c>
      <c r="K18" s="52">
        <f t="shared" si="1"/>
        <v>36277</v>
      </c>
      <c r="L18" s="47">
        <f t="shared" si="1"/>
        <v>1436755998.8199999</v>
      </c>
      <c r="M18" s="47">
        <f t="shared" si="1"/>
        <v>0</v>
      </c>
      <c r="N18" s="47">
        <f t="shared" si="1"/>
        <v>0</v>
      </c>
      <c r="O18" s="47">
        <f t="shared" si="1"/>
        <v>0</v>
      </c>
      <c r="P18" s="47">
        <f t="shared" si="1"/>
        <v>1436755998.8199999</v>
      </c>
      <c r="Q18" s="47">
        <f t="shared" si="1"/>
        <v>392421.37</v>
      </c>
      <c r="R18" s="33">
        <f t="shared" si="1"/>
        <v>392421.4</v>
      </c>
      <c r="S18" s="42" t="s">
        <v>22</v>
      </c>
    </row>
    <row r="19" spans="1:19" s="36" customFormat="1" ht="30" x14ac:dyDescent="0.25">
      <c r="A19" s="101">
        <v>1</v>
      </c>
      <c r="B19" s="101">
        <v>1</v>
      </c>
      <c r="C19" s="55" t="s">
        <v>1082</v>
      </c>
      <c r="D19" s="56">
        <v>1977</v>
      </c>
      <c r="E19" s="55"/>
      <c r="F19" s="101" t="s">
        <v>1075</v>
      </c>
      <c r="G19" s="54">
        <v>5</v>
      </c>
      <c r="H19" s="54">
        <v>4</v>
      </c>
      <c r="I19" s="57">
        <v>3008.5</v>
      </c>
      <c r="J19" s="57">
        <v>2703.8</v>
      </c>
      <c r="K19" s="13">
        <v>118</v>
      </c>
      <c r="L19" s="57">
        <f>SUM('Прил.1.2-реестр дом'!G14)</f>
        <v>5194526.2300000004</v>
      </c>
      <c r="M19" s="57">
        <v>0</v>
      </c>
      <c r="N19" s="57">
        <v>0</v>
      </c>
      <c r="O19" s="57">
        <v>0</v>
      </c>
      <c r="P19" s="57">
        <f>L19</f>
        <v>5194526.2300000004</v>
      </c>
      <c r="Q19" s="57">
        <f t="shared" ref="Q19:Q50" si="2">SUM(L19/J19)</f>
        <v>1921.19</v>
      </c>
      <c r="R19" s="57">
        <f>SUM(Q19)</f>
        <v>1921.19</v>
      </c>
      <c r="S19" s="58">
        <v>45291</v>
      </c>
    </row>
    <row r="20" spans="1:19" s="36" customFormat="1" ht="30" x14ac:dyDescent="0.25">
      <c r="A20" s="101">
        <v>2</v>
      </c>
      <c r="B20" s="101">
        <v>2</v>
      </c>
      <c r="C20" s="55" t="s">
        <v>44</v>
      </c>
      <c r="D20" s="59">
        <v>1980</v>
      </c>
      <c r="E20" s="55"/>
      <c r="F20" s="101" t="s">
        <v>1075</v>
      </c>
      <c r="G20" s="54">
        <v>12</v>
      </c>
      <c r="H20" s="54">
        <v>1</v>
      </c>
      <c r="I20" s="57">
        <v>4498.6000000000004</v>
      </c>
      <c r="J20" s="57">
        <v>3715.4</v>
      </c>
      <c r="K20" s="13">
        <v>166</v>
      </c>
      <c r="L20" s="57">
        <f>SUM('Прил.1.2-реестр дом'!G15)</f>
        <v>2798702.86</v>
      </c>
      <c r="M20" s="57">
        <v>0</v>
      </c>
      <c r="N20" s="57">
        <v>0</v>
      </c>
      <c r="O20" s="57">
        <v>0</v>
      </c>
      <c r="P20" s="57">
        <f t="shared" ref="P20:P84" si="3">L20</f>
        <v>2798702.86</v>
      </c>
      <c r="Q20" s="57">
        <f t="shared" si="2"/>
        <v>753.27</v>
      </c>
      <c r="R20" s="57">
        <f t="shared" ref="R20:R84" si="4">SUM(Q20)</f>
        <v>753.27</v>
      </c>
      <c r="S20" s="58">
        <v>45291</v>
      </c>
    </row>
    <row r="21" spans="1:19" s="36" customFormat="1" ht="30" x14ac:dyDescent="0.25">
      <c r="A21" s="101">
        <v>3</v>
      </c>
      <c r="B21" s="101">
        <v>3</v>
      </c>
      <c r="C21" s="55" t="s">
        <v>45</v>
      </c>
      <c r="D21" s="59">
        <v>1979</v>
      </c>
      <c r="E21" s="55"/>
      <c r="F21" s="101" t="s">
        <v>1075</v>
      </c>
      <c r="G21" s="54">
        <v>5</v>
      </c>
      <c r="H21" s="54">
        <v>8</v>
      </c>
      <c r="I21" s="57">
        <v>9688</v>
      </c>
      <c r="J21" s="57">
        <v>4906.8999999999996</v>
      </c>
      <c r="K21" s="13">
        <v>180</v>
      </c>
      <c r="L21" s="57">
        <f>SUM('Прил.1.2-реестр дом'!G16)</f>
        <v>11200791.890000001</v>
      </c>
      <c r="M21" s="57">
        <v>0</v>
      </c>
      <c r="N21" s="57">
        <v>0</v>
      </c>
      <c r="O21" s="57">
        <v>0</v>
      </c>
      <c r="P21" s="57">
        <f t="shared" si="3"/>
        <v>11200791.890000001</v>
      </c>
      <c r="Q21" s="57">
        <f t="shared" si="2"/>
        <v>2282.66</v>
      </c>
      <c r="R21" s="57">
        <f t="shared" si="4"/>
        <v>2282.66</v>
      </c>
      <c r="S21" s="58">
        <v>45291</v>
      </c>
    </row>
    <row r="22" spans="1:19" s="36" customFormat="1" ht="30" x14ac:dyDescent="0.25">
      <c r="A22" s="101">
        <v>4</v>
      </c>
      <c r="B22" s="101">
        <v>4</v>
      </c>
      <c r="C22" s="55" t="s">
        <v>46</v>
      </c>
      <c r="D22" s="56">
        <v>1975</v>
      </c>
      <c r="E22" s="55"/>
      <c r="F22" s="101" t="s">
        <v>1075</v>
      </c>
      <c r="G22" s="54">
        <v>5</v>
      </c>
      <c r="H22" s="54">
        <v>4</v>
      </c>
      <c r="I22" s="57">
        <v>3001.3</v>
      </c>
      <c r="J22" s="57">
        <v>2699.8</v>
      </c>
      <c r="K22" s="13">
        <v>118</v>
      </c>
      <c r="L22" s="57">
        <f>SUM('Прил.1.2-реестр дом'!G17)</f>
        <v>5761145.4699999997</v>
      </c>
      <c r="M22" s="57">
        <v>0</v>
      </c>
      <c r="N22" s="57">
        <v>0</v>
      </c>
      <c r="O22" s="57">
        <v>0</v>
      </c>
      <c r="P22" s="57">
        <f t="shared" si="3"/>
        <v>5761145.4699999997</v>
      </c>
      <c r="Q22" s="57">
        <f t="shared" si="2"/>
        <v>2133.92</v>
      </c>
      <c r="R22" s="57">
        <f t="shared" si="4"/>
        <v>2133.92</v>
      </c>
      <c r="S22" s="58">
        <v>45291</v>
      </c>
    </row>
    <row r="23" spans="1:19" s="36" customFormat="1" ht="30" x14ac:dyDescent="0.25">
      <c r="A23" s="101">
        <v>5</v>
      </c>
      <c r="B23" s="101">
        <v>5</v>
      </c>
      <c r="C23" s="55" t="s">
        <v>47</v>
      </c>
      <c r="D23" s="56">
        <v>1976</v>
      </c>
      <c r="E23" s="55"/>
      <c r="F23" s="101" t="s">
        <v>1075</v>
      </c>
      <c r="G23" s="54">
        <v>5</v>
      </c>
      <c r="H23" s="54">
        <v>6</v>
      </c>
      <c r="I23" s="57">
        <v>4841.8999999999996</v>
      </c>
      <c r="J23" s="57">
        <v>4380.8999999999996</v>
      </c>
      <c r="K23" s="13">
        <v>204</v>
      </c>
      <c r="L23" s="57">
        <f>SUM('Прил.1.2-реестр дом'!G18)</f>
        <v>9277666.0800000001</v>
      </c>
      <c r="M23" s="57">
        <v>0</v>
      </c>
      <c r="N23" s="57">
        <v>0</v>
      </c>
      <c r="O23" s="57">
        <v>0</v>
      </c>
      <c r="P23" s="57">
        <f t="shared" si="3"/>
        <v>9277666.0800000001</v>
      </c>
      <c r="Q23" s="57">
        <f t="shared" si="2"/>
        <v>2117.75</v>
      </c>
      <c r="R23" s="57">
        <f t="shared" si="4"/>
        <v>2117.75</v>
      </c>
      <c r="S23" s="58">
        <v>45291</v>
      </c>
    </row>
    <row r="24" spans="1:19" s="36" customFormat="1" ht="30" x14ac:dyDescent="0.25">
      <c r="A24" s="101">
        <v>6</v>
      </c>
      <c r="B24" s="101">
        <v>6</v>
      </c>
      <c r="C24" s="55" t="s">
        <v>49</v>
      </c>
      <c r="D24" s="59">
        <v>1978</v>
      </c>
      <c r="E24" s="55"/>
      <c r="F24" s="101" t="s">
        <v>1075</v>
      </c>
      <c r="G24" s="54">
        <v>5</v>
      </c>
      <c r="H24" s="54">
        <v>8</v>
      </c>
      <c r="I24" s="57">
        <v>8700.2000000000007</v>
      </c>
      <c r="J24" s="57">
        <v>4626.1000000000004</v>
      </c>
      <c r="K24" s="13">
        <v>235</v>
      </c>
      <c r="L24" s="57">
        <f>SUM('Прил.1.2-реестр дом'!G19)</f>
        <v>11173582.83</v>
      </c>
      <c r="M24" s="57">
        <v>0</v>
      </c>
      <c r="N24" s="57">
        <v>0</v>
      </c>
      <c r="O24" s="57">
        <v>0</v>
      </c>
      <c r="P24" s="57">
        <f t="shared" si="3"/>
        <v>11173582.83</v>
      </c>
      <c r="Q24" s="57">
        <f t="shared" si="2"/>
        <v>2415.34</v>
      </c>
      <c r="R24" s="57">
        <f t="shared" si="4"/>
        <v>2415.34</v>
      </c>
      <c r="S24" s="58">
        <v>45291</v>
      </c>
    </row>
    <row r="25" spans="1:19" s="36" customFormat="1" ht="30" x14ac:dyDescent="0.25">
      <c r="A25" s="101">
        <v>7</v>
      </c>
      <c r="B25" s="101">
        <v>7</v>
      </c>
      <c r="C25" s="55" t="s">
        <v>48</v>
      </c>
      <c r="D25" s="56">
        <v>1975</v>
      </c>
      <c r="E25" s="55"/>
      <c r="F25" s="101" t="s">
        <v>1075</v>
      </c>
      <c r="G25" s="54">
        <v>5</v>
      </c>
      <c r="H25" s="54">
        <v>4</v>
      </c>
      <c r="I25" s="57">
        <v>3071.2</v>
      </c>
      <c r="J25" s="57">
        <v>2763.2</v>
      </c>
      <c r="K25" s="13">
        <v>117</v>
      </c>
      <c r="L25" s="57">
        <f>SUM('Прил.1.2-реестр дом'!G20)</f>
        <v>5791441.1200000001</v>
      </c>
      <c r="M25" s="57">
        <v>0</v>
      </c>
      <c r="N25" s="57">
        <v>0</v>
      </c>
      <c r="O25" s="57">
        <v>0</v>
      </c>
      <c r="P25" s="57">
        <f t="shared" si="3"/>
        <v>5791441.1200000001</v>
      </c>
      <c r="Q25" s="57">
        <f t="shared" si="2"/>
        <v>2095.92</v>
      </c>
      <c r="R25" s="57">
        <f t="shared" si="4"/>
        <v>2095.92</v>
      </c>
      <c r="S25" s="58">
        <v>45291</v>
      </c>
    </row>
    <row r="26" spans="1:19" s="36" customFormat="1" ht="30" x14ac:dyDescent="0.25">
      <c r="A26" s="101">
        <v>8</v>
      </c>
      <c r="B26" s="101">
        <v>8</v>
      </c>
      <c r="C26" s="55" t="s">
        <v>50</v>
      </c>
      <c r="D26" s="56">
        <v>1975</v>
      </c>
      <c r="E26" s="55"/>
      <c r="F26" s="101" t="s">
        <v>1075</v>
      </c>
      <c r="G26" s="54">
        <v>5</v>
      </c>
      <c r="H26" s="54">
        <v>4</v>
      </c>
      <c r="I26" s="57">
        <v>3079.19</v>
      </c>
      <c r="J26" s="57">
        <v>2768.9</v>
      </c>
      <c r="K26" s="13">
        <v>121</v>
      </c>
      <c r="L26" s="57">
        <f>SUM('Прил.1.2-реестр дом'!G21)</f>
        <v>5825500.2000000002</v>
      </c>
      <c r="M26" s="57">
        <v>0</v>
      </c>
      <c r="N26" s="57">
        <v>0</v>
      </c>
      <c r="O26" s="57">
        <v>0</v>
      </c>
      <c r="P26" s="57">
        <f t="shared" si="3"/>
        <v>5825500.2000000002</v>
      </c>
      <c r="Q26" s="57">
        <f t="shared" si="2"/>
        <v>2103.9</v>
      </c>
      <c r="R26" s="57">
        <f t="shared" si="4"/>
        <v>2103.9</v>
      </c>
      <c r="S26" s="58">
        <v>45291</v>
      </c>
    </row>
    <row r="27" spans="1:19" s="36" customFormat="1" ht="30" x14ac:dyDescent="0.25">
      <c r="A27" s="101">
        <v>9</v>
      </c>
      <c r="B27" s="101">
        <v>9</v>
      </c>
      <c r="C27" s="55" t="s">
        <v>2120</v>
      </c>
      <c r="D27" s="56">
        <v>1973</v>
      </c>
      <c r="E27" s="55"/>
      <c r="F27" s="101" t="s">
        <v>1075</v>
      </c>
      <c r="G27" s="54">
        <v>5</v>
      </c>
      <c r="H27" s="54">
        <v>4</v>
      </c>
      <c r="I27" s="57">
        <v>3025.3</v>
      </c>
      <c r="J27" s="57">
        <v>2719.7</v>
      </c>
      <c r="K27" s="13">
        <v>125</v>
      </c>
      <c r="L27" s="57">
        <f>SUM('Прил.1.2-реестр дом'!G22)</f>
        <v>5689892.4699999997</v>
      </c>
      <c r="M27" s="57">
        <v>0</v>
      </c>
      <c r="N27" s="57">
        <v>0</v>
      </c>
      <c r="O27" s="57">
        <v>0</v>
      </c>
      <c r="P27" s="57">
        <f t="shared" si="3"/>
        <v>5689892.4699999997</v>
      </c>
      <c r="Q27" s="57">
        <f t="shared" si="2"/>
        <v>2092.1</v>
      </c>
      <c r="R27" s="57">
        <f t="shared" si="4"/>
        <v>2092.1</v>
      </c>
      <c r="S27" s="58">
        <v>45291</v>
      </c>
    </row>
    <row r="28" spans="1:19" s="36" customFormat="1" ht="30" x14ac:dyDescent="0.25">
      <c r="A28" s="101">
        <v>10</v>
      </c>
      <c r="B28" s="101">
        <v>10</v>
      </c>
      <c r="C28" s="55" t="s">
        <v>51</v>
      </c>
      <c r="D28" s="56">
        <v>1974</v>
      </c>
      <c r="E28" s="55"/>
      <c r="F28" s="101" t="s">
        <v>1075</v>
      </c>
      <c r="G28" s="54">
        <v>5</v>
      </c>
      <c r="H28" s="54">
        <v>8</v>
      </c>
      <c r="I28" s="57">
        <v>6404.2</v>
      </c>
      <c r="J28" s="57">
        <v>5783.2</v>
      </c>
      <c r="K28" s="13">
        <v>270</v>
      </c>
      <c r="L28" s="57">
        <f>SUM('Прил.1.2-реестр дом'!G23)</f>
        <v>11019477.1</v>
      </c>
      <c r="M28" s="57">
        <v>0</v>
      </c>
      <c r="N28" s="57">
        <v>0</v>
      </c>
      <c r="O28" s="57">
        <v>0</v>
      </c>
      <c r="P28" s="57">
        <f t="shared" si="3"/>
        <v>11019477.1</v>
      </c>
      <c r="Q28" s="57">
        <f t="shared" si="2"/>
        <v>1905.43</v>
      </c>
      <c r="R28" s="57">
        <f t="shared" si="4"/>
        <v>1905.43</v>
      </c>
      <c r="S28" s="58">
        <v>45291</v>
      </c>
    </row>
    <row r="29" spans="1:19" s="36" customFormat="1" ht="30" x14ac:dyDescent="0.25">
      <c r="A29" s="101">
        <v>11</v>
      </c>
      <c r="B29" s="101">
        <v>11</v>
      </c>
      <c r="C29" s="55" t="s">
        <v>52</v>
      </c>
      <c r="D29" s="56">
        <v>1973</v>
      </c>
      <c r="E29" s="55"/>
      <c r="F29" s="101" t="s">
        <v>1075</v>
      </c>
      <c r="G29" s="54">
        <v>5</v>
      </c>
      <c r="H29" s="54">
        <v>6</v>
      </c>
      <c r="I29" s="57">
        <v>4821</v>
      </c>
      <c r="J29" s="57">
        <v>4379.6000000000004</v>
      </c>
      <c r="K29" s="13">
        <v>195</v>
      </c>
      <c r="L29" s="57">
        <f>SUM('Прил.1.2-реестр дом'!G24)</f>
        <v>9380463.6799999997</v>
      </c>
      <c r="M29" s="57">
        <v>0</v>
      </c>
      <c r="N29" s="57">
        <v>0</v>
      </c>
      <c r="O29" s="57">
        <v>0</v>
      </c>
      <c r="P29" s="57">
        <f t="shared" si="3"/>
        <v>9380463.6799999997</v>
      </c>
      <c r="Q29" s="57">
        <f t="shared" si="2"/>
        <v>2141.85</v>
      </c>
      <c r="R29" s="57">
        <f t="shared" si="4"/>
        <v>2141.85</v>
      </c>
      <c r="S29" s="58">
        <v>45291</v>
      </c>
    </row>
    <row r="30" spans="1:19" s="36" customFormat="1" ht="30" x14ac:dyDescent="0.25">
      <c r="A30" s="101">
        <v>12</v>
      </c>
      <c r="B30" s="101">
        <v>12</v>
      </c>
      <c r="C30" s="55" t="s">
        <v>53</v>
      </c>
      <c r="D30" s="56">
        <v>1974</v>
      </c>
      <c r="E30" s="55"/>
      <c r="F30" s="101" t="s">
        <v>1075</v>
      </c>
      <c r="G30" s="54">
        <v>5</v>
      </c>
      <c r="H30" s="54">
        <v>4</v>
      </c>
      <c r="I30" s="57">
        <v>3005.4</v>
      </c>
      <c r="J30" s="57">
        <v>2703.8</v>
      </c>
      <c r="K30" s="13">
        <v>135</v>
      </c>
      <c r="L30" s="57">
        <f>SUM('Прил.1.2-реестр дом'!G25)</f>
        <v>5682200.1200000001</v>
      </c>
      <c r="M30" s="57">
        <v>0</v>
      </c>
      <c r="N30" s="57">
        <v>0</v>
      </c>
      <c r="O30" s="57">
        <v>0</v>
      </c>
      <c r="P30" s="57">
        <f t="shared" si="3"/>
        <v>5682200.1200000001</v>
      </c>
      <c r="Q30" s="57">
        <f t="shared" si="2"/>
        <v>2101.56</v>
      </c>
      <c r="R30" s="57">
        <f t="shared" si="4"/>
        <v>2101.56</v>
      </c>
      <c r="S30" s="58">
        <v>45291</v>
      </c>
    </row>
    <row r="31" spans="1:19" s="36" customFormat="1" ht="30" x14ac:dyDescent="0.25">
      <c r="A31" s="101">
        <v>13</v>
      </c>
      <c r="B31" s="101">
        <v>13</v>
      </c>
      <c r="C31" s="55" t="s">
        <v>2118</v>
      </c>
      <c r="D31" s="56">
        <v>1975</v>
      </c>
      <c r="E31" s="55"/>
      <c r="F31" s="101" t="s">
        <v>1075</v>
      </c>
      <c r="G31" s="54">
        <v>5</v>
      </c>
      <c r="H31" s="54">
        <v>6</v>
      </c>
      <c r="I31" s="57">
        <v>4737.8999999999996</v>
      </c>
      <c r="J31" s="57">
        <v>4285.1000000000004</v>
      </c>
      <c r="K31" s="13">
        <v>223</v>
      </c>
      <c r="L31" s="57">
        <f>SUM('Прил.1.2-реестр дом'!G26)</f>
        <v>8150312.7699999996</v>
      </c>
      <c r="M31" s="57">
        <v>0</v>
      </c>
      <c r="N31" s="57">
        <v>0</v>
      </c>
      <c r="O31" s="57">
        <v>0</v>
      </c>
      <c r="P31" s="57">
        <f t="shared" si="3"/>
        <v>8150312.7699999996</v>
      </c>
      <c r="Q31" s="57">
        <f t="shared" si="2"/>
        <v>1902.01</v>
      </c>
      <c r="R31" s="57">
        <f t="shared" si="4"/>
        <v>1902.01</v>
      </c>
      <c r="S31" s="58">
        <v>45291</v>
      </c>
    </row>
    <row r="32" spans="1:19" s="36" customFormat="1" ht="30" x14ac:dyDescent="0.25">
      <c r="A32" s="101">
        <v>14</v>
      </c>
      <c r="B32" s="101">
        <v>14</v>
      </c>
      <c r="C32" s="55" t="s">
        <v>54</v>
      </c>
      <c r="D32" s="56">
        <v>1974</v>
      </c>
      <c r="E32" s="55"/>
      <c r="F32" s="101" t="s">
        <v>1075</v>
      </c>
      <c r="G32" s="54">
        <v>5</v>
      </c>
      <c r="H32" s="54">
        <v>6</v>
      </c>
      <c r="I32" s="57">
        <v>4854.8</v>
      </c>
      <c r="J32" s="57">
        <v>4854.8</v>
      </c>
      <c r="K32" s="13">
        <v>224</v>
      </c>
      <c r="L32" s="57">
        <f>SUM('Прил.1.2-реестр дом'!G27)</f>
        <v>9051965.5099999998</v>
      </c>
      <c r="M32" s="57">
        <v>0</v>
      </c>
      <c r="N32" s="57">
        <v>0</v>
      </c>
      <c r="O32" s="57">
        <v>0</v>
      </c>
      <c r="P32" s="57">
        <f t="shared" si="3"/>
        <v>9051965.5099999998</v>
      </c>
      <c r="Q32" s="57">
        <f t="shared" si="2"/>
        <v>1864.54</v>
      </c>
      <c r="R32" s="57">
        <f t="shared" si="4"/>
        <v>1864.54</v>
      </c>
      <c r="S32" s="58">
        <v>45291</v>
      </c>
    </row>
    <row r="33" spans="1:19" s="36" customFormat="1" ht="30" x14ac:dyDescent="0.25">
      <c r="A33" s="101">
        <v>15</v>
      </c>
      <c r="B33" s="101">
        <v>15</v>
      </c>
      <c r="C33" s="55" t="s">
        <v>55</v>
      </c>
      <c r="D33" s="59">
        <v>1981</v>
      </c>
      <c r="E33" s="55"/>
      <c r="F33" s="101" t="s">
        <v>1075</v>
      </c>
      <c r="G33" s="54">
        <v>12</v>
      </c>
      <c r="H33" s="54">
        <v>1</v>
      </c>
      <c r="I33" s="57">
        <v>4551.8</v>
      </c>
      <c r="J33" s="57">
        <v>3764.3</v>
      </c>
      <c r="K33" s="13">
        <v>142</v>
      </c>
      <c r="L33" s="57">
        <f>SUM('Прил.1.2-реестр дом'!G28)</f>
        <v>2824897.37</v>
      </c>
      <c r="M33" s="57">
        <v>0</v>
      </c>
      <c r="N33" s="57">
        <v>0</v>
      </c>
      <c r="O33" s="57">
        <v>0</v>
      </c>
      <c r="P33" s="57">
        <f t="shared" si="3"/>
        <v>2824897.37</v>
      </c>
      <c r="Q33" s="57">
        <f t="shared" si="2"/>
        <v>750.44</v>
      </c>
      <c r="R33" s="57">
        <f t="shared" si="4"/>
        <v>750.44</v>
      </c>
      <c r="S33" s="58">
        <v>45291</v>
      </c>
    </row>
    <row r="34" spans="1:19" s="36" customFormat="1" ht="30" x14ac:dyDescent="0.25">
      <c r="A34" s="101">
        <v>16</v>
      </c>
      <c r="B34" s="101">
        <v>16</v>
      </c>
      <c r="C34" s="55" t="s">
        <v>56</v>
      </c>
      <c r="D34" s="59">
        <v>1975</v>
      </c>
      <c r="E34" s="55"/>
      <c r="F34" s="101" t="s">
        <v>1075</v>
      </c>
      <c r="G34" s="54">
        <v>5</v>
      </c>
      <c r="H34" s="54">
        <v>4</v>
      </c>
      <c r="I34" s="57">
        <v>2997.6</v>
      </c>
      <c r="J34" s="57">
        <v>3693.6</v>
      </c>
      <c r="K34" s="13">
        <v>105</v>
      </c>
      <c r="L34" s="57">
        <f>SUM('Прил.1.2-реестр дом'!G29)</f>
        <v>5136116.21</v>
      </c>
      <c r="M34" s="57">
        <v>0</v>
      </c>
      <c r="N34" s="57">
        <v>0</v>
      </c>
      <c r="O34" s="57">
        <v>0</v>
      </c>
      <c r="P34" s="57">
        <f t="shared" si="3"/>
        <v>5136116.21</v>
      </c>
      <c r="Q34" s="57">
        <f t="shared" si="2"/>
        <v>1390.54</v>
      </c>
      <c r="R34" s="57">
        <f t="shared" si="4"/>
        <v>1390.54</v>
      </c>
      <c r="S34" s="58">
        <v>45291</v>
      </c>
    </row>
    <row r="35" spans="1:19" s="36" customFormat="1" ht="30" x14ac:dyDescent="0.25">
      <c r="A35" s="101">
        <v>17</v>
      </c>
      <c r="B35" s="101">
        <v>17</v>
      </c>
      <c r="C35" s="55" t="s">
        <v>57</v>
      </c>
      <c r="D35" s="56">
        <v>1978</v>
      </c>
      <c r="E35" s="55"/>
      <c r="F35" s="101" t="s">
        <v>1075</v>
      </c>
      <c r="G35" s="54">
        <v>5</v>
      </c>
      <c r="H35" s="54">
        <v>6</v>
      </c>
      <c r="I35" s="57">
        <v>4903.5</v>
      </c>
      <c r="J35" s="57">
        <v>4441.5</v>
      </c>
      <c r="K35" s="13">
        <v>216</v>
      </c>
      <c r="L35" s="57">
        <f>SUM('Прил.1.2-реестр дом'!G30)</f>
        <v>19501004.73</v>
      </c>
      <c r="M35" s="57">
        <v>0</v>
      </c>
      <c r="N35" s="57">
        <v>0</v>
      </c>
      <c r="O35" s="57">
        <v>0</v>
      </c>
      <c r="P35" s="57">
        <f t="shared" si="3"/>
        <v>19501004.73</v>
      </c>
      <c r="Q35" s="57">
        <f t="shared" si="2"/>
        <v>4390.63</v>
      </c>
      <c r="R35" s="57">
        <f t="shared" si="4"/>
        <v>4390.63</v>
      </c>
      <c r="S35" s="58">
        <v>45291</v>
      </c>
    </row>
    <row r="36" spans="1:19" s="36" customFormat="1" ht="30" x14ac:dyDescent="0.25">
      <c r="A36" s="101">
        <v>18</v>
      </c>
      <c r="B36" s="101">
        <v>18</v>
      </c>
      <c r="C36" s="55" t="s">
        <v>58</v>
      </c>
      <c r="D36" s="59">
        <v>1980</v>
      </c>
      <c r="E36" s="55"/>
      <c r="F36" s="101" t="s">
        <v>1075</v>
      </c>
      <c r="G36" s="54">
        <v>16</v>
      </c>
      <c r="H36" s="54">
        <v>1</v>
      </c>
      <c r="I36" s="57">
        <v>8307.4</v>
      </c>
      <c r="J36" s="57">
        <v>6895.9</v>
      </c>
      <c r="K36" s="13">
        <v>301</v>
      </c>
      <c r="L36" s="57">
        <f>SUM('Прил.1.2-реестр дом'!G31)</f>
        <v>5453456.46</v>
      </c>
      <c r="M36" s="57">
        <v>0</v>
      </c>
      <c r="N36" s="57">
        <v>0</v>
      </c>
      <c r="O36" s="57">
        <v>0</v>
      </c>
      <c r="P36" s="57">
        <f t="shared" si="3"/>
        <v>5453456.46</v>
      </c>
      <c r="Q36" s="57">
        <f t="shared" si="2"/>
        <v>790.83</v>
      </c>
      <c r="R36" s="57">
        <f t="shared" si="4"/>
        <v>790.83</v>
      </c>
      <c r="S36" s="58">
        <v>45291</v>
      </c>
    </row>
    <row r="37" spans="1:19" s="36" customFormat="1" ht="30" x14ac:dyDescent="0.25">
      <c r="A37" s="101">
        <v>19</v>
      </c>
      <c r="B37" s="101">
        <v>19</v>
      </c>
      <c r="C37" s="55" t="s">
        <v>59</v>
      </c>
      <c r="D37" s="59">
        <v>1980</v>
      </c>
      <c r="E37" s="55"/>
      <c r="F37" s="101" t="s">
        <v>1075</v>
      </c>
      <c r="G37" s="54">
        <v>9</v>
      </c>
      <c r="H37" s="54">
        <v>2</v>
      </c>
      <c r="I37" s="57">
        <v>9265.5</v>
      </c>
      <c r="J37" s="57">
        <v>7767.7</v>
      </c>
      <c r="K37" s="13">
        <v>505</v>
      </c>
      <c r="L37" s="57">
        <f>SUM('Прил.1.2-реестр дом'!G32)</f>
        <v>6379598.9100000001</v>
      </c>
      <c r="M37" s="57">
        <v>0</v>
      </c>
      <c r="N37" s="57">
        <v>0</v>
      </c>
      <c r="O37" s="57">
        <v>0</v>
      </c>
      <c r="P37" s="57">
        <f t="shared" si="3"/>
        <v>6379598.9100000001</v>
      </c>
      <c r="Q37" s="57">
        <f t="shared" si="2"/>
        <v>821.3</v>
      </c>
      <c r="R37" s="57">
        <f t="shared" si="4"/>
        <v>821.3</v>
      </c>
      <c r="S37" s="58">
        <v>45291</v>
      </c>
    </row>
    <row r="38" spans="1:19" s="36" customFormat="1" ht="30" x14ac:dyDescent="0.25">
      <c r="A38" s="101">
        <v>20</v>
      </c>
      <c r="B38" s="101">
        <v>20</v>
      </c>
      <c r="C38" s="55" t="s">
        <v>60</v>
      </c>
      <c r="D38" s="56">
        <v>1980</v>
      </c>
      <c r="E38" s="55"/>
      <c r="F38" s="101" t="s">
        <v>1075</v>
      </c>
      <c r="G38" s="54">
        <v>5</v>
      </c>
      <c r="H38" s="54">
        <v>12</v>
      </c>
      <c r="I38" s="57">
        <v>9453</v>
      </c>
      <c r="J38" s="57">
        <v>8539.1</v>
      </c>
      <c r="K38" s="13">
        <v>378</v>
      </c>
      <c r="L38" s="57">
        <f>SUM('Прил.1.2-реестр дом'!G33)</f>
        <v>11343340.859999999</v>
      </c>
      <c r="M38" s="57">
        <v>0</v>
      </c>
      <c r="N38" s="57">
        <v>0</v>
      </c>
      <c r="O38" s="57">
        <v>0</v>
      </c>
      <c r="P38" s="57">
        <f t="shared" si="3"/>
        <v>11343340.859999999</v>
      </c>
      <c r="Q38" s="57">
        <f t="shared" si="2"/>
        <v>1328.4</v>
      </c>
      <c r="R38" s="57">
        <f t="shared" si="4"/>
        <v>1328.4</v>
      </c>
      <c r="S38" s="58">
        <v>45291</v>
      </c>
    </row>
    <row r="39" spans="1:19" s="36" customFormat="1" ht="30" x14ac:dyDescent="0.25">
      <c r="A39" s="101">
        <v>21</v>
      </c>
      <c r="B39" s="101">
        <v>21</v>
      </c>
      <c r="C39" s="55" t="s">
        <v>61</v>
      </c>
      <c r="D39" s="56">
        <v>1980</v>
      </c>
      <c r="E39" s="55"/>
      <c r="F39" s="101" t="s">
        <v>1075</v>
      </c>
      <c r="G39" s="54">
        <v>5</v>
      </c>
      <c r="H39" s="54">
        <v>6</v>
      </c>
      <c r="I39" s="57">
        <v>4850.3</v>
      </c>
      <c r="J39" s="57">
        <v>4386.6000000000004</v>
      </c>
      <c r="K39" s="13">
        <v>191</v>
      </c>
      <c r="L39" s="57">
        <f>SUM('Прил.1.2-реестр дом'!G34)</f>
        <v>19289430.66</v>
      </c>
      <c r="M39" s="57">
        <v>0</v>
      </c>
      <c r="N39" s="57">
        <v>0</v>
      </c>
      <c r="O39" s="57">
        <v>0</v>
      </c>
      <c r="P39" s="57">
        <f t="shared" si="3"/>
        <v>19289430.66</v>
      </c>
      <c r="Q39" s="57">
        <f t="shared" si="2"/>
        <v>4397.3500000000004</v>
      </c>
      <c r="R39" s="57">
        <f t="shared" si="4"/>
        <v>4397.3500000000004</v>
      </c>
      <c r="S39" s="58">
        <v>45291</v>
      </c>
    </row>
    <row r="40" spans="1:19" s="36" customFormat="1" ht="30" x14ac:dyDescent="0.25">
      <c r="A40" s="101">
        <v>22</v>
      </c>
      <c r="B40" s="101">
        <v>22</v>
      </c>
      <c r="C40" s="55" t="s">
        <v>62</v>
      </c>
      <c r="D40" s="59">
        <v>1981</v>
      </c>
      <c r="E40" s="55"/>
      <c r="F40" s="101" t="s">
        <v>1075</v>
      </c>
      <c r="G40" s="54">
        <v>12</v>
      </c>
      <c r="H40" s="54">
        <v>1</v>
      </c>
      <c r="I40" s="57">
        <v>4527.7</v>
      </c>
      <c r="J40" s="57">
        <v>3739.7</v>
      </c>
      <c r="K40" s="13">
        <v>166</v>
      </c>
      <c r="L40" s="57">
        <f>SUM('Прил.1.2-реестр дом'!G35)</f>
        <v>2854769.27</v>
      </c>
      <c r="M40" s="57">
        <v>0</v>
      </c>
      <c r="N40" s="57">
        <v>0</v>
      </c>
      <c r="O40" s="57">
        <v>0</v>
      </c>
      <c r="P40" s="57">
        <f t="shared" si="3"/>
        <v>2854769.27</v>
      </c>
      <c r="Q40" s="57">
        <f t="shared" si="2"/>
        <v>763.37</v>
      </c>
      <c r="R40" s="57">
        <f t="shared" si="4"/>
        <v>763.37</v>
      </c>
      <c r="S40" s="58">
        <v>45291</v>
      </c>
    </row>
    <row r="41" spans="1:19" s="36" customFormat="1" ht="30" x14ac:dyDescent="0.25">
      <c r="A41" s="101">
        <v>23</v>
      </c>
      <c r="B41" s="101">
        <v>23</v>
      </c>
      <c r="C41" s="55" t="s">
        <v>63</v>
      </c>
      <c r="D41" s="56">
        <v>1982</v>
      </c>
      <c r="E41" s="55"/>
      <c r="F41" s="101" t="s">
        <v>1075</v>
      </c>
      <c r="G41" s="54">
        <v>9</v>
      </c>
      <c r="H41" s="54">
        <v>2</v>
      </c>
      <c r="I41" s="57">
        <v>4608.3999999999996</v>
      </c>
      <c r="J41" s="57">
        <v>3933.7</v>
      </c>
      <c r="K41" s="13">
        <v>161</v>
      </c>
      <c r="L41" s="57">
        <f>SUM('Прил.1.2-реестр дом'!G36)</f>
        <v>3676254.32</v>
      </c>
      <c r="M41" s="57">
        <v>0</v>
      </c>
      <c r="N41" s="57">
        <v>0</v>
      </c>
      <c r="O41" s="57">
        <v>0</v>
      </c>
      <c r="P41" s="57">
        <f t="shared" si="3"/>
        <v>3676254.32</v>
      </c>
      <c r="Q41" s="57">
        <f t="shared" si="2"/>
        <v>934.55</v>
      </c>
      <c r="R41" s="57">
        <f t="shared" si="4"/>
        <v>934.55</v>
      </c>
      <c r="S41" s="58">
        <v>45291</v>
      </c>
    </row>
    <row r="42" spans="1:19" s="36" customFormat="1" ht="30" x14ac:dyDescent="0.25">
      <c r="A42" s="101">
        <v>24</v>
      </c>
      <c r="B42" s="101">
        <v>24</v>
      </c>
      <c r="C42" s="55" t="s">
        <v>64</v>
      </c>
      <c r="D42" s="59">
        <v>1980</v>
      </c>
      <c r="E42" s="55"/>
      <c r="F42" s="101" t="s">
        <v>1075</v>
      </c>
      <c r="G42" s="54">
        <v>6</v>
      </c>
      <c r="H42" s="54">
        <v>4</v>
      </c>
      <c r="I42" s="57">
        <v>10373</v>
      </c>
      <c r="J42" s="57">
        <v>9380.9</v>
      </c>
      <c r="K42" s="13">
        <v>361</v>
      </c>
      <c r="L42" s="57">
        <f>SUM('Прил.1.2-реестр дом'!G37)</f>
        <v>9349153.7799999993</v>
      </c>
      <c r="M42" s="57">
        <v>0</v>
      </c>
      <c r="N42" s="57">
        <v>0</v>
      </c>
      <c r="O42" s="57">
        <v>0</v>
      </c>
      <c r="P42" s="57">
        <f t="shared" si="3"/>
        <v>9349153.7799999993</v>
      </c>
      <c r="Q42" s="57">
        <f t="shared" si="2"/>
        <v>996.62</v>
      </c>
      <c r="R42" s="57">
        <f t="shared" si="4"/>
        <v>996.62</v>
      </c>
      <c r="S42" s="58">
        <v>45291</v>
      </c>
    </row>
    <row r="43" spans="1:19" s="36" customFormat="1" ht="30" x14ac:dyDescent="0.25">
      <c r="A43" s="101">
        <v>25</v>
      </c>
      <c r="B43" s="101">
        <v>25</v>
      </c>
      <c r="C43" s="55" t="s">
        <v>65</v>
      </c>
      <c r="D43" s="56">
        <v>1973</v>
      </c>
      <c r="E43" s="55"/>
      <c r="F43" s="101" t="s">
        <v>1076</v>
      </c>
      <c r="G43" s="54">
        <v>5</v>
      </c>
      <c r="H43" s="54">
        <v>6</v>
      </c>
      <c r="I43" s="57">
        <v>4582.7</v>
      </c>
      <c r="J43" s="57">
        <v>4071.2</v>
      </c>
      <c r="K43" s="13">
        <v>165</v>
      </c>
      <c r="L43" s="57">
        <f>SUM('Прил.1.2-реестр дом'!G38)</f>
        <v>6542218.8600000003</v>
      </c>
      <c r="M43" s="57">
        <v>0</v>
      </c>
      <c r="N43" s="57">
        <v>0</v>
      </c>
      <c r="O43" s="57">
        <v>0</v>
      </c>
      <c r="P43" s="57">
        <f t="shared" si="3"/>
        <v>6542218.8600000003</v>
      </c>
      <c r="Q43" s="57">
        <f t="shared" si="2"/>
        <v>1606.95</v>
      </c>
      <c r="R43" s="57">
        <f t="shared" si="4"/>
        <v>1606.95</v>
      </c>
      <c r="S43" s="58">
        <v>45291</v>
      </c>
    </row>
    <row r="44" spans="1:19" s="36" customFormat="1" ht="30" x14ac:dyDescent="0.25">
      <c r="A44" s="101">
        <v>26</v>
      </c>
      <c r="B44" s="101">
        <v>26</v>
      </c>
      <c r="C44" s="55" t="s">
        <v>66</v>
      </c>
      <c r="D44" s="56">
        <v>1976</v>
      </c>
      <c r="E44" s="55"/>
      <c r="F44" s="101" t="s">
        <v>1076</v>
      </c>
      <c r="G44" s="54">
        <v>5</v>
      </c>
      <c r="H44" s="54">
        <v>6</v>
      </c>
      <c r="I44" s="57">
        <v>4955.8</v>
      </c>
      <c r="J44" s="57">
        <v>4518.2</v>
      </c>
      <c r="K44" s="13">
        <v>206</v>
      </c>
      <c r="L44" s="57">
        <f>SUM('Прил.1.2-реестр дом'!G39)</f>
        <v>8709301.7699999996</v>
      </c>
      <c r="M44" s="57">
        <v>0</v>
      </c>
      <c r="N44" s="57">
        <v>0</v>
      </c>
      <c r="O44" s="57">
        <v>0</v>
      </c>
      <c r="P44" s="57">
        <f t="shared" si="3"/>
        <v>8709301.7699999996</v>
      </c>
      <c r="Q44" s="57">
        <f t="shared" si="2"/>
        <v>1927.6</v>
      </c>
      <c r="R44" s="57">
        <f t="shared" si="4"/>
        <v>1927.6</v>
      </c>
      <c r="S44" s="58">
        <v>45291</v>
      </c>
    </row>
    <row r="45" spans="1:19" s="36" customFormat="1" ht="30" x14ac:dyDescent="0.25">
      <c r="A45" s="101">
        <v>27</v>
      </c>
      <c r="B45" s="101">
        <v>27</v>
      </c>
      <c r="C45" s="55" t="s">
        <v>2134</v>
      </c>
      <c r="D45" s="56">
        <v>1998</v>
      </c>
      <c r="E45" s="55"/>
      <c r="F45" s="101" t="s">
        <v>1076</v>
      </c>
      <c r="G45" s="54">
        <v>10</v>
      </c>
      <c r="H45" s="54">
        <v>4</v>
      </c>
      <c r="I45" s="57">
        <v>9465.5</v>
      </c>
      <c r="J45" s="57">
        <v>8298.5</v>
      </c>
      <c r="K45" s="13">
        <v>395</v>
      </c>
      <c r="L45" s="57">
        <f>SUM('Прил.1.2-реестр дом'!G40)</f>
        <v>8972629.4499999993</v>
      </c>
      <c r="M45" s="57">
        <v>0</v>
      </c>
      <c r="N45" s="57">
        <v>0</v>
      </c>
      <c r="O45" s="57">
        <v>0</v>
      </c>
      <c r="P45" s="57">
        <f t="shared" ref="P45" si="5">L45</f>
        <v>8972629.4499999993</v>
      </c>
      <c r="Q45" s="57">
        <f t="shared" si="2"/>
        <v>1081.24</v>
      </c>
      <c r="R45" s="57">
        <f t="shared" ref="R45" si="6">SUM(Q45)</f>
        <v>1081.24</v>
      </c>
      <c r="S45" s="58">
        <v>45291</v>
      </c>
    </row>
    <row r="46" spans="1:19" s="36" customFormat="1" ht="30" x14ac:dyDescent="0.25">
      <c r="A46" s="101">
        <v>28</v>
      </c>
      <c r="B46" s="101">
        <v>28</v>
      </c>
      <c r="C46" s="55" t="s">
        <v>67</v>
      </c>
      <c r="D46" s="56">
        <v>1975</v>
      </c>
      <c r="E46" s="55"/>
      <c r="F46" s="101" t="s">
        <v>1076</v>
      </c>
      <c r="G46" s="54">
        <v>5</v>
      </c>
      <c r="H46" s="54">
        <v>4</v>
      </c>
      <c r="I46" s="57">
        <v>3638.98</v>
      </c>
      <c r="J46" s="57">
        <v>3345.3</v>
      </c>
      <c r="K46" s="13">
        <v>143</v>
      </c>
      <c r="L46" s="57">
        <f>SUM('Прил.1.2-реестр дом'!G41)</f>
        <v>8653503.0299999993</v>
      </c>
      <c r="M46" s="57">
        <v>0</v>
      </c>
      <c r="N46" s="57">
        <v>0</v>
      </c>
      <c r="O46" s="57">
        <v>0</v>
      </c>
      <c r="P46" s="57">
        <f t="shared" si="3"/>
        <v>8653503.0299999993</v>
      </c>
      <c r="Q46" s="57">
        <f t="shared" si="2"/>
        <v>2586.7600000000002</v>
      </c>
      <c r="R46" s="57">
        <f t="shared" si="4"/>
        <v>2586.7600000000002</v>
      </c>
      <c r="S46" s="58">
        <v>45291</v>
      </c>
    </row>
    <row r="47" spans="1:19" s="36" customFormat="1" ht="30" x14ac:dyDescent="0.25">
      <c r="A47" s="101">
        <v>29</v>
      </c>
      <c r="B47" s="101">
        <v>29</v>
      </c>
      <c r="C47" s="55" t="s">
        <v>68</v>
      </c>
      <c r="D47" s="59">
        <v>1952</v>
      </c>
      <c r="E47" s="55"/>
      <c r="F47" s="101" t="s">
        <v>1076</v>
      </c>
      <c r="G47" s="54">
        <v>2</v>
      </c>
      <c r="H47" s="54">
        <v>2</v>
      </c>
      <c r="I47" s="57">
        <v>570.29999999999995</v>
      </c>
      <c r="J47" s="57">
        <v>518.9</v>
      </c>
      <c r="K47" s="13">
        <v>17</v>
      </c>
      <c r="L47" s="57">
        <f>SUM('Прил.1.2-реестр дом'!G42)</f>
        <v>3395951.6</v>
      </c>
      <c r="M47" s="57">
        <v>0</v>
      </c>
      <c r="N47" s="57">
        <v>0</v>
      </c>
      <c r="O47" s="57">
        <v>0</v>
      </c>
      <c r="P47" s="57">
        <f t="shared" si="3"/>
        <v>3395951.6</v>
      </c>
      <c r="Q47" s="57">
        <f t="shared" si="2"/>
        <v>6544.52</v>
      </c>
      <c r="R47" s="57">
        <f t="shared" si="4"/>
        <v>6544.52</v>
      </c>
      <c r="S47" s="58">
        <v>45291</v>
      </c>
    </row>
    <row r="48" spans="1:19" s="36" customFormat="1" ht="30" x14ac:dyDescent="0.25">
      <c r="A48" s="101">
        <v>30</v>
      </c>
      <c r="B48" s="101">
        <v>30</v>
      </c>
      <c r="C48" s="55" t="s">
        <v>69</v>
      </c>
      <c r="D48" s="59">
        <v>1973</v>
      </c>
      <c r="E48" s="55"/>
      <c r="F48" s="101" t="s">
        <v>1075</v>
      </c>
      <c r="G48" s="54">
        <v>5</v>
      </c>
      <c r="H48" s="54">
        <v>4</v>
      </c>
      <c r="I48" s="57">
        <v>3020.9</v>
      </c>
      <c r="J48" s="57">
        <v>2717.1</v>
      </c>
      <c r="K48" s="13">
        <v>124</v>
      </c>
      <c r="L48" s="57">
        <f>SUM('Прил.1.2-реестр дом'!G43)</f>
        <v>5299600.03</v>
      </c>
      <c r="M48" s="57">
        <v>0</v>
      </c>
      <c r="N48" s="57">
        <v>0</v>
      </c>
      <c r="O48" s="57">
        <v>0</v>
      </c>
      <c r="P48" s="57">
        <f t="shared" si="3"/>
        <v>5299600.03</v>
      </c>
      <c r="Q48" s="57">
        <f t="shared" si="2"/>
        <v>1950.46</v>
      </c>
      <c r="R48" s="57">
        <f t="shared" si="4"/>
        <v>1950.46</v>
      </c>
      <c r="S48" s="58">
        <v>45291</v>
      </c>
    </row>
    <row r="49" spans="1:19" s="36" customFormat="1" ht="30" x14ac:dyDescent="0.25">
      <c r="A49" s="101">
        <v>31</v>
      </c>
      <c r="B49" s="101">
        <v>31</v>
      </c>
      <c r="C49" s="55" t="s">
        <v>2210</v>
      </c>
      <c r="D49" s="59">
        <v>1975</v>
      </c>
      <c r="E49" s="56">
        <v>2020</v>
      </c>
      <c r="F49" s="101" t="s">
        <v>1075</v>
      </c>
      <c r="G49" s="54">
        <v>9</v>
      </c>
      <c r="H49" s="54">
        <v>1</v>
      </c>
      <c r="I49" s="57">
        <v>9045.5</v>
      </c>
      <c r="J49" s="57">
        <v>7712</v>
      </c>
      <c r="K49" s="13">
        <v>522</v>
      </c>
      <c r="L49" s="57">
        <f>'Прил.1.2-реестр дом'!G44</f>
        <v>2243157.36</v>
      </c>
      <c r="M49" s="57">
        <v>0</v>
      </c>
      <c r="N49" s="57">
        <v>0</v>
      </c>
      <c r="O49" s="57">
        <v>0</v>
      </c>
      <c r="P49" s="57">
        <f>L49</f>
        <v>2243157.36</v>
      </c>
      <c r="Q49" s="57">
        <f t="shared" si="2"/>
        <v>290.87</v>
      </c>
      <c r="R49" s="57">
        <f t="shared" si="4"/>
        <v>290.87</v>
      </c>
      <c r="S49" s="58">
        <v>45291</v>
      </c>
    </row>
    <row r="50" spans="1:19" s="36" customFormat="1" ht="30" x14ac:dyDescent="0.25">
      <c r="A50" s="101">
        <v>32</v>
      </c>
      <c r="B50" s="101">
        <v>32</v>
      </c>
      <c r="C50" s="55" t="s">
        <v>70</v>
      </c>
      <c r="D50" s="56">
        <v>1976</v>
      </c>
      <c r="E50" s="55"/>
      <c r="F50" s="101" t="s">
        <v>1075</v>
      </c>
      <c r="G50" s="54">
        <v>5</v>
      </c>
      <c r="H50" s="54">
        <v>4</v>
      </c>
      <c r="I50" s="57">
        <v>3009.5</v>
      </c>
      <c r="J50" s="57">
        <v>2701.5</v>
      </c>
      <c r="K50" s="13">
        <v>129</v>
      </c>
      <c r="L50" s="57">
        <f>SUM('Прил.1.2-реестр дом'!G45)</f>
        <v>5795214.6299999999</v>
      </c>
      <c r="M50" s="57">
        <v>0</v>
      </c>
      <c r="N50" s="57">
        <v>0</v>
      </c>
      <c r="O50" s="57">
        <v>0</v>
      </c>
      <c r="P50" s="57">
        <f t="shared" si="3"/>
        <v>5795214.6299999999</v>
      </c>
      <c r="Q50" s="57">
        <f t="shared" si="2"/>
        <v>2145.1799999999998</v>
      </c>
      <c r="R50" s="57">
        <f t="shared" si="4"/>
        <v>2145.1799999999998</v>
      </c>
      <c r="S50" s="58">
        <v>45291</v>
      </c>
    </row>
    <row r="51" spans="1:19" s="36" customFormat="1" ht="30" x14ac:dyDescent="0.25">
      <c r="A51" s="101">
        <v>33</v>
      </c>
      <c r="B51" s="101">
        <v>33</v>
      </c>
      <c r="C51" s="55" t="s">
        <v>71</v>
      </c>
      <c r="D51" s="56">
        <v>1975</v>
      </c>
      <c r="E51" s="55"/>
      <c r="F51" s="101" t="s">
        <v>1075</v>
      </c>
      <c r="G51" s="54">
        <v>5</v>
      </c>
      <c r="H51" s="54">
        <v>4</v>
      </c>
      <c r="I51" s="57">
        <v>3040.3</v>
      </c>
      <c r="J51" s="57">
        <v>2732.3</v>
      </c>
      <c r="K51" s="13">
        <v>129</v>
      </c>
      <c r="L51" s="57">
        <f>SUM('Прил.1.2-реестр дом'!G46)</f>
        <v>5763017.4699999997</v>
      </c>
      <c r="M51" s="57">
        <v>0</v>
      </c>
      <c r="N51" s="57">
        <v>0</v>
      </c>
      <c r="O51" s="57">
        <v>0</v>
      </c>
      <c r="P51" s="57">
        <f t="shared" si="3"/>
        <v>5763017.4699999997</v>
      </c>
      <c r="Q51" s="57">
        <f t="shared" ref="Q51:Q82" si="7">SUM(L51/J51)</f>
        <v>2109.2199999999998</v>
      </c>
      <c r="R51" s="57">
        <f t="shared" si="4"/>
        <v>2109.2199999999998</v>
      </c>
      <c r="S51" s="58">
        <v>45291</v>
      </c>
    </row>
    <row r="52" spans="1:19" s="36" customFormat="1" ht="30" x14ac:dyDescent="0.25">
      <c r="A52" s="101">
        <v>34</v>
      </c>
      <c r="B52" s="101">
        <v>34</v>
      </c>
      <c r="C52" s="55" t="s">
        <v>72</v>
      </c>
      <c r="D52" s="56">
        <v>1975</v>
      </c>
      <c r="E52" s="55"/>
      <c r="F52" s="101" t="s">
        <v>1075</v>
      </c>
      <c r="G52" s="54">
        <v>5</v>
      </c>
      <c r="H52" s="54">
        <v>4</v>
      </c>
      <c r="I52" s="57">
        <v>2985.2</v>
      </c>
      <c r="J52" s="57">
        <v>2684.1</v>
      </c>
      <c r="K52" s="13">
        <v>124</v>
      </c>
      <c r="L52" s="57">
        <f>SUM('Прил.1.2-реестр дом'!G47)</f>
        <v>5740167.3399999999</v>
      </c>
      <c r="M52" s="57">
        <v>0</v>
      </c>
      <c r="N52" s="57">
        <v>0</v>
      </c>
      <c r="O52" s="57">
        <v>0</v>
      </c>
      <c r="P52" s="57">
        <f t="shared" si="3"/>
        <v>5740167.3399999999</v>
      </c>
      <c r="Q52" s="57">
        <f t="shared" si="7"/>
        <v>2138.58</v>
      </c>
      <c r="R52" s="57">
        <f t="shared" si="4"/>
        <v>2138.58</v>
      </c>
      <c r="S52" s="58">
        <v>45291</v>
      </c>
    </row>
    <row r="53" spans="1:19" s="36" customFormat="1" ht="30" x14ac:dyDescent="0.25">
      <c r="A53" s="101">
        <v>35</v>
      </c>
      <c r="B53" s="101">
        <v>35</v>
      </c>
      <c r="C53" s="55" t="s">
        <v>73</v>
      </c>
      <c r="D53" s="56">
        <v>1976</v>
      </c>
      <c r="E53" s="55"/>
      <c r="F53" s="101" t="s">
        <v>1075</v>
      </c>
      <c r="G53" s="54">
        <v>5</v>
      </c>
      <c r="H53" s="54">
        <v>4</v>
      </c>
      <c r="I53" s="57">
        <v>3006</v>
      </c>
      <c r="J53" s="57">
        <v>2697.1</v>
      </c>
      <c r="K53" s="13">
        <v>133</v>
      </c>
      <c r="L53" s="57">
        <f>SUM('Прил.1.2-реестр дом'!G48)</f>
        <v>5795046.6299999999</v>
      </c>
      <c r="M53" s="57">
        <v>0</v>
      </c>
      <c r="N53" s="57">
        <v>0</v>
      </c>
      <c r="O53" s="57">
        <v>0</v>
      </c>
      <c r="P53" s="57">
        <f t="shared" si="3"/>
        <v>5795046.6299999999</v>
      </c>
      <c r="Q53" s="57">
        <f t="shared" si="7"/>
        <v>2148.62</v>
      </c>
      <c r="R53" s="57">
        <f t="shared" si="4"/>
        <v>2148.62</v>
      </c>
      <c r="S53" s="58">
        <v>45291</v>
      </c>
    </row>
    <row r="54" spans="1:19" s="36" customFormat="1" ht="30" x14ac:dyDescent="0.25">
      <c r="A54" s="101">
        <v>36</v>
      </c>
      <c r="B54" s="101">
        <v>36</v>
      </c>
      <c r="C54" s="55" t="s">
        <v>74</v>
      </c>
      <c r="D54" s="56">
        <v>1974</v>
      </c>
      <c r="E54" s="55"/>
      <c r="F54" s="101" t="s">
        <v>1075</v>
      </c>
      <c r="G54" s="54">
        <v>5</v>
      </c>
      <c r="H54" s="54">
        <v>4</v>
      </c>
      <c r="I54" s="57">
        <v>2988.8</v>
      </c>
      <c r="J54" s="57">
        <v>2685.2</v>
      </c>
      <c r="K54" s="13">
        <v>125</v>
      </c>
      <c r="L54" s="57">
        <f>SUM('Прил.1.2-реестр дом'!G49)</f>
        <v>5654454.7000000002</v>
      </c>
      <c r="M54" s="57">
        <v>0</v>
      </c>
      <c r="N54" s="57">
        <v>0</v>
      </c>
      <c r="O54" s="57">
        <v>0</v>
      </c>
      <c r="P54" s="57">
        <f t="shared" si="3"/>
        <v>5654454.7000000002</v>
      </c>
      <c r="Q54" s="57">
        <f t="shared" si="7"/>
        <v>2105.79</v>
      </c>
      <c r="R54" s="57">
        <f t="shared" si="4"/>
        <v>2105.79</v>
      </c>
      <c r="S54" s="58">
        <v>45291</v>
      </c>
    </row>
    <row r="55" spans="1:19" s="36" customFormat="1" ht="30" x14ac:dyDescent="0.25">
      <c r="A55" s="101">
        <v>37</v>
      </c>
      <c r="B55" s="101">
        <v>37</v>
      </c>
      <c r="C55" s="55" t="s">
        <v>75</v>
      </c>
      <c r="D55" s="56">
        <v>1976</v>
      </c>
      <c r="E55" s="55"/>
      <c r="F55" s="101" t="s">
        <v>1075</v>
      </c>
      <c r="G55" s="54">
        <v>5</v>
      </c>
      <c r="H55" s="54">
        <v>4</v>
      </c>
      <c r="I55" s="57">
        <v>3002</v>
      </c>
      <c r="J55" s="57">
        <v>2695.9</v>
      </c>
      <c r="K55" s="13">
        <v>133</v>
      </c>
      <c r="L55" s="57">
        <f>SUM('Прил.1.2-реестр дом'!G50)</f>
        <v>5801589.7400000002</v>
      </c>
      <c r="M55" s="57">
        <v>0</v>
      </c>
      <c r="N55" s="57">
        <v>0</v>
      </c>
      <c r="O55" s="57">
        <v>0</v>
      </c>
      <c r="P55" s="57">
        <f t="shared" si="3"/>
        <v>5801589.7400000002</v>
      </c>
      <c r="Q55" s="57">
        <f t="shared" si="7"/>
        <v>2152</v>
      </c>
      <c r="R55" s="57">
        <f t="shared" si="4"/>
        <v>2152</v>
      </c>
      <c r="S55" s="58">
        <v>45291</v>
      </c>
    </row>
    <row r="56" spans="1:19" s="36" customFormat="1" ht="30" x14ac:dyDescent="0.25">
      <c r="A56" s="101">
        <v>38</v>
      </c>
      <c r="B56" s="101">
        <v>38</v>
      </c>
      <c r="C56" s="55" t="s">
        <v>76</v>
      </c>
      <c r="D56" s="59">
        <v>1956</v>
      </c>
      <c r="E56" s="55"/>
      <c r="F56" s="101" t="s">
        <v>1076</v>
      </c>
      <c r="G56" s="54">
        <v>2</v>
      </c>
      <c r="H56" s="54">
        <v>2</v>
      </c>
      <c r="I56" s="57">
        <v>909.5</v>
      </c>
      <c r="J56" s="57">
        <v>842.3</v>
      </c>
      <c r="K56" s="13">
        <v>31</v>
      </c>
      <c r="L56" s="57">
        <f>SUM('Прил.1.2-реестр дом'!G51)</f>
        <v>3212544.45</v>
      </c>
      <c r="M56" s="57">
        <v>0</v>
      </c>
      <c r="N56" s="57">
        <v>0</v>
      </c>
      <c r="O56" s="57">
        <v>0</v>
      </c>
      <c r="P56" s="57">
        <f t="shared" si="3"/>
        <v>3212544.45</v>
      </c>
      <c r="Q56" s="57">
        <f t="shared" si="7"/>
        <v>3814.01</v>
      </c>
      <c r="R56" s="57">
        <f t="shared" si="4"/>
        <v>3814.01</v>
      </c>
      <c r="S56" s="58">
        <v>45291</v>
      </c>
    </row>
    <row r="57" spans="1:19" s="36" customFormat="1" ht="30" x14ac:dyDescent="0.25">
      <c r="A57" s="101">
        <v>39</v>
      </c>
      <c r="B57" s="101">
        <v>39</v>
      </c>
      <c r="C57" s="55" t="s">
        <v>77</v>
      </c>
      <c r="D57" s="59">
        <v>1975</v>
      </c>
      <c r="E57" s="55"/>
      <c r="F57" s="101" t="s">
        <v>1075</v>
      </c>
      <c r="G57" s="54">
        <v>5</v>
      </c>
      <c r="H57" s="54">
        <v>8</v>
      </c>
      <c r="I57" s="57">
        <v>7281.8</v>
      </c>
      <c r="J57" s="57">
        <v>6556.2</v>
      </c>
      <c r="K57" s="13">
        <v>217</v>
      </c>
      <c r="L57" s="57">
        <f>SUM('Прил.1.2-реестр дом'!G52)</f>
        <v>11061601.9</v>
      </c>
      <c r="M57" s="57">
        <v>0</v>
      </c>
      <c r="N57" s="57">
        <v>0</v>
      </c>
      <c r="O57" s="57">
        <v>0</v>
      </c>
      <c r="P57" s="57">
        <f t="shared" si="3"/>
        <v>11061601.9</v>
      </c>
      <c r="Q57" s="57">
        <f t="shared" si="7"/>
        <v>1687.2</v>
      </c>
      <c r="R57" s="57">
        <f t="shared" si="4"/>
        <v>1687.2</v>
      </c>
      <c r="S57" s="58">
        <v>45291</v>
      </c>
    </row>
    <row r="58" spans="1:19" s="36" customFormat="1" ht="30" x14ac:dyDescent="0.25">
      <c r="A58" s="101">
        <v>40</v>
      </c>
      <c r="B58" s="101">
        <v>40</v>
      </c>
      <c r="C58" s="55" t="s">
        <v>2136</v>
      </c>
      <c r="D58" s="59">
        <v>1993</v>
      </c>
      <c r="E58" s="55">
        <v>2021</v>
      </c>
      <c r="F58" s="101" t="s">
        <v>1075</v>
      </c>
      <c r="G58" s="54">
        <v>10</v>
      </c>
      <c r="H58" s="54">
        <v>11</v>
      </c>
      <c r="I58" s="57">
        <v>30625.5</v>
      </c>
      <c r="J58" s="57">
        <v>26878.6</v>
      </c>
      <c r="K58" s="13">
        <v>953</v>
      </c>
      <c r="L58" s="57">
        <f>SUM('Прил.1.2-реестр дом'!G53)</f>
        <v>4486314.72</v>
      </c>
      <c r="M58" s="57">
        <v>0</v>
      </c>
      <c r="N58" s="57">
        <v>0</v>
      </c>
      <c r="O58" s="57">
        <v>0</v>
      </c>
      <c r="P58" s="57">
        <f t="shared" ref="P58" si="8">L58</f>
        <v>4486314.72</v>
      </c>
      <c r="Q58" s="57">
        <f t="shared" si="7"/>
        <v>166.91</v>
      </c>
      <c r="R58" s="57">
        <f t="shared" ref="R58" si="9">SUM(Q58)</f>
        <v>166.91</v>
      </c>
      <c r="S58" s="58">
        <v>45291</v>
      </c>
    </row>
    <row r="59" spans="1:19" s="36" customFormat="1" ht="30" x14ac:dyDescent="0.25">
      <c r="A59" s="101">
        <v>41</v>
      </c>
      <c r="B59" s="101">
        <v>41</v>
      </c>
      <c r="C59" s="55" t="s">
        <v>78</v>
      </c>
      <c r="D59" s="56">
        <v>1974</v>
      </c>
      <c r="E59" s="55"/>
      <c r="F59" s="101" t="s">
        <v>1075</v>
      </c>
      <c r="G59" s="54">
        <v>5</v>
      </c>
      <c r="H59" s="54">
        <v>4</v>
      </c>
      <c r="I59" s="57">
        <v>3011.5</v>
      </c>
      <c r="J59" s="57">
        <v>2705.1</v>
      </c>
      <c r="K59" s="13">
        <v>119</v>
      </c>
      <c r="L59" s="57">
        <f>SUM('Прил.1.2-реестр дом'!G54)</f>
        <v>5264789.34</v>
      </c>
      <c r="M59" s="57">
        <v>0</v>
      </c>
      <c r="N59" s="57">
        <v>0</v>
      </c>
      <c r="O59" s="57">
        <v>0</v>
      </c>
      <c r="P59" s="57">
        <f t="shared" si="3"/>
        <v>5264789.34</v>
      </c>
      <c r="Q59" s="57">
        <f t="shared" si="7"/>
        <v>1946.25</v>
      </c>
      <c r="R59" s="57">
        <f t="shared" si="4"/>
        <v>1946.25</v>
      </c>
      <c r="S59" s="58">
        <v>45291</v>
      </c>
    </row>
    <row r="60" spans="1:19" s="36" customFormat="1" ht="30" x14ac:dyDescent="0.25">
      <c r="A60" s="101">
        <v>42</v>
      </c>
      <c r="B60" s="101">
        <v>42</v>
      </c>
      <c r="C60" s="55" t="s">
        <v>79</v>
      </c>
      <c r="D60" s="56">
        <v>1977</v>
      </c>
      <c r="E60" s="55"/>
      <c r="F60" s="101" t="s">
        <v>1075</v>
      </c>
      <c r="G60" s="54">
        <v>5</v>
      </c>
      <c r="H60" s="54">
        <v>4</v>
      </c>
      <c r="I60" s="57">
        <v>3006.19</v>
      </c>
      <c r="J60" s="57">
        <v>2727.7</v>
      </c>
      <c r="K60" s="13">
        <v>133</v>
      </c>
      <c r="L60" s="57">
        <f>SUM('Прил.1.2-реестр дом'!G55)</f>
        <v>5264534.46</v>
      </c>
      <c r="M60" s="57">
        <v>0</v>
      </c>
      <c r="N60" s="57">
        <v>0</v>
      </c>
      <c r="O60" s="57">
        <v>0</v>
      </c>
      <c r="P60" s="57">
        <f t="shared" si="3"/>
        <v>5264534.46</v>
      </c>
      <c r="Q60" s="57">
        <f t="shared" si="7"/>
        <v>1930.03</v>
      </c>
      <c r="R60" s="57">
        <f t="shared" si="4"/>
        <v>1930.03</v>
      </c>
      <c r="S60" s="58">
        <v>45291</v>
      </c>
    </row>
    <row r="61" spans="1:19" s="36" customFormat="1" ht="30" x14ac:dyDescent="0.25">
      <c r="A61" s="101">
        <v>43</v>
      </c>
      <c r="B61" s="101">
        <v>43</v>
      </c>
      <c r="C61" s="55" t="s">
        <v>80</v>
      </c>
      <c r="D61" s="56">
        <v>1977</v>
      </c>
      <c r="E61" s="55"/>
      <c r="F61" s="101" t="s">
        <v>1075</v>
      </c>
      <c r="G61" s="54">
        <v>5</v>
      </c>
      <c r="H61" s="54">
        <v>4</v>
      </c>
      <c r="I61" s="57">
        <v>3003.6</v>
      </c>
      <c r="J61" s="57">
        <v>2724.6</v>
      </c>
      <c r="K61" s="13">
        <v>114</v>
      </c>
      <c r="L61" s="57">
        <f>SUM('Прил.1.2-реестр дом'!G56)</f>
        <v>5264410.1399999997</v>
      </c>
      <c r="M61" s="57">
        <v>0</v>
      </c>
      <c r="N61" s="57">
        <v>0</v>
      </c>
      <c r="O61" s="57">
        <v>0</v>
      </c>
      <c r="P61" s="57">
        <f t="shared" si="3"/>
        <v>5264410.1399999997</v>
      </c>
      <c r="Q61" s="57">
        <f t="shared" si="7"/>
        <v>1932.18</v>
      </c>
      <c r="R61" s="57">
        <f t="shared" si="4"/>
        <v>1932.18</v>
      </c>
      <c r="S61" s="58">
        <v>45291</v>
      </c>
    </row>
    <row r="62" spans="1:19" s="36" customFormat="1" ht="30" x14ac:dyDescent="0.25">
      <c r="A62" s="101">
        <v>44</v>
      </c>
      <c r="B62" s="101">
        <v>44</v>
      </c>
      <c r="C62" s="55" t="s">
        <v>81</v>
      </c>
      <c r="D62" s="59">
        <v>1975</v>
      </c>
      <c r="E62" s="55"/>
      <c r="F62" s="101" t="s">
        <v>1075</v>
      </c>
      <c r="G62" s="54">
        <v>5</v>
      </c>
      <c r="H62" s="54">
        <v>8</v>
      </c>
      <c r="I62" s="57">
        <v>8207.7999999999993</v>
      </c>
      <c r="J62" s="57">
        <v>7534.8</v>
      </c>
      <c r="K62" s="13">
        <v>200</v>
      </c>
      <c r="L62" s="57">
        <f>SUM('Прил.1.2-реестр дом'!G57)</f>
        <v>10789403.640000001</v>
      </c>
      <c r="M62" s="57">
        <v>0</v>
      </c>
      <c r="N62" s="57">
        <v>0</v>
      </c>
      <c r="O62" s="57">
        <v>0</v>
      </c>
      <c r="P62" s="57">
        <f t="shared" si="3"/>
        <v>10789403.640000001</v>
      </c>
      <c r="Q62" s="57">
        <f t="shared" si="7"/>
        <v>1431.94</v>
      </c>
      <c r="R62" s="57">
        <f t="shared" si="4"/>
        <v>1431.94</v>
      </c>
      <c r="S62" s="58">
        <v>45291</v>
      </c>
    </row>
    <row r="63" spans="1:19" s="36" customFormat="1" ht="30" x14ac:dyDescent="0.25">
      <c r="A63" s="101">
        <v>45</v>
      </c>
      <c r="B63" s="101">
        <v>45</v>
      </c>
      <c r="C63" s="55" t="s">
        <v>82</v>
      </c>
      <c r="D63" s="56">
        <v>1975</v>
      </c>
      <c r="E63" s="55"/>
      <c r="F63" s="101" t="s">
        <v>1076</v>
      </c>
      <c r="G63" s="54">
        <v>5</v>
      </c>
      <c r="H63" s="54">
        <v>9</v>
      </c>
      <c r="I63" s="57">
        <v>11231.2</v>
      </c>
      <c r="J63" s="57">
        <v>10410.6</v>
      </c>
      <c r="K63" s="13">
        <v>298</v>
      </c>
      <c r="L63" s="57">
        <f>SUM('Прил.1.2-реестр дом'!G58)</f>
        <v>24261267.440000001</v>
      </c>
      <c r="M63" s="57">
        <v>0</v>
      </c>
      <c r="N63" s="57">
        <v>0</v>
      </c>
      <c r="O63" s="57">
        <v>0</v>
      </c>
      <c r="P63" s="57">
        <f t="shared" si="3"/>
        <v>24261267.440000001</v>
      </c>
      <c r="Q63" s="57">
        <f t="shared" si="7"/>
        <v>2330.44</v>
      </c>
      <c r="R63" s="57">
        <f t="shared" si="4"/>
        <v>2330.44</v>
      </c>
      <c r="S63" s="58">
        <v>45291</v>
      </c>
    </row>
    <row r="64" spans="1:19" s="36" customFormat="1" ht="30" x14ac:dyDescent="0.25">
      <c r="A64" s="101">
        <v>46</v>
      </c>
      <c r="B64" s="101">
        <v>46</v>
      </c>
      <c r="C64" s="55" t="s">
        <v>83</v>
      </c>
      <c r="D64" s="59">
        <v>1967</v>
      </c>
      <c r="E64" s="55"/>
      <c r="F64" s="101" t="s">
        <v>1076</v>
      </c>
      <c r="G64" s="54">
        <v>5</v>
      </c>
      <c r="H64" s="54">
        <v>8</v>
      </c>
      <c r="I64" s="57">
        <v>8304</v>
      </c>
      <c r="J64" s="57">
        <v>8296.2999999999993</v>
      </c>
      <c r="K64" s="13">
        <v>204</v>
      </c>
      <c r="L64" s="57">
        <f>SUM('Прил.1.2-реестр дом'!G59)</f>
        <v>13960483.810000001</v>
      </c>
      <c r="M64" s="57">
        <v>0</v>
      </c>
      <c r="N64" s="57">
        <v>0</v>
      </c>
      <c r="O64" s="57">
        <v>0</v>
      </c>
      <c r="P64" s="57">
        <f t="shared" si="3"/>
        <v>13960483.810000001</v>
      </c>
      <c r="Q64" s="57">
        <f t="shared" si="7"/>
        <v>1682.74</v>
      </c>
      <c r="R64" s="57">
        <f t="shared" si="4"/>
        <v>1682.74</v>
      </c>
      <c r="S64" s="58">
        <v>45291</v>
      </c>
    </row>
    <row r="65" spans="1:19" s="36" customFormat="1" ht="30" x14ac:dyDescent="0.25">
      <c r="A65" s="101">
        <v>47</v>
      </c>
      <c r="B65" s="101">
        <v>47</v>
      </c>
      <c r="C65" s="55" t="s">
        <v>84</v>
      </c>
      <c r="D65" s="59">
        <v>1976</v>
      </c>
      <c r="E65" s="55"/>
      <c r="F65" s="101" t="s">
        <v>1075</v>
      </c>
      <c r="G65" s="54">
        <v>5</v>
      </c>
      <c r="H65" s="54">
        <v>6</v>
      </c>
      <c r="I65" s="57">
        <v>4646.5</v>
      </c>
      <c r="J65" s="57">
        <v>4188.8999999999996</v>
      </c>
      <c r="K65" s="13">
        <v>211</v>
      </c>
      <c r="L65" s="57">
        <f>SUM('Прил.1.2-реестр дом'!G60)</f>
        <v>8385987.2599999998</v>
      </c>
      <c r="M65" s="57">
        <v>0</v>
      </c>
      <c r="N65" s="57">
        <v>0</v>
      </c>
      <c r="O65" s="57">
        <v>0</v>
      </c>
      <c r="P65" s="57">
        <f t="shared" si="3"/>
        <v>8385987.2599999998</v>
      </c>
      <c r="Q65" s="57">
        <f t="shared" si="7"/>
        <v>2001.95</v>
      </c>
      <c r="R65" s="57">
        <f t="shared" si="4"/>
        <v>2001.95</v>
      </c>
      <c r="S65" s="58">
        <v>45291</v>
      </c>
    </row>
    <row r="66" spans="1:19" s="36" customFormat="1" ht="30" x14ac:dyDescent="0.25">
      <c r="A66" s="101">
        <v>48</v>
      </c>
      <c r="B66" s="101">
        <v>48</v>
      </c>
      <c r="C66" s="55" t="s">
        <v>85</v>
      </c>
      <c r="D66" s="56">
        <v>1976</v>
      </c>
      <c r="E66" s="55"/>
      <c r="F66" s="101" t="s">
        <v>1075</v>
      </c>
      <c r="G66" s="54">
        <v>5</v>
      </c>
      <c r="H66" s="54">
        <v>8</v>
      </c>
      <c r="I66" s="57">
        <v>6350.3</v>
      </c>
      <c r="J66" s="57">
        <v>5510</v>
      </c>
      <c r="K66" s="13">
        <v>260</v>
      </c>
      <c r="L66" s="57">
        <f>SUM('Прил.1.2-реестр дом'!G61)</f>
        <v>12199021.49</v>
      </c>
      <c r="M66" s="57">
        <v>0</v>
      </c>
      <c r="N66" s="57">
        <v>0</v>
      </c>
      <c r="O66" s="57">
        <v>0</v>
      </c>
      <c r="P66" s="57">
        <f t="shared" si="3"/>
        <v>12199021.49</v>
      </c>
      <c r="Q66" s="57">
        <f t="shared" si="7"/>
        <v>2213.98</v>
      </c>
      <c r="R66" s="57">
        <f t="shared" si="4"/>
        <v>2213.98</v>
      </c>
      <c r="S66" s="58">
        <v>45291</v>
      </c>
    </row>
    <row r="67" spans="1:19" s="36" customFormat="1" ht="30" x14ac:dyDescent="0.25">
      <c r="A67" s="101">
        <v>49</v>
      </c>
      <c r="B67" s="101">
        <v>49</v>
      </c>
      <c r="C67" s="55" t="s">
        <v>86</v>
      </c>
      <c r="D67" s="56">
        <v>1975</v>
      </c>
      <c r="E67" s="55"/>
      <c r="F67" s="101" t="s">
        <v>1075</v>
      </c>
      <c r="G67" s="54">
        <v>5</v>
      </c>
      <c r="H67" s="54">
        <v>6</v>
      </c>
      <c r="I67" s="57">
        <v>4844.3999999999996</v>
      </c>
      <c r="J67" s="57">
        <v>4172.1000000000004</v>
      </c>
      <c r="K67" s="13">
        <v>209</v>
      </c>
      <c r="L67" s="57">
        <f>SUM('Прил.1.2-реестр дом'!G62)</f>
        <v>9284521.1899999995</v>
      </c>
      <c r="M67" s="57">
        <v>0</v>
      </c>
      <c r="N67" s="57">
        <v>0</v>
      </c>
      <c r="O67" s="57">
        <v>0</v>
      </c>
      <c r="P67" s="57">
        <f t="shared" si="3"/>
        <v>9284521.1899999995</v>
      </c>
      <c r="Q67" s="57">
        <f t="shared" si="7"/>
        <v>2225.38</v>
      </c>
      <c r="R67" s="57">
        <f t="shared" si="4"/>
        <v>2225.38</v>
      </c>
      <c r="S67" s="58">
        <v>45291</v>
      </c>
    </row>
    <row r="68" spans="1:19" s="36" customFormat="1" ht="30" x14ac:dyDescent="0.25">
      <c r="A68" s="101">
        <v>50</v>
      </c>
      <c r="B68" s="101">
        <v>50</v>
      </c>
      <c r="C68" s="55" t="s">
        <v>87</v>
      </c>
      <c r="D68" s="56">
        <v>1974</v>
      </c>
      <c r="E68" s="55"/>
      <c r="F68" s="101" t="s">
        <v>1075</v>
      </c>
      <c r="G68" s="54">
        <v>5</v>
      </c>
      <c r="H68" s="54">
        <v>8</v>
      </c>
      <c r="I68" s="57">
        <v>6371.3</v>
      </c>
      <c r="J68" s="57">
        <v>5742.8</v>
      </c>
      <c r="K68" s="13">
        <v>286</v>
      </c>
      <c r="L68" s="57">
        <f>SUM('Прил.1.2-реестр дом'!G63)</f>
        <v>25338381.039999999</v>
      </c>
      <c r="M68" s="57">
        <v>0</v>
      </c>
      <c r="N68" s="57">
        <v>0</v>
      </c>
      <c r="O68" s="57">
        <v>0</v>
      </c>
      <c r="P68" s="57">
        <f t="shared" si="3"/>
        <v>25338381.039999999</v>
      </c>
      <c r="Q68" s="57">
        <f t="shared" si="7"/>
        <v>4412.2</v>
      </c>
      <c r="R68" s="57">
        <f t="shared" si="4"/>
        <v>4412.2</v>
      </c>
      <c r="S68" s="58">
        <v>45291</v>
      </c>
    </row>
    <row r="69" spans="1:19" s="36" customFormat="1" ht="30" x14ac:dyDescent="0.25">
      <c r="A69" s="101">
        <v>51</v>
      </c>
      <c r="B69" s="101">
        <v>51</v>
      </c>
      <c r="C69" s="55" t="s">
        <v>88</v>
      </c>
      <c r="D69" s="56">
        <v>1974</v>
      </c>
      <c r="E69" s="55"/>
      <c r="F69" s="101" t="s">
        <v>1075</v>
      </c>
      <c r="G69" s="54">
        <v>5</v>
      </c>
      <c r="H69" s="54">
        <v>8</v>
      </c>
      <c r="I69" s="57">
        <v>6352.1</v>
      </c>
      <c r="J69" s="57">
        <v>5721.6</v>
      </c>
      <c r="K69" s="13">
        <v>293</v>
      </c>
      <c r="L69" s="57">
        <f>SUM('Прил.1.2-реестр дом'!G64)</f>
        <v>11785011.9</v>
      </c>
      <c r="M69" s="57">
        <v>0</v>
      </c>
      <c r="N69" s="57">
        <v>0</v>
      </c>
      <c r="O69" s="57">
        <v>0</v>
      </c>
      <c r="P69" s="57">
        <f t="shared" si="3"/>
        <v>11785011.9</v>
      </c>
      <c r="Q69" s="57">
        <f t="shared" si="7"/>
        <v>2059.7399999999998</v>
      </c>
      <c r="R69" s="57">
        <f t="shared" si="4"/>
        <v>2059.7399999999998</v>
      </c>
      <c r="S69" s="58">
        <v>45291</v>
      </c>
    </row>
    <row r="70" spans="1:19" s="36" customFormat="1" ht="30" x14ac:dyDescent="0.25">
      <c r="A70" s="101">
        <v>52</v>
      </c>
      <c r="B70" s="101">
        <v>52</v>
      </c>
      <c r="C70" s="55" t="s">
        <v>89</v>
      </c>
      <c r="D70" s="56">
        <v>1974</v>
      </c>
      <c r="E70" s="55"/>
      <c r="F70" s="101" t="s">
        <v>1075</v>
      </c>
      <c r="G70" s="54">
        <v>5</v>
      </c>
      <c r="H70" s="54">
        <v>8</v>
      </c>
      <c r="I70" s="57">
        <v>6294.8</v>
      </c>
      <c r="J70" s="57">
        <v>5466.3</v>
      </c>
      <c r="K70" s="13">
        <v>268</v>
      </c>
      <c r="L70" s="57">
        <f>SUM('Прил.1.2-реестр дом'!G65)</f>
        <v>12108801.029999999</v>
      </c>
      <c r="M70" s="57">
        <v>0</v>
      </c>
      <c r="N70" s="57">
        <v>0</v>
      </c>
      <c r="O70" s="57">
        <v>0</v>
      </c>
      <c r="P70" s="57">
        <f t="shared" si="3"/>
        <v>12108801.029999999</v>
      </c>
      <c r="Q70" s="57">
        <f t="shared" si="7"/>
        <v>2215.17</v>
      </c>
      <c r="R70" s="57">
        <f t="shared" si="4"/>
        <v>2215.17</v>
      </c>
      <c r="S70" s="58">
        <v>45291</v>
      </c>
    </row>
    <row r="71" spans="1:19" s="36" customFormat="1" ht="30" x14ac:dyDescent="0.25">
      <c r="A71" s="101">
        <v>53</v>
      </c>
      <c r="B71" s="101">
        <v>53</v>
      </c>
      <c r="C71" s="55" t="s">
        <v>90</v>
      </c>
      <c r="D71" s="56">
        <v>1974</v>
      </c>
      <c r="E71" s="55"/>
      <c r="F71" s="101" t="s">
        <v>1075</v>
      </c>
      <c r="G71" s="54">
        <v>5</v>
      </c>
      <c r="H71" s="54">
        <v>4</v>
      </c>
      <c r="I71" s="57">
        <v>4706</v>
      </c>
      <c r="J71" s="57">
        <v>4400.2</v>
      </c>
      <c r="K71" s="13">
        <v>141</v>
      </c>
      <c r="L71" s="57">
        <f>SUM('Прил.1.2-реестр дом'!G66)</f>
        <v>5757091.7599999998</v>
      </c>
      <c r="M71" s="57">
        <v>0</v>
      </c>
      <c r="N71" s="57">
        <v>0</v>
      </c>
      <c r="O71" s="57">
        <v>0</v>
      </c>
      <c r="P71" s="57">
        <f t="shared" si="3"/>
        <v>5757091.7599999998</v>
      </c>
      <c r="Q71" s="57">
        <f t="shared" si="7"/>
        <v>1308.3699999999999</v>
      </c>
      <c r="R71" s="57">
        <f t="shared" si="4"/>
        <v>1308.3699999999999</v>
      </c>
      <c r="S71" s="58">
        <v>45291</v>
      </c>
    </row>
    <row r="72" spans="1:19" s="36" customFormat="1" ht="30" x14ac:dyDescent="0.25">
      <c r="A72" s="101">
        <v>54</v>
      </c>
      <c r="B72" s="101">
        <v>54</v>
      </c>
      <c r="C72" s="55" t="s">
        <v>91</v>
      </c>
      <c r="D72" s="56">
        <v>1974</v>
      </c>
      <c r="E72" s="55"/>
      <c r="F72" s="101" t="s">
        <v>1075</v>
      </c>
      <c r="G72" s="54">
        <v>5</v>
      </c>
      <c r="H72" s="54">
        <v>4</v>
      </c>
      <c r="I72" s="57">
        <v>4737.2</v>
      </c>
      <c r="J72" s="57">
        <v>4432.5</v>
      </c>
      <c r="K72" s="13">
        <v>136</v>
      </c>
      <c r="L72" s="57">
        <f>SUM('Прил.1.2-реестр дом'!G67)</f>
        <v>5731640.7400000002</v>
      </c>
      <c r="M72" s="57">
        <v>0</v>
      </c>
      <c r="N72" s="57">
        <v>0</v>
      </c>
      <c r="O72" s="57">
        <v>0</v>
      </c>
      <c r="P72" s="57">
        <f t="shared" si="3"/>
        <v>5731640.7400000002</v>
      </c>
      <c r="Q72" s="57">
        <f t="shared" si="7"/>
        <v>1293.0899999999999</v>
      </c>
      <c r="R72" s="57">
        <f t="shared" si="4"/>
        <v>1293.0899999999999</v>
      </c>
      <c r="S72" s="58">
        <v>45291</v>
      </c>
    </row>
    <row r="73" spans="1:19" s="36" customFormat="1" ht="30" x14ac:dyDescent="0.25">
      <c r="A73" s="101">
        <v>55</v>
      </c>
      <c r="B73" s="101">
        <v>55</v>
      </c>
      <c r="C73" s="55" t="s">
        <v>92</v>
      </c>
      <c r="D73" s="56">
        <v>1978</v>
      </c>
      <c r="E73" s="55"/>
      <c r="F73" s="101" t="s">
        <v>1075</v>
      </c>
      <c r="G73" s="54">
        <v>5</v>
      </c>
      <c r="H73" s="54">
        <v>4</v>
      </c>
      <c r="I73" s="57">
        <v>3015.3</v>
      </c>
      <c r="J73" s="57">
        <v>2707.2</v>
      </c>
      <c r="K73" s="13">
        <v>134</v>
      </c>
      <c r="L73" s="57">
        <f>SUM('Прил.1.2-реестр дом'!G68)</f>
        <v>5815698.3700000001</v>
      </c>
      <c r="M73" s="57">
        <v>0</v>
      </c>
      <c r="N73" s="57">
        <v>0</v>
      </c>
      <c r="O73" s="57">
        <v>0</v>
      </c>
      <c r="P73" s="57">
        <f t="shared" si="3"/>
        <v>5815698.3700000001</v>
      </c>
      <c r="Q73" s="57">
        <f t="shared" si="7"/>
        <v>2148.23</v>
      </c>
      <c r="R73" s="57">
        <f t="shared" si="4"/>
        <v>2148.23</v>
      </c>
      <c r="S73" s="58">
        <v>45291</v>
      </c>
    </row>
    <row r="74" spans="1:19" s="36" customFormat="1" ht="30" x14ac:dyDescent="0.25">
      <c r="A74" s="101">
        <v>56</v>
      </c>
      <c r="B74" s="101">
        <v>56</v>
      </c>
      <c r="C74" s="55" t="s">
        <v>93</v>
      </c>
      <c r="D74" s="56">
        <v>1976</v>
      </c>
      <c r="E74" s="55"/>
      <c r="F74" s="101" t="s">
        <v>1075</v>
      </c>
      <c r="G74" s="54">
        <v>5</v>
      </c>
      <c r="H74" s="54">
        <v>6</v>
      </c>
      <c r="I74" s="57">
        <v>4596.1000000000004</v>
      </c>
      <c r="J74" s="57">
        <v>4136.3</v>
      </c>
      <c r="K74" s="13">
        <v>225</v>
      </c>
      <c r="L74" s="57">
        <f>SUM('Прил.1.2-реестр дом'!G69)</f>
        <v>18278488.390000001</v>
      </c>
      <c r="M74" s="57">
        <v>0</v>
      </c>
      <c r="N74" s="57">
        <v>0</v>
      </c>
      <c r="O74" s="57">
        <v>0</v>
      </c>
      <c r="P74" s="57">
        <f t="shared" si="3"/>
        <v>18278488.390000001</v>
      </c>
      <c r="Q74" s="57">
        <f t="shared" si="7"/>
        <v>4419.04</v>
      </c>
      <c r="R74" s="57">
        <f t="shared" si="4"/>
        <v>4419.04</v>
      </c>
      <c r="S74" s="58">
        <v>45291</v>
      </c>
    </row>
    <row r="75" spans="1:19" s="36" customFormat="1" ht="30" x14ac:dyDescent="0.25">
      <c r="A75" s="101">
        <v>57</v>
      </c>
      <c r="B75" s="101">
        <v>57</v>
      </c>
      <c r="C75" s="55" t="s">
        <v>94</v>
      </c>
      <c r="D75" s="56">
        <v>1975</v>
      </c>
      <c r="E75" s="55"/>
      <c r="F75" s="101" t="s">
        <v>1075</v>
      </c>
      <c r="G75" s="54">
        <v>5</v>
      </c>
      <c r="H75" s="54">
        <v>6</v>
      </c>
      <c r="I75" s="57">
        <v>4678.1000000000004</v>
      </c>
      <c r="J75" s="57">
        <v>4218.1000000000004</v>
      </c>
      <c r="K75" s="13">
        <v>211</v>
      </c>
      <c r="L75" s="57">
        <f>SUM('Прил.1.2-реестр дом'!G70)</f>
        <v>9290009.0099999998</v>
      </c>
      <c r="M75" s="57">
        <v>0</v>
      </c>
      <c r="N75" s="57">
        <v>0</v>
      </c>
      <c r="O75" s="57">
        <v>0</v>
      </c>
      <c r="P75" s="57">
        <f t="shared" si="3"/>
        <v>9290009.0099999998</v>
      </c>
      <c r="Q75" s="57">
        <f t="shared" si="7"/>
        <v>2202.42</v>
      </c>
      <c r="R75" s="57">
        <f t="shared" si="4"/>
        <v>2202.42</v>
      </c>
      <c r="S75" s="58">
        <v>45291</v>
      </c>
    </row>
    <row r="76" spans="1:19" s="36" customFormat="1" ht="30" x14ac:dyDescent="0.25">
      <c r="A76" s="101">
        <v>58</v>
      </c>
      <c r="B76" s="101">
        <v>58</v>
      </c>
      <c r="C76" s="55" t="s">
        <v>95</v>
      </c>
      <c r="D76" s="59">
        <v>1976</v>
      </c>
      <c r="E76" s="55"/>
      <c r="F76" s="101" t="s">
        <v>1075</v>
      </c>
      <c r="G76" s="54">
        <v>5</v>
      </c>
      <c r="H76" s="54">
        <v>4</v>
      </c>
      <c r="I76" s="57">
        <v>4373.8999999999996</v>
      </c>
      <c r="J76" s="57">
        <v>4066.5</v>
      </c>
      <c r="K76" s="13">
        <v>134</v>
      </c>
      <c r="L76" s="57">
        <f>SUM('Прил.1.2-реестр дом'!G71)</f>
        <v>5880911.1699999999</v>
      </c>
      <c r="M76" s="57">
        <v>0</v>
      </c>
      <c r="N76" s="57">
        <v>0</v>
      </c>
      <c r="O76" s="57">
        <v>0</v>
      </c>
      <c r="P76" s="57">
        <f t="shared" si="3"/>
        <v>5880911.1699999999</v>
      </c>
      <c r="Q76" s="57">
        <f t="shared" si="7"/>
        <v>1446.18</v>
      </c>
      <c r="R76" s="57">
        <f t="shared" si="4"/>
        <v>1446.18</v>
      </c>
      <c r="S76" s="58">
        <v>45291</v>
      </c>
    </row>
    <row r="77" spans="1:19" s="36" customFormat="1" ht="30" x14ac:dyDescent="0.25">
      <c r="A77" s="101">
        <v>59</v>
      </c>
      <c r="B77" s="101">
        <v>59</v>
      </c>
      <c r="C77" s="55" t="s">
        <v>96</v>
      </c>
      <c r="D77" s="59">
        <v>1977</v>
      </c>
      <c r="E77" s="55"/>
      <c r="F77" s="101" t="s">
        <v>1075</v>
      </c>
      <c r="G77" s="54">
        <v>5</v>
      </c>
      <c r="H77" s="54">
        <v>6</v>
      </c>
      <c r="I77" s="57">
        <v>4906.1000000000004</v>
      </c>
      <c r="J77" s="57">
        <v>4456.1000000000004</v>
      </c>
      <c r="K77" s="13">
        <v>201</v>
      </c>
      <c r="L77" s="57">
        <f>SUM('Прил.1.2-реестр дом'!G72)</f>
        <v>8764164.6199999992</v>
      </c>
      <c r="M77" s="57">
        <v>0</v>
      </c>
      <c r="N77" s="57">
        <v>0</v>
      </c>
      <c r="O77" s="57">
        <v>0</v>
      </c>
      <c r="P77" s="57">
        <f t="shared" si="3"/>
        <v>8764164.6199999992</v>
      </c>
      <c r="Q77" s="57">
        <f t="shared" si="7"/>
        <v>1966.78</v>
      </c>
      <c r="R77" s="57">
        <f t="shared" si="4"/>
        <v>1966.78</v>
      </c>
      <c r="S77" s="58">
        <v>45291</v>
      </c>
    </row>
    <row r="78" spans="1:19" s="36" customFormat="1" ht="30" x14ac:dyDescent="0.25">
      <c r="A78" s="101">
        <v>60</v>
      </c>
      <c r="B78" s="101">
        <v>60</v>
      </c>
      <c r="C78" s="55" t="s">
        <v>97</v>
      </c>
      <c r="D78" s="59">
        <v>1976</v>
      </c>
      <c r="E78" s="55"/>
      <c r="F78" s="101" t="s">
        <v>1075</v>
      </c>
      <c r="G78" s="54">
        <v>5</v>
      </c>
      <c r="H78" s="54">
        <v>4</v>
      </c>
      <c r="I78" s="57">
        <v>3041.3</v>
      </c>
      <c r="J78" s="57">
        <v>2733.6</v>
      </c>
      <c r="K78" s="13">
        <v>130</v>
      </c>
      <c r="L78" s="57">
        <f>SUM('Прил.1.2-реестр дом'!G73)</f>
        <v>12095116.890000001</v>
      </c>
      <c r="M78" s="57">
        <v>0</v>
      </c>
      <c r="N78" s="57">
        <v>0</v>
      </c>
      <c r="O78" s="57">
        <v>0</v>
      </c>
      <c r="P78" s="57">
        <f t="shared" si="3"/>
        <v>12095116.890000001</v>
      </c>
      <c r="Q78" s="57">
        <f t="shared" si="7"/>
        <v>4424.6099999999997</v>
      </c>
      <c r="R78" s="57">
        <f t="shared" si="4"/>
        <v>4424.6099999999997</v>
      </c>
      <c r="S78" s="58">
        <v>45291</v>
      </c>
    </row>
    <row r="79" spans="1:19" s="36" customFormat="1" ht="30" x14ac:dyDescent="0.25">
      <c r="A79" s="101">
        <v>61</v>
      </c>
      <c r="B79" s="101">
        <v>61</v>
      </c>
      <c r="C79" s="55" t="s">
        <v>98</v>
      </c>
      <c r="D79" s="59">
        <v>1974</v>
      </c>
      <c r="E79" s="55"/>
      <c r="F79" s="101" t="s">
        <v>1075</v>
      </c>
      <c r="G79" s="54">
        <v>5</v>
      </c>
      <c r="H79" s="54">
        <v>4</v>
      </c>
      <c r="I79" s="57">
        <v>3025.2</v>
      </c>
      <c r="J79" s="57">
        <v>2717.6</v>
      </c>
      <c r="K79" s="13">
        <v>125</v>
      </c>
      <c r="L79" s="57">
        <f>SUM('Прил.1.2-реестр дом'!G74)</f>
        <v>12031087.9</v>
      </c>
      <c r="M79" s="57">
        <v>0</v>
      </c>
      <c r="N79" s="57">
        <v>0</v>
      </c>
      <c r="O79" s="57">
        <v>0</v>
      </c>
      <c r="P79" s="57">
        <f t="shared" si="3"/>
        <v>12031087.9</v>
      </c>
      <c r="Q79" s="57">
        <f t="shared" si="7"/>
        <v>4427.1000000000004</v>
      </c>
      <c r="R79" s="57">
        <f t="shared" si="4"/>
        <v>4427.1000000000004</v>
      </c>
      <c r="S79" s="58">
        <v>45291</v>
      </c>
    </row>
    <row r="80" spans="1:19" s="36" customFormat="1" ht="30" x14ac:dyDescent="0.25">
      <c r="A80" s="101">
        <v>62</v>
      </c>
      <c r="B80" s="101">
        <v>62</v>
      </c>
      <c r="C80" s="55" t="s">
        <v>99</v>
      </c>
      <c r="D80" s="56">
        <v>1980</v>
      </c>
      <c r="E80" s="55"/>
      <c r="F80" s="101" t="s">
        <v>1075</v>
      </c>
      <c r="G80" s="54">
        <v>5</v>
      </c>
      <c r="H80" s="54">
        <v>10</v>
      </c>
      <c r="I80" s="57">
        <v>8270.7000000000007</v>
      </c>
      <c r="J80" s="57">
        <v>7489.5</v>
      </c>
      <c r="K80" s="13">
        <v>364</v>
      </c>
      <c r="L80" s="57">
        <f>SUM('Прил.1.2-реестр дом'!G75)</f>
        <v>9754856.1199999992</v>
      </c>
      <c r="M80" s="57">
        <v>0</v>
      </c>
      <c r="N80" s="57">
        <v>0</v>
      </c>
      <c r="O80" s="57">
        <v>0</v>
      </c>
      <c r="P80" s="57">
        <f t="shared" si="3"/>
        <v>9754856.1199999992</v>
      </c>
      <c r="Q80" s="57">
        <f t="shared" si="7"/>
        <v>1302.47</v>
      </c>
      <c r="R80" s="57">
        <f t="shared" si="4"/>
        <v>1302.47</v>
      </c>
      <c r="S80" s="58">
        <v>45291</v>
      </c>
    </row>
    <row r="81" spans="1:19" s="36" customFormat="1" ht="30" x14ac:dyDescent="0.25">
      <c r="A81" s="101">
        <v>63</v>
      </c>
      <c r="B81" s="101">
        <v>63</v>
      </c>
      <c r="C81" s="55" t="s">
        <v>100</v>
      </c>
      <c r="D81" s="56">
        <v>1976</v>
      </c>
      <c r="E81" s="55"/>
      <c r="F81" s="101" t="s">
        <v>1075</v>
      </c>
      <c r="G81" s="54">
        <v>5</v>
      </c>
      <c r="H81" s="54">
        <v>6</v>
      </c>
      <c r="I81" s="57">
        <v>4680.2</v>
      </c>
      <c r="J81" s="57">
        <v>4264.1000000000004</v>
      </c>
      <c r="K81" s="13">
        <v>215</v>
      </c>
      <c r="L81" s="57">
        <f>SUM('Прил.1.2-реестр дом'!G76)</f>
        <v>8618619.1899999995</v>
      </c>
      <c r="M81" s="57">
        <v>0</v>
      </c>
      <c r="N81" s="57">
        <v>0</v>
      </c>
      <c r="O81" s="57">
        <v>0</v>
      </c>
      <c r="P81" s="57">
        <f t="shared" si="3"/>
        <v>8618619.1899999995</v>
      </c>
      <c r="Q81" s="57">
        <f t="shared" si="7"/>
        <v>2021.2</v>
      </c>
      <c r="R81" s="57">
        <f t="shared" si="4"/>
        <v>2021.2</v>
      </c>
      <c r="S81" s="58">
        <v>45291</v>
      </c>
    </row>
    <row r="82" spans="1:19" s="36" customFormat="1" ht="30" x14ac:dyDescent="0.25">
      <c r="A82" s="101">
        <v>64</v>
      </c>
      <c r="B82" s="101">
        <v>64</v>
      </c>
      <c r="C82" s="55" t="s">
        <v>101</v>
      </c>
      <c r="D82" s="56">
        <v>1964</v>
      </c>
      <c r="E82" s="55"/>
      <c r="F82" s="101" t="s">
        <v>1075</v>
      </c>
      <c r="G82" s="54">
        <v>5</v>
      </c>
      <c r="H82" s="54">
        <v>4</v>
      </c>
      <c r="I82" s="57">
        <v>3897.2</v>
      </c>
      <c r="J82" s="57">
        <v>3589.5</v>
      </c>
      <c r="K82" s="13">
        <v>135</v>
      </c>
      <c r="L82" s="57">
        <f>SUM('Прил.1.2-реестр дом'!G77)</f>
        <v>3639624.35</v>
      </c>
      <c r="M82" s="57">
        <v>0</v>
      </c>
      <c r="N82" s="57">
        <v>0</v>
      </c>
      <c r="O82" s="57">
        <v>0</v>
      </c>
      <c r="P82" s="57">
        <f t="shared" si="3"/>
        <v>3639624.35</v>
      </c>
      <c r="Q82" s="57">
        <f t="shared" si="7"/>
        <v>1013.96</v>
      </c>
      <c r="R82" s="57">
        <f t="shared" si="4"/>
        <v>1013.96</v>
      </c>
      <c r="S82" s="58">
        <v>45291</v>
      </c>
    </row>
    <row r="83" spans="1:19" s="36" customFormat="1" ht="30" x14ac:dyDescent="0.25">
      <c r="A83" s="101">
        <v>65</v>
      </c>
      <c r="B83" s="101">
        <v>65</v>
      </c>
      <c r="C83" s="55" t="s">
        <v>102</v>
      </c>
      <c r="D83" s="56">
        <v>1977</v>
      </c>
      <c r="E83" s="55"/>
      <c r="F83" s="101" t="s">
        <v>1075</v>
      </c>
      <c r="G83" s="54">
        <v>5</v>
      </c>
      <c r="H83" s="54">
        <v>6</v>
      </c>
      <c r="I83" s="57">
        <v>4797.3</v>
      </c>
      <c r="J83" s="57">
        <v>4238.5</v>
      </c>
      <c r="K83" s="13">
        <v>228</v>
      </c>
      <c r="L83" s="57">
        <f>SUM('Прил.1.2-реестр дом'!G78)</f>
        <v>8762309.7699999996</v>
      </c>
      <c r="M83" s="57">
        <v>0</v>
      </c>
      <c r="N83" s="57">
        <v>0</v>
      </c>
      <c r="O83" s="57">
        <v>0</v>
      </c>
      <c r="P83" s="57">
        <f t="shared" si="3"/>
        <v>8762309.7699999996</v>
      </c>
      <c r="Q83" s="57">
        <f t="shared" ref="Q83:Q114" si="10">SUM(L83/J83)</f>
        <v>2067.31</v>
      </c>
      <c r="R83" s="57">
        <f t="shared" si="4"/>
        <v>2067.31</v>
      </c>
      <c r="S83" s="58">
        <v>45291</v>
      </c>
    </row>
    <row r="84" spans="1:19" s="36" customFormat="1" ht="30" x14ac:dyDescent="0.25">
      <c r="A84" s="101">
        <v>66</v>
      </c>
      <c r="B84" s="101">
        <v>66</v>
      </c>
      <c r="C84" s="55" t="s">
        <v>103</v>
      </c>
      <c r="D84" s="59">
        <v>1979</v>
      </c>
      <c r="E84" s="55"/>
      <c r="F84" s="101" t="s">
        <v>1075</v>
      </c>
      <c r="G84" s="54">
        <v>9</v>
      </c>
      <c r="H84" s="54">
        <v>13</v>
      </c>
      <c r="I84" s="57">
        <v>28172.400000000001</v>
      </c>
      <c r="J84" s="57">
        <v>24187.7</v>
      </c>
      <c r="K84" s="13">
        <v>953</v>
      </c>
      <c r="L84" s="57">
        <f>SUM('Прил.1.2-реестр дом'!G79)</f>
        <v>7349593.1699999999</v>
      </c>
      <c r="M84" s="57">
        <v>0</v>
      </c>
      <c r="N84" s="57">
        <v>0</v>
      </c>
      <c r="O84" s="57">
        <v>0</v>
      </c>
      <c r="P84" s="57">
        <f t="shared" si="3"/>
        <v>7349593.1699999999</v>
      </c>
      <c r="Q84" s="57">
        <f t="shared" si="10"/>
        <v>303.86</v>
      </c>
      <c r="R84" s="57">
        <f t="shared" si="4"/>
        <v>303.86</v>
      </c>
      <c r="S84" s="58">
        <v>45291</v>
      </c>
    </row>
    <row r="85" spans="1:19" s="36" customFormat="1" ht="30" x14ac:dyDescent="0.25">
      <c r="A85" s="101">
        <v>67</v>
      </c>
      <c r="B85" s="101">
        <v>67</v>
      </c>
      <c r="C85" s="55" t="s">
        <v>104</v>
      </c>
      <c r="D85" s="56">
        <v>1977</v>
      </c>
      <c r="E85" s="55"/>
      <c r="F85" s="101" t="s">
        <v>1075</v>
      </c>
      <c r="G85" s="54">
        <v>5</v>
      </c>
      <c r="H85" s="54">
        <v>4</v>
      </c>
      <c r="I85" s="57">
        <v>2986.3</v>
      </c>
      <c r="J85" s="57">
        <v>2682.3</v>
      </c>
      <c r="K85" s="13">
        <v>135</v>
      </c>
      <c r="L85" s="57">
        <f>SUM('Прил.1.2-реестр дом'!G80)</f>
        <v>5422322.8700000001</v>
      </c>
      <c r="M85" s="57">
        <v>0</v>
      </c>
      <c r="N85" s="57">
        <v>0</v>
      </c>
      <c r="O85" s="57">
        <v>0</v>
      </c>
      <c r="P85" s="57">
        <f t="shared" ref="P85:P147" si="11">L85</f>
        <v>5422322.8700000001</v>
      </c>
      <c r="Q85" s="57">
        <f t="shared" si="10"/>
        <v>2021.52</v>
      </c>
      <c r="R85" s="57">
        <f t="shared" ref="R85:R147" si="12">SUM(Q85)</f>
        <v>2021.52</v>
      </c>
      <c r="S85" s="58">
        <v>45291</v>
      </c>
    </row>
    <row r="86" spans="1:19" s="36" customFormat="1" ht="30" x14ac:dyDescent="0.25">
      <c r="A86" s="101">
        <v>68</v>
      </c>
      <c r="B86" s="101">
        <v>68</v>
      </c>
      <c r="C86" s="55" t="s">
        <v>105</v>
      </c>
      <c r="D86" s="56">
        <v>1979</v>
      </c>
      <c r="E86" s="55"/>
      <c r="F86" s="101" t="s">
        <v>1075</v>
      </c>
      <c r="G86" s="54">
        <v>5</v>
      </c>
      <c r="H86" s="54">
        <v>4</v>
      </c>
      <c r="I86" s="57">
        <v>2995.6</v>
      </c>
      <c r="J86" s="57">
        <v>2693.3</v>
      </c>
      <c r="K86" s="13">
        <v>137</v>
      </c>
      <c r="L86" s="57">
        <f>SUM('Прил.1.2-реестр дом'!G81)</f>
        <v>2699925.29</v>
      </c>
      <c r="M86" s="57">
        <v>0</v>
      </c>
      <c r="N86" s="57">
        <v>0</v>
      </c>
      <c r="O86" s="57">
        <v>0</v>
      </c>
      <c r="P86" s="57">
        <f t="shared" si="11"/>
        <v>2699925.29</v>
      </c>
      <c r="Q86" s="57">
        <f t="shared" si="10"/>
        <v>1002.46</v>
      </c>
      <c r="R86" s="57">
        <f t="shared" si="12"/>
        <v>1002.46</v>
      </c>
      <c r="S86" s="58">
        <v>45291</v>
      </c>
    </row>
    <row r="87" spans="1:19" s="36" customFormat="1" ht="30" x14ac:dyDescent="0.25">
      <c r="A87" s="101">
        <v>69</v>
      </c>
      <c r="B87" s="101">
        <v>69</v>
      </c>
      <c r="C87" s="55" t="s">
        <v>106</v>
      </c>
      <c r="D87" s="59">
        <v>1978</v>
      </c>
      <c r="E87" s="55"/>
      <c r="F87" s="101" t="s">
        <v>1075</v>
      </c>
      <c r="G87" s="54">
        <v>5</v>
      </c>
      <c r="H87" s="54">
        <v>6</v>
      </c>
      <c r="I87" s="57">
        <v>11277.98</v>
      </c>
      <c r="J87" s="57">
        <v>10231.299999999999</v>
      </c>
      <c r="K87" s="13">
        <v>474</v>
      </c>
      <c r="L87" s="57">
        <f>SUM('Прил.1.2-реестр дом'!G82)</f>
        <v>23016410.449999999</v>
      </c>
      <c r="M87" s="57">
        <v>0</v>
      </c>
      <c r="N87" s="57">
        <v>0</v>
      </c>
      <c r="O87" s="57">
        <v>0</v>
      </c>
      <c r="P87" s="57">
        <f t="shared" si="11"/>
        <v>23016410.449999999</v>
      </c>
      <c r="Q87" s="57">
        <f t="shared" si="10"/>
        <v>2249.61</v>
      </c>
      <c r="R87" s="57">
        <f t="shared" si="12"/>
        <v>2249.61</v>
      </c>
      <c r="S87" s="58">
        <v>45291</v>
      </c>
    </row>
    <row r="88" spans="1:19" s="36" customFormat="1" ht="30" x14ac:dyDescent="0.25">
      <c r="A88" s="101">
        <v>70</v>
      </c>
      <c r="B88" s="101">
        <v>70</v>
      </c>
      <c r="C88" s="55" t="s">
        <v>107</v>
      </c>
      <c r="D88" s="56">
        <v>1978</v>
      </c>
      <c r="E88" s="55"/>
      <c r="F88" s="101" t="s">
        <v>1075</v>
      </c>
      <c r="G88" s="54">
        <v>5</v>
      </c>
      <c r="H88" s="54">
        <v>4</v>
      </c>
      <c r="I88" s="57">
        <v>2976</v>
      </c>
      <c r="J88" s="57">
        <v>2682.3</v>
      </c>
      <c r="K88" s="13">
        <v>109</v>
      </c>
      <c r="L88" s="57">
        <f>SUM('Прил.1.2-реестр дом'!G83)</f>
        <v>11835421.65</v>
      </c>
      <c r="M88" s="57">
        <v>0</v>
      </c>
      <c r="N88" s="57">
        <v>0</v>
      </c>
      <c r="O88" s="57">
        <v>0</v>
      </c>
      <c r="P88" s="57">
        <f t="shared" si="11"/>
        <v>11835421.65</v>
      </c>
      <c r="Q88" s="57">
        <f t="shared" si="10"/>
        <v>4412.42</v>
      </c>
      <c r="R88" s="57">
        <f t="shared" si="12"/>
        <v>4412.42</v>
      </c>
      <c r="S88" s="58">
        <v>45291</v>
      </c>
    </row>
    <row r="89" spans="1:19" s="36" customFormat="1" ht="30" x14ac:dyDescent="0.25">
      <c r="A89" s="101">
        <v>71</v>
      </c>
      <c r="B89" s="101">
        <v>71</v>
      </c>
      <c r="C89" s="55" t="s">
        <v>108</v>
      </c>
      <c r="D89" s="59">
        <v>1979</v>
      </c>
      <c r="E89" s="55"/>
      <c r="F89" s="101" t="s">
        <v>1075</v>
      </c>
      <c r="G89" s="54">
        <v>5</v>
      </c>
      <c r="H89" s="54">
        <v>8</v>
      </c>
      <c r="I89" s="57">
        <v>6395.6</v>
      </c>
      <c r="J89" s="57">
        <v>5771.5</v>
      </c>
      <c r="K89" s="13">
        <v>268</v>
      </c>
      <c r="L89" s="57">
        <f>SUM('Прил.1.2-реестр дом'!G84)</f>
        <v>11470436.279999999</v>
      </c>
      <c r="M89" s="57">
        <v>0</v>
      </c>
      <c r="N89" s="57">
        <v>0</v>
      </c>
      <c r="O89" s="57">
        <v>0</v>
      </c>
      <c r="P89" s="57">
        <f t="shared" si="11"/>
        <v>11470436.279999999</v>
      </c>
      <c r="Q89" s="57">
        <f t="shared" si="10"/>
        <v>1987.43</v>
      </c>
      <c r="R89" s="57">
        <f t="shared" si="12"/>
        <v>1987.43</v>
      </c>
      <c r="S89" s="58">
        <v>45291</v>
      </c>
    </row>
    <row r="90" spans="1:19" s="36" customFormat="1" ht="30" x14ac:dyDescent="0.25">
      <c r="A90" s="101">
        <v>72</v>
      </c>
      <c r="B90" s="101">
        <v>72</v>
      </c>
      <c r="C90" s="55" t="s">
        <v>109</v>
      </c>
      <c r="D90" s="59">
        <v>1977</v>
      </c>
      <c r="E90" s="55"/>
      <c r="F90" s="101" t="s">
        <v>1075</v>
      </c>
      <c r="G90" s="54">
        <v>5</v>
      </c>
      <c r="H90" s="54">
        <v>4</v>
      </c>
      <c r="I90" s="57">
        <v>3244.89</v>
      </c>
      <c r="J90" s="57">
        <v>2935.4</v>
      </c>
      <c r="K90" s="13">
        <v>128</v>
      </c>
      <c r="L90" s="57">
        <f>SUM('Прил.1.2-реестр дом'!G85)</f>
        <v>5241162.9400000004</v>
      </c>
      <c r="M90" s="57">
        <v>0</v>
      </c>
      <c r="N90" s="57">
        <v>0</v>
      </c>
      <c r="O90" s="57">
        <v>0</v>
      </c>
      <c r="P90" s="57">
        <f t="shared" si="11"/>
        <v>5241162.9400000004</v>
      </c>
      <c r="Q90" s="57">
        <f t="shared" si="10"/>
        <v>1785.5</v>
      </c>
      <c r="R90" s="57">
        <f t="shared" si="12"/>
        <v>1785.5</v>
      </c>
      <c r="S90" s="58">
        <v>45291</v>
      </c>
    </row>
    <row r="91" spans="1:19" s="36" customFormat="1" ht="31.5" customHeight="1" x14ac:dyDescent="0.25">
      <c r="A91" s="101">
        <v>73</v>
      </c>
      <c r="B91" s="101">
        <v>73</v>
      </c>
      <c r="C91" s="55" t="s">
        <v>110</v>
      </c>
      <c r="D91" s="56">
        <v>1977</v>
      </c>
      <c r="E91" s="55"/>
      <c r="F91" s="101" t="s">
        <v>1075</v>
      </c>
      <c r="G91" s="54">
        <v>5</v>
      </c>
      <c r="H91" s="54">
        <v>4</v>
      </c>
      <c r="I91" s="57">
        <v>3045</v>
      </c>
      <c r="J91" s="57">
        <v>2734.1</v>
      </c>
      <c r="K91" s="13">
        <v>152</v>
      </c>
      <c r="L91" s="57">
        <f>SUM('Прил.1.2-реестр дом'!G86)</f>
        <v>5481715.4100000001</v>
      </c>
      <c r="M91" s="57">
        <v>0</v>
      </c>
      <c r="N91" s="57">
        <v>0</v>
      </c>
      <c r="O91" s="57">
        <v>0</v>
      </c>
      <c r="P91" s="57">
        <f t="shared" si="11"/>
        <v>5481715.4100000001</v>
      </c>
      <c r="Q91" s="57">
        <f t="shared" si="10"/>
        <v>2004.94</v>
      </c>
      <c r="R91" s="57">
        <f t="shared" si="12"/>
        <v>2004.94</v>
      </c>
      <c r="S91" s="58">
        <v>45291</v>
      </c>
    </row>
    <row r="92" spans="1:19" s="36" customFormat="1" ht="30" x14ac:dyDescent="0.25">
      <c r="A92" s="101">
        <v>74</v>
      </c>
      <c r="B92" s="101">
        <v>74</v>
      </c>
      <c r="C92" s="55" t="s">
        <v>111</v>
      </c>
      <c r="D92" s="56">
        <v>1973</v>
      </c>
      <c r="E92" s="55"/>
      <c r="F92" s="101" t="s">
        <v>1075</v>
      </c>
      <c r="G92" s="54">
        <v>5</v>
      </c>
      <c r="H92" s="54">
        <v>8</v>
      </c>
      <c r="I92" s="57">
        <v>6344.9</v>
      </c>
      <c r="J92" s="57">
        <v>5725.9</v>
      </c>
      <c r="K92" s="13">
        <v>241</v>
      </c>
      <c r="L92" s="57">
        <f>SUM('Прил.1.2-реестр дом'!G87)</f>
        <v>10999787.810000001</v>
      </c>
      <c r="M92" s="57">
        <v>0</v>
      </c>
      <c r="N92" s="57">
        <v>0</v>
      </c>
      <c r="O92" s="57">
        <v>0</v>
      </c>
      <c r="P92" s="57">
        <f t="shared" si="11"/>
        <v>10999787.810000001</v>
      </c>
      <c r="Q92" s="57">
        <f t="shared" si="10"/>
        <v>1921.06</v>
      </c>
      <c r="R92" s="57">
        <f t="shared" si="12"/>
        <v>1921.06</v>
      </c>
      <c r="S92" s="58">
        <v>45291</v>
      </c>
    </row>
    <row r="93" spans="1:19" s="36" customFormat="1" ht="30" x14ac:dyDescent="0.25">
      <c r="A93" s="101">
        <v>75</v>
      </c>
      <c r="B93" s="101">
        <v>75</v>
      </c>
      <c r="C93" s="55" t="s">
        <v>112</v>
      </c>
      <c r="D93" s="59">
        <v>1981</v>
      </c>
      <c r="E93" s="55"/>
      <c r="F93" s="101" t="s">
        <v>1075</v>
      </c>
      <c r="G93" s="54">
        <v>5</v>
      </c>
      <c r="H93" s="54">
        <v>8</v>
      </c>
      <c r="I93" s="57">
        <v>7625.2</v>
      </c>
      <c r="J93" s="57">
        <v>7016.7</v>
      </c>
      <c r="K93" s="13">
        <v>235</v>
      </c>
      <c r="L93" s="57">
        <f>SUM('Прил.1.2-реестр дом'!G88)</f>
        <v>9331826.9299999997</v>
      </c>
      <c r="M93" s="57">
        <v>0</v>
      </c>
      <c r="N93" s="57">
        <v>0</v>
      </c>
      <c r="O93" s="57">
        <v>0</v>
      </c>
      <c r="P93" s="57">
        <f t="shared" si="11"/>
        <v>9331826.9299999997</v>
      </c>
      <c r="Q93" s="57">
        <f t="shared" si="10"/>
        <v>1329.95</v>
      </c>
      <c r="R93" s="57">
        <f t="shared" si="12"/>
        <v>1329.95</v>
      </c>
      <c r="S93" s="58">
        <v>45291</v>
      </c>
    </row>
    <row r="94" spans="1:19" s="36" customFormat="1" ht="30" x14ac:dyDescent="0.25">
      <c r="A94" s="101">
        <v>76</v>
      </c>
      <c r="B94" s="101">
        <v>76</v>
      </c>
      <c r="C94" s="55" t="s">
        <v>113</v>
      </c>
      <c r="D94" s="59">
        <v>1977</v>
      </c>
      <c r="E94" s="55"/>
      <c r="F94" s="101" t="s">
        <v>1075</v>
      </c>
      <c r="G94" s="54">
        <v>5</v>
      </c>
      <c r="H94" s="54">
        <v>4</v>
      </c>
      <c r="I94" s="57">
        <v>3169.5</v>
      </c>
      <c r="J94" s="57">
        <v>2869.4</v>
      </c>
      <c r="K94" s="13">
        <v>127</v>
      </c>
      <c r="L94" s="57">
        <f>SUM('Прил.1.2-реестр дом'!G89)</f>
        <v>8921445.2100000009</v>
      </c>
      <c r="M94" s="57">
        <v>0</v>
      </c>
      <c r="N94" s="57">
        <v>0</v>
      </c>
      <c r="O94" s="57">
        <v>0</v>
      </c>
      <c r="P94" s="57">
        <f t="shared" si="11"/>
        <v>8921445.2100000009</v>
      </c>
      <c r="Q94" s="57">
        <f t="shared" si="10"/>
        <v>3109.17</v>
      </c>
      <c r="R94" s="57">
        <f t="shared" si="12"/>
        <v>3109.17</v>
      </c>
      <c r="S94" s="58">
        <v>45291</v>
      </c>
    </row>
    <row r="95" spans="1:19" s="36" customFormat="1" ht="30" x14ac:dyDescent="0.25">
      <c r="A95" s="101">
        <v>77</v>
      </c>
      <c r="B95" s="101">
        <v>77</v>
      </c>
      <c r="C95" s="55" t="s">
        <v>115</v>
      </c>
      <c r="D95" s="59">
        <v>1973</v>
      </c>
      <c r="E95" s="55"/>
      <c r="F95" s="101" t="s">
        <v>1075</v>
      </c>
      <c r="G95" s="54">
        <v>5</v>
      </c>
      <c r="H95" s="54">
        <v>8</v>
      </c>
      <c r="I95" s="57">
        <v>7883.1</v>
      </c>
      <c r="J95" s="57">
        <v>7250.6</v>
      </c>
      <c r="K95" s="13">
        <v>217</v>
      </c>
      <c r="L95" s="57">
        <f>SUM('Прил.1.2-реестр дом'!G90)</f>
        <v>10567661.109999999</v>
      </c>
      <c r="M95" s="57">
        <v>0</v>
      </c>
      <c r="N95" s="57">
        <v>0</v>
      </c>
      <c r="O95" s="57">
        <v>0</v>
      </c>
      <c r="P95" s="57">
        <f t="shared" si="11"/>
        <v>10567661.109999999</v>
      </c>
      <c r="Q95" s="57">
        <f t="shared" si="10"/>
        <v>1457.49</v>
      </c>
      <c r="R95" s="57">
        <f t="shared" si="12"/>
        <v>1457.49</v>
      </c>
      <c r="S95" s="58">
        <v>45291</v>
      </c>
    </row>
    <row r="96" spans="1:19" s="36" customFormat="1" ht="30" x14ac:dyDescent="0.25">
      <c r="A96" s="101">
        <v>78</v>
      </c>
      <c r="B96" s="101">
        <v>78</v>
      </c>
      <c r="C96" s="55" t="s">
        <v>114</v>
      </c>
      <c r="D96" s="59">
        <v>1977</v>
      </c>
      <c r="E96" s="55"/>
      <c r="F96" s="101" t="s">
        <v>1075</v>
      </c>
      <c r="G96" s="54">
        <v>5</v>
      </c>
      <c r="H96" s="54">
        <v>8</v>
      </c>
      <c r="I96" s="57">
        <v>6440.45</v>
      </c>
      <c r="J96" s="57">
        <v>5828.3</v>
      </c>
      <c r="K96" s="13">
        <v>236</v>
      </c>
      <c r="L96" s="57">
        <f>SUM('Прил.1.2-реестр дом'!G91)</f>
        <v>11546675.300000001</v>
      </c>
      <c r="M96" s="57">
        <v>0</v>
      </c>
      <c r="N96" s="57">
        <v>0</v>
      </c>
      <c r="O96" s="57">
        <v>0</v>
      </c>
      <c r="P96" s="57">
        <f t="shared" si="11"/>
        <v>11546675.300000001</v>
      </c>
      <c r="Q96" s="57">
        <f t="shared" si="10"/>
        <v>1981.14</v>
      </c>
      <c r="R96" s="57">
        <f t="shared" si="12"/>
        <v>1981.14</v>
      </c>
      <c r="S96" s="58">
        <v>45291</v>
      </c>
    </row>
    <row r="97" spans="1:19" s="36" customFormat="1" ht="30" x14ac:dyDescent="0.25">
      <c r="A97" s="101">
        <v>79</v>
      </c>
      <c r="B97" s="101">
        <v>79</v>
      </c>
      <c r="C97" s="55" t="s">
        <v>116</v>
      </c>
      <c r="D97" s="59">
        <v>1975</v>
      </c>
      <c r="E97" s="55"/>
      <c r="F97" s="101" t="s">
        <v>1075</v>
      </c>
      <c r="G97" s="54">
        <v>5</v>
      </c>
      <c r="H97" s="54">
        <v>10</v>
      </c>
      <c r="I97" s="57">
        <v>8088.7</v>
      </c>
      <c r="J97" s="57">
        <v>7320.7</v>
      </c>
      <c r="K97" s="13">
        <v>364</v>
      </c>
      <c r="L97" s="57">
        <f>SUM('Прил.1.2-реестр дом'!G92)</f>
        <v>12949240.73</v>
      </c>
      <c r="M97" s="57">
        <v>0</v>
      </c>
      <c r="N97" s="57">
        <v>0</v>
      </c>
      <c r="O97" s="57">
        <v>0</v>
      </c>
      <c r="P97" s="57">
        <f t="shared" si="11"/>
        <v>12949240.73</v>
      </c>
      <c r="Q97" s="57">
        <f t="shared" si="10"/>
        <v>1768.85</v>
      </c>
      <c r="R97" s="57">
        <f t="shared" si="12"/>
        <v>1768.85</v>
      </c>
      <c r="S97" s="58">
        <v>45291</v>
      </c>
    </row>
    <row r="98" spans="1:19" s="36" customFormat="1" ht="30" x14ac:dyDescent="0.25">
      <c r="A98" s="101">
        <v>80</v>
      </c>
      <c r="B98" s="101">
        <v>80</v>
      </c>
      <c r="C98" s="55" t="s">
        <v>117</v>
      </c>
      <c r="D98" s="56">
        <v>1982</v>
      </c>
      <c r="E98" s="55"/>
      <c r="F98" s="101" t="s">
        <v>1075</v>
      </c>
      <c r="G98" s="54">
        <v>9</v>
      </c>
      <c r="H98" s="54">
        <v>2</v>
      </c>
      <c r="I98" s="57">
        <v>4581.1000000000004</v>
      </c>
      <c r="J98" s="57">
        <v>3980.5</v>
      </c>
      <c r="K98" s="13">
        <v>166</v>
      </c>
      <c r="L98" s="57">
        <f>SUM('Прил.1.2-реестр дом'!G93)</f>
        <v>3360194.45</v>
      </c>
      <c r="M98" s="57">
        <v>0</v>
      </c>
      <c r="N98" s="57">
        <v>0</v>
      </c>
      <c r="O98" s="57">
        <v>0</v>
      </c>
      <c r="P98" s="57">
        <f t="shared" si="11"/>
        <v>3360194.45</v>
      </c>
      <c r="Q98" s="57">
        <f t="shared" si="10"/>
        <v>844.16</v>
      </c>
      <c r="R98" s="57">
        <f t="shared" si="12"/>
        <v>844.16</v>
      </c>
      <c r="S98" s="58">
        <v>45291</v>
      </c>
    </row>
    <row r="99" spans="1:19" s="36" customFormat="1" ht="30" x14ac:dyDescent="0.25">
      <c r="A99" s="101">
        <v>81</v>
      </c>
      <c r="B99" s="101">
        <v>81</v>
      </c>
      <c r="C99" s="55" t="s">
        <v>118</v>
      </c>
      <c r="D99" s="59">
        <v>1975</v>
      </c>
      <c r="E99" s="55"/>
      <c r="F99" s="101" t="s">
        <v>1075</v>
      </c>
      <c r="G99" s="54">
        <v>5</v>
      </c>
      <c r="H99" s="54">
        <v>4</v>
      </c>
      <c r="I99" s="57">
        <v>3026.9</v>
      </c>
      <c r="J99" s="57">
        <v>2720.8</v>
      </c>
      <c r="K99" s="13">
        <v>126</v>
      </c>
      <c r="L99" s="57">
        <f>SUM('Прил.1.2-реестр дом'!G94)</f>
        <v>5263976.0199999996</v>
      </c>
      <c r="M99" s="57">
        <v>0</v>
      </c>
      <c r="N99" s="57">
        <v>0</v>
      </c>
      <c r="O99" s="57">
        <v>0</v>
      </c>
      <c r="P99" s="57">
        <f t="shared" si="11"/>
        <v>5263976.0199999996</v>
      </c>
      <c r="Q99" s="57">
        <f t="shared" si="10"/>
        <v>1934.72</v>
      </c>
      <c r="R99" s="57">
        <f t="shared" si="12"/>
        <v>1934.72</v>
      </c>
      <c r="S99" s="58">
        <v>45291</v>
      </c>
    </row>
    <row r="100" spans="1:19" s="36" customFormat="1" ht="30" x14ac:dyDescent="0.25">
      <c r="A100" s="101">
        <v>82</v>
      </c>
      <c r="B100" s="101">
        <v>82</v>
      </c>
      <c r="C100" s="55" t="s">
        <v>119</v>
      </c>
      <c r="D100" s="59">
        <v>1976</v>
      </c>
      <c r="E100" s="55"/>
      <c r="F100" s="101" t="s">
        <v>1075</v>
      </c>
      <c r="G100" s="54">
        <v>5</v>
      </c>
      <c r="H100" s="54">
        <v>4</v>
      </c>
      <c r="I100" s="57">
        <v>3007</v>
      </c>
      <c r="J100" s="57">
        <v>2698.2</v>
      </c>
      <c r="K100" s="13">
        <v>127</v>
      </c>
      <c r="L100" s="57">
        <f>SUM('Прил.1.2-реестр дом'!G95)</f>
        <v>5801829.7400000002</v>
      </c>
      <c r="M100" s="57">
        <v>0</v>
      </c>
      <c r="N100" s="57">
        <v>0</v>
      </c>
      <c r="O100" s="57">
        <v>0</v>
      </c>
      <c r="P100" s="57">
        <f t="shared" si="11"/>
        <v>5801829.7400000002</v>
      </c>
      <c r="Q100" s="57">
        <f t="shared" si="10"/>
        <v>2150.2600000000002</v>
      </c>
      <c r="R100" s="57">
        <f t="shared" si="12"/>
        <v>2150.2600000000002</v>
      </c>
      <c r="S100" s="58">
        <v>45291</v>
      </c>
    </row>
    <row r="101" spans="1:19" s="36" customFormat="1" ht="30" x14ac:dyDescent="0.25">
      <c r="A101" s="101">
        <v>83</v>
      </c>
      <c r="B101" s="101">
        <v>83</v>
      </c>
      <c r="C101" s="55" t="s">
        <v>120</v>
      </c>
      <c r="D101" s="59">
        <v>1975</v>
      </c>
      <c r="E101" s="55"/>
      <c r="F101" s="101" t="s">
        <v>1075</v>
      </c>
      <c r="G101" s="54">
        <v>5</v>
      </c>
      <c r="H101" s="54">
        <v>10</v>
      </c>
      <c r="I101" s="57">
        <v>7875</v>
      </c>
      <c r="J101" s="57">
        <v>7114</v>
      </c>
      <c r="K101" s="13">
        <v>344</v>
      </c>
      <c r="L101" s="57">
        <f>SUM('Прил.1.2-реестр дом'!G96)</f>
        <v>13066950.25</v>
      </c>
      <c r="M101" s="57">
        <v>0</v>
      </c>
      <c r="N101" s="57">
        <v>0</v>
      </c>
      <c r="O101" s="57">
        <v>0</v>
      </c>
      <c r="P101" s="57">
        <f t="shared" si="11"/>
        <v>13066950.25</v>
      </c>
      <c r="Q101" s="57">
        <f t="shared" si="10"/>
        <v>1836.79</v>
      </c>
      <c r="R101" s="57">
        <f t="shared" si="12"/>
        <v>1836.79</v>
      </c>
      <c r="S101" s="58">
        <v>45291</v>
      </c>
    </row>
    <row r="102" spans="1:19" s="36" customFormat="1" ht="30" x14ac:dyDescent="0.25">
      <c r="A102" s="101">
        <v>84</v>
      </c>
      <c r="B102" s="101">
        <v>84</v>
      </c>
      <c r="C102" s="55" t="s">
        <v>121</v>
      </c>
      <c r="D102" s="56">
        <v>1980</v>
      </c>
      <c r="E102" s="55"/>
      <c r="F102" s="101" t="s">
        <v>1075</v>
      </c>
      <c r="G102" s="54">
        <v>5</v>
      </c>
      <c r="H102" s="54">
        <v>10</v>
      </c>
      <c r="I102" s="57">
        <v>8055.4</v>
      </c>
      <c r="J102" s="57">
        <v>7282.5</v>
      </c>
      <c r="K102" s="13">
        <v>369</v>
      </c>
      <c r="L102" s="57">
        <f>SUM('Прил.1.2-реестр дом'!G97)</f>
        <v>12711913.43</v>
      </c>
      <c r="M102" s="57">
        <v>0</v>
      </c>
      <c r="N102" s="57">
        <v>0</v>
      </c>
      <c r="O102" s="57">
        <v>0</v>
      </c>
      <c r="P102" s="57">
        <f t="shared" si="11"/>
        <v>12711913.43</v>
      </c>
      <c r="Q102" s="57">
        <f t="shared" si="10"/>
        <v>1745.54</v>
      </c>
      <c r="R102" s="57">
        <f t="shared" si="12"/>
        <v>1745.54</v>
      </c>
      <c r="S102" s="58">
        <v>45291</v>
      </c>
    </row>
    <row r="103" spans="1:19" s="36" customFormat="1" ht="30" x14ac:dyDescent="0.25">
      <c r="A103" s="101">
        <v>85</v>
      </c>
      <c r="B103" s="101">
        <v>85</v>
      </c>
      <c r="C103" s="55" t="s">
        <v>122</v>
      </c>
      <c r="D103" s="56">
        <v>1975</v>
      </c>
      <c r="E103" s="55"/>
      <c r="F103" s="101" t="s">
        <v>1075</v>
      </c>
      <c r="G103" s="54">
        <v>5</v>
      </c>
      <c r="H103" s="54">
        <v>4</v>
      </c>
      <c r="I103" s="57">
        <v>2961.8</v>
      </c>
      <c r="J103" s="57">
        <v>2664.8</v>
      </c>
      <c r="K103" s="13">
        <v>130</v>
      </c>
      <c r="L103" s="57">
        <f>SUM('Прил.1.2-реестр дом'!G98)</f>
        <v>5173294.7699999996</v>
      </c>
      <c r="M103" s="57">
        <v>0</v>
      </c>
      <c r="N103" s="57">
        <v>0</v>
      </c>
      <c r="O103" s="57">
        <v>0</v>
      </c>
      <c r="P103" s="57">
        <f t="shared" si="11"/>
        <v>5173294.7699999996</v>
      </c>
      <c r="Q103" s="57">
        <f t="shared" si="10"/>
        <v>1941.34</v>
      </c>
      <c r="R103" s="57">
        <f t="shared" si="12"/>
        <v>1941.34</v>
      </c>
      <c r="S103" s="58">
        <v>45291</v>
      </c>
    </row>
    <row r="104" spans="1:19" s="36" customFormat="1" ht="30" x14ac:dyDescent="0.25">
      <c r="A104" s="101">
        <v>86</v>
      </c>
      <c r="B104" s="101">
        <v>86</v>
      </c>
      <c r="C104" s="55" t="s">
        <v>123</v>
      </c>
      <c r="D104" s="56">
        <v>1975</v>
      </c>
      <c r="E104" s="55"/>
      <c r="F104" s="101" t="s">
        <v>1075</v>
      </c>
      <c r="G104" s="54">
        <v>5</v>
      </c>
      <c r="H104" s="54">
        <v>4</v>
      </c>
      <c r="I104" s="57">
        <v>2976.4</v>
      </c>
      <c r="J104" s="57">
        <v>2675</v>
      </c>
      <c r="K104" s="13">
        <v>128</v>
      </c>
      <c r="L104" s="57">
        <f>SUM('Прил.1.2-реестр дом'!G99)</f>
        <v>5173995.57</v>
      </c>
      <c r="M104" s="57">
        <v>0</v>
      </c>
      <c r="N104" s="57">
        <v>0</v>
      </c>
      <c r="O104" s="57">
        <v>0</v>
      </c>
      <c r="P104" s="57">
        <f t="shared" si="11"/>
        <v>5173995.57</v>
      </c>
      <c r="Q104" s="57">
        <f t="shared" si="10"/>
        <v>1934.2</v>
      </c>
      <c r="R104" s="57">
        <f t="shared" si="12"/>
        <v>1934.2</v>
      </c>
      <c r="S104" s="58">
        <v>45291</v>
      </c>
    </row>
    <row r="105" spans="1:19" s="36" customFormat="1" ht="30" x14ac:dyDescent="0.25">
      <c r="A105" s="101">
        <v>87</v>
      </c>
      <c r="B105" s="101">
        <v>87</v>
      </c>
      <c r="C105" s="55" t="s">
        <v>124</v>
      </c>
      <c r="D105" s="59">
        <v>1981</v>
      </c>
      <c r="E105" s="55"/>
      <c r="F105" s="101" t="s">
        <v>1076</v>
      </c>
      <c r="G105" s="54">
        <v>5</v>
      </c>
      <c r="H105" s="54">
        <v>4</v>
      </c>
      <c r="I105" s="57">
        <v>3952.6</v>
      </c>
      <c r="J105" s="57">
        <v>3661.8</v>
      </c>
      <c r="K105" s="13">
        <v>115</v>
      </c>
      <c r="L105" s="57">
        <f>SUM('Прил.1.2-реестр дом'!G100)</f>
        <v>4593617.6500000004</v>
      </c>
      <c r="M105" s="57">
        <v>0</v>
      </c>
      <c r="N105" s="57">
        <v>0</v>
      </c>
      <c r="O105" s="57">
        <v>0</v>
      </c>
      <c r="P105" s="57">
        <f t="shared" si="11"/>
        <v>4593617.6500000004</v>
      </c>
      <c r="Q105" s="57">
        <f t="shared" si="10"/>
        <v>1254.47</v>
      </c>
      <c r="R105" s="57">
        <f t="shared" si="12"/>
        <v>1254.47</v>
      </c>
      <c r="S105" s="58">
        <v>45291</v>
      </c>
    </row>
    <row r="106" spans="1:19" s="36" customFormat="1" ht="30" x14ac:dyDescent="0.25">
      <c r="A106" s="101">
        <v>88</v>
      </c>
      <c r="B106" s="101">
        <v>88</v>
      </c>
      <c r="C106" s="55" t="s">
        <v>125</v>
      </c>
      <c r="D106" s="56">
        <v>1981</v>
      </c>
      <c r="E106" s="55"/>
      <c r="F106" s="101" t="s">
        <v>1075</v>
      </c>
      <c r="G106" s="54">
        <v>5</v>
      </c>
      <c r="H106" s="54">
        <v>4</v>
      </c>
      <c r="I106" s="57">
        <v>2994</v>
      </c>
      <c r="J106" s="57">
        <v>2694.5</v>
      </c>
      <c r="K106" s="13">
        <v>260</v>
      </c>
      <c r="L106" s="57">
        <f>SUM('Прил.1.2-реестр дом'!G101)</f>
        <v>5671891.5999999996</v>
      </c>
      <c r="M106" s="57">
        <v>0</v>
      </c>
      <c r="N106" s="57">
        <v>0</v>
      </c>
      <c r="O106" s="57">
        <v>0</v>
      </c>
      <c r="P106" s="57">
        <f t="shared" si="11"/>
        <v>5671891.5999999996</v>
      </c>
      <c r="Q106" s="57">
        <f t="shared" si="10"/>
        <v>2104.9899999999998</v>
      </c>
      <c r="R106" s="57">
        <f t="shared" si="12"/>
        <v>2104.9899999999998</v>
      </c>
      <c r="S106" s="58">
        <v>45291</v>
      </c>
    </row>
    <row r="107" spans="1:19" s="36" customFormat="1" ht="30" x14ac:dyDescent="0.25">
      <c r="A107" s="101">
        <v>89</v>
      </c>
      <c r="B107" s="101">
        <v>89</v>
      </c>
      <c r="C107" s="55" t="s">
        <v>126</v>
      </c>
      <c r="D107" s="56">
        <v>1980</v>
      </c>
      <c r="E107" s="55"/>
      <c r="F107" s="101" t="s">
        <v>1075</v>
      </c>
      <c r="G107" s="54">
        <v>5</v>
      </c>
      <c r="H107" s="54">
        <v>4</v>
      </c>
      <c r="I107" s="57">
        <v>3021</v>
      </c>
      <c r="J107" s="57">
        <v>2719.6</v>
      </c>
      <c r="K107" s="13">
        <v>131</v>
      </c>
      <c r="L107" s="57">
        <f>SUM('Прил.1.2-реестр дом'!G102)</f>
        <v>8503450.3800000008</v>
      </c>
      <c r="M107" s="57">
        <v>0</v>
      </c>
      <c r="N107" s="57">
        <v>0</v>
      </c>
      <c r="O107" s="57">
        <v>0</v>
      </c>
      <c r="P107" s="57">
        <f t="shared" si="11"/>
        <v>8503450.3800000008</v>
      </c>
      <c r="Q107" s="57">
        <f t="shared" si="10"/>
        <v>3126.73</v>
      </c>
      <c r="R107" s="57">
        <f t="shared" si="12"/>
        <v>3126.73</v>
      </c>
      <c r="S107" s="58">
        <v>45291</v>
      </c>
    </row>
    <row r="108" spans="1:19" s="36" customFormat="1" ht="30" x14ac:dyDescent="0.25">
      <c r="A108" s="101">
        <v>90</v>
      </c>
      <c r="B108" s="101">
        <v>90</v>
      </c>
      <c r="C108" s="55" t="s">
        <v>127</v>
      </c>
      <c r="D108" s="56">
        <v>1973</v>
      </c>
      <c r="E108" s="55"/>
      <c r="F108" s="101" t="s">
        <v>1076</v>
      </c>
      <c r="G108" s="54">
        <v>5</v>
      </c>
      <c r="H108" s="54">
        <v>2</v>
      </c>
      <c r="I108" s="57">
        <v>1954.95</v>
      </c>
      <c r="J108" s="57">
        <v>1790.2</v>
      </c>
      <c r="K108" s="13">
        <v>81</v>
      </c>
      <c r="L108" s="57">
        <f>SUM('Прил.1.2-реестр дом'!G103)</f>
        <v>7502460.3600000003</v>
      </c>
      <c r="M108" s="57">
        <v>0</v>
      </c>
      <c r="N108" s="57">
        <v>0</v>
      </c>
      <c r="O108" s="57">
        <v>0</v>
      </c>
      <c r="P108" s="57">
        <f t="shared" si="11"/>
        <v>7502460.3600000003</v>
      </c>
      <c r="Q108" s="57">
        <f t="shared" si="10"/>
        <v>4190.8500000000004</v>
      </c>
      <c r="R108" s="57">
        <f t="shared" si="12"/>
        <v>4190.8500000000004</v>
      </c>
      <c r="S108" s="58">
        <v>45291</v>
      </c>
    </row>
    <row r="109" spans="1:19" s="36" customFormat="1" ht="30" x14ac:dyDescent="0.25">
      <c r="A109" s="101">
        <v>91</v>
      </c>
      <c r="B109" s="101">
        <v>91</v>
      </c>
      <c r="C109" s="55" t="s">
        <v>128</v>
      </c>
      <c r="D109" s="59">
        <v>1982</v>
      </c>
      <c r="E109" s="55"/>
      <c r="F109" s="101" t="s">
        <v>1076</v>
      </c>
      <c r="G109" s="54">
        <v>5</v>
      </c>
      <c r="H109" s="54">
        <v>11</v>
      </c>
      <c r="I109" s="57">
        <v>9562.2000000000007</v>
      </c>
      <c r="J109" s="57">
        <v>8657.4</v>
      </c>
      <c r="K109" s="13">
        <v>660</v>
      </c>
      <c r="L109" s="57">
        <f>SUM('Прил.1.2-реестр дом'!G104)</f>
        <v>17303499.710000001</v>
      </c>
      <c r="M109" s="57">
        <v>0</v>
      </c>
      <c r="N109" s="57">
        <v>0</v>
      </c>
      <c r="O109" s="57">
        <v>0</v>
      </c>
      <c r="P109" s="57">
        <f t="shared" si="11"/>
        <v>17303499.710000001</v>
      </c>
      <c r="Q109" s="57">
        <f t="shared" si="10"/>
        <v>1998.69</v>
      </c>
      <c r="R109" s="57">
        <f t="shared" si="12"/>
        <v>1998.69</v>
      </c>
      <c r="S109" s="58">
        <v>45291</v>
      </c>
    </row>
    <row r="110" spans="1:19" s="36" customFormat="1" ht="30" x14ac:dyDescent="0.25">
      <c r="A110" s="101">
        <v>92</v>
      </c>
      <c r="B110" s="101">
        <v>92</v>
      </c>
      <c r="C110" s="55" t="s">
        <v>129</v>
      </c>
      <c r="D110" s="56">
        <v>1978</v>
      </c>
      <c r="E110" s="55"/>
      <c r="F110" s="101" t="s">
        <v>1075</v>
      </c>
      <c r="G110" s="54">
        <v>5</v>
      </c>
      <c r="H110" s="54">
        <v>4</v>
      </c>
      <c r="I110" s="57">
        <v>3046.4</v>
      </c>
      <c r="J110" s="57">
        <v>2740</v>
      </c>
      <c r="K110" s="13">
        <v>300</v>
      </c>
      <c r="L110" s="57">
        <f>SUM('Прил.1.2-реестр дом'!G105)</f>
        <v>5224501.3499999996</v>
      </c>
      <c r="M110" s="57">
        <v>0</v>
      </c>
      <c r="N110" s="57">
        <v>0</v>
      </c>
      <c r="O110" s="57">
        <v>0</v>
      </c>
      <c r="P110" s="57">
        <f t="shared" si="11"/>
        <v>5224501.3499999996</v>
      </c>
      <c r="Q110" s="57">
        <f t="shared" si="10"/>
        <v>1906.75</v>
      </c>
      <c r="R110" s="57">
        <f t="shared" si="12"/>
        <v>1906.75</v>
      </c>
      <c r="S110" s="58">
        <v>45291</v>
      </c>
    </row>
    <row r="111" spans="1:19" s="36" customFormat="1" ht="30" x14ac:dyDescent="0.25">
      <c r="A111" s="101">
        <v>93</v>
      </c>
      <c r="B111" s="101">
        <v>93</v>
      </c>
      <c r="C111" s="55" t="s">
        <v>130</v>
      </c>
      <c r="D111" s="56">
        <v>1978</v>
      </c>
      <c r="E111" s="55"/>
      <c r="F111" s="101" t="s">
        <v>1075</v>
      </c>
      <c r="G111" s="54">
        <v>5</v>
      </c>
      <c r="H111" s="54">
        <v>4</v>
      </c>
      <c r="I111" s="57">
        <v>3032.4</v>
      </c>
      <c r="J111" s="57">
        <v>2720</v>
      </c>
      <c r="K111" s="13">
        <v>119</v>
      </c>
      <c r="L111" s="57">
        <f>SUM('Прил.1.2-реестр дом'!G106)</f>
        <v>5425882.6900000004</v>
      </c>
      <c r="M111" s="57">
        <v>0</v>
      </c>
      <c r="N111" s="57">
        <v>0</v>
      </c>
      <c r="O111" s="57">
        <v>0</v>
      </c>
      <c r="P111" s="57">
        <f t="shared" si="11"/>
        <v>5425882.6900000004</v>
      </c>
      <c r="Q111" s="57">
        <f t="shared" si="10"/>
        <v>1994.81</v>
      </c>
      <c r="R111" s="57">
        <f t="shared" si="12"/>
        <v>1994.81</v>
      </c>
      <c r="S111" s="58">
        <v>45291</v>
      </c>
    </row>
    <row r="112" spans="1:19" s="36" customFormat="1" ht="30" x14ac:dyDescent="0.25">
      <c r="A112" s="101">
        <v>94</v>
      </c>
      <c r="B112" s="101">
        <v>94</v>
      </c>
      <c r="C112" s="55" t="s">
        <v>131</v>
      </c>
      <c r="D112" s="56">
        <v>1973</v>
      </c>
      <c r="E112" s="55"/>
      <c r="F112" s="101" t="s">
        <v>1076</v>
      </c>
      <c r="G112" s="54">
        <v>5</v>
      </c>
      <c r="H112" s="54">
        <v>4</v>
      </c>
      <c r="I112" s="57">
        <v>3672.6</v>
      </c>
      <c r="J112" s="57">
        <v>3370.6</v>
      </c>
      <c r="K112" s="13">
        <v>312</v>
      </c>
      <c r="L112" s="57">
        <f>SUM('Прил.1.2-реестр дом'!G107)</f>
        <v>7066303.9699999997</v>
      </c>
      <c r="M112" s="57">
        <v>0</v>
      </c>
      <c r="N112" s="57">
        <v>0</v>
      </c>
      <c r="O112" s="57">
        <v>0</v>
      </c>
      <c r="P112" s="57">
        <f t="shared" si="11"/>
        <v>7066303.9699999997</v>
      </c>
      <c r="Q112" s="57">
        <f t="shared" si="10"/>
        <v>2096.4499999999998</v>
      </c>
      <c r="R112" s="57">
        <f t="shared" si="12"/>
        <v>2096.4499999999998</v>
      </c>
      <c r="S112" s="58">
        <v>45291</v>
      </c>
    </row>
    <row r="113" spans="1:19" s="36" customFormat="1" ht="30" x14ac:dyDescent="0.25">
      <c r="A113" s="101">
        <v>95</v>
      </c>
      <c r="B113" s="101">
        <v>95</v>
      </c>
      <c r="C113" s="55" t="s">
        <v>132</v>
      </c>
      <c r="D113" s="56">
        <v>1976</v>
      </c>
      <c r="E113" s="55"/>
      <c r="F113" s="101" t="s">
        <v>1076</v>
      </c>
      <c r="G113" s="54">
        <v>5</v>
      </c>
      <c r="H113" s="54">
        <v>4</v>
      </c>
      <c r="I113" s="57">
        <v>3723.5</v>
      </c>
      <c r="J113" s="57">
        <v>3450.1</v>
      </c>
      <c r="K113" s="13">
        <v>264</v>
      </c>
      <c r="L113" s="57">
        <f>SUM('Прил.1.2-реестр дом'!G108)</f>
        <v>7183244.0599999996</v>
      </c>
      <c r="M113" s="57">
        <v>0</v>
      </c>
      <c r="N113" s="57">
        <v>0</v>
      </c>
      <c r="O113" s="57">
        <v>0</v>
      </c>
      <c r="P113" s="57">
        <f t="shared" si="11"/>
        <v>7183244.0599999996</v>
      </c>
      <c r="Q113" s="57">
        <f t="shared" si="10"/>
        <v>2082.04</v>
      </c>
      <c r="R113" s="57">
        <f t="shared" si="12"/>
        <v>2082.04</v>
      </c>
      <c r="S113" s="58">
        <v>45291</v>
      </c>
    </row>
    <row r="114" spans="1:19" s="36" customFormat="1" ht="30" x14ac:dyDescent="0.25">
      <c r="A114" s="101">
        <v>96</v>
      </c>
      <c r="B114" s="101">
        <v>96</v>
      </c>
      <c r="C114" s="55" t="s">
        <v>133</v>
      </c>
      <c r="D114" s="59">
        <v>1975</v>
      </c>
      <c r="E114" s="55"/>
      <c r="F114" s="101" t="s">
        <v>1076</v>
      </c>
      <c r="G114" s="54">
        <v>5</v>
      </c>
      <c r="H114" s="54">
        <v>4</v>
      </c>
      <c r="I114" s="57">
        <v>3742.53</v>
      </c>
      <c r="J114" s="57">
        <v>3416.7</v>
      </c>
      <c r="K114" s="13">
        <v>252</v>
      </c>
      <c r="L114" s="57">
        <f>SUM('Прил.1.2-реестр дом'!G109)</f>
        <v>4349479.29</v>
      </c>
      <c r="M114" s="57">
        <v>0</v>
      </c>
      <c r="N114" s="57">
        <v>0</v>
      </c>
      <c r="O114" s="57">
        <v>0</v>
      </c>
      <c r="P114" s="57">
        <f t="shared" si="11"/>
        <v>4349479.29</v>
      </c>
      <c r="Q114" s="57">
        <f t="shared" si="10"/>
        <v>1273.01</v>
      </c>
      <c r="R114" s="57">
        <f t="shared" si="12"/>
        <v>1273.01</v>
      </c>
      <c r="S114" s="58">
        <v>45291</v>
      </c>
    </row>
    <row r="115" spans="1:19" s="36" customFormat="1" ht="30" x14ac:dyDescent="0.25">
      <c r="A115" s="101">
        <v>97</v>
      </c>
      <c r="B115" s="101">
        <v>97</v>
      </c>
      <c r="C115" s="55" t="s">
        <v>134</v>
      </c>
      <c r="D115" s="56">
        <v>1978</v>
      </c>
      <c r="E115" s="55"/>
      <c r="F115" s="101" t="s">
        <v>1075</v>
      </c>
      <c r="G115" s="54">
        <v>5</v>
      </c>
      <c r="H115" s="54">
        <v>4</v>
      </c>
      <c r="I115" s="57">
        <v>3564.8</v>
      </c>
      <c r="J115" s="57">
        <v>2698</v>
      </c>
      <c r="K115" s="13">
        <v>134</v>
      </c>
      <c r="L115" s="57">
        <f>SUM('Прил.1.2-реестр дом'!G110)</f>
        <v>7137328.0499999998</v>
      </c>
      <c r="M115" s="57">
        <v>0</v>
      </c>
      <c r="N115" s="57">
        <v>0</v>
      </c>
      <c r="O115" s="57">
        <v>0</v>
      </c>
      <c r="P115" s="57">
        <f t="shared" si="11"/>
        <v>7137328.0499999998</v>
      </c>
      <c r="Q115" s="57">
        <f t="shared" ref="Q115:Q146" si="13">SUM(L115/J115)</f>
        <v>2645.41</v>
      </c>
      <c r="R115" s="57">
        <f t="shared" si="12"/>
        <v>2645.41</v>
      </c>
      <c r="S115" s="58">
        <v>45291</v>
      </c>
    </row>
    <row r="116" spans="1:19" s="36" customFormat="1" ht="30" x14ac:dyDescent="0.25">
      <c r="A116" s="101">
        <v>98</v>
      </c>
      <c r="B116" s="101">
        <v>98</v>
      </c>
      <c r="C116" s="55" t="s">
        <v>135</v>
      </c>
      <c r="D116" s="56">
        <v>1981</v>
      </c>
      <c r="E116" s="55"/>
      <c r="F116" s="101" t="s">
        <v>1076</v>
      </c>
      <c r="G116" s="54">
        <v>5</v>
      </c>
      <c r="H116" s="54">
        <v>6</v>
      </c>
      <c r="I116" s="57">
        <v>4630.7</v>
      </c>
      <c r="J116" s="57">
        <v>4136.3</v>
      </c>
      <c r="K116" s="13">
        <v>156</v>
      </c>
      <c r="L116" s="57">
        <f>SUM('Прил.1.2-реестр дом'!G111)</f>
        <v>7211119.3499999996</v>
      </c>
      <c r="M116" s="57">
        <v>0</v>
      </c>
      <c r="N116" s="57">
        <v>0</v>
      </c>
      <c r="O116" s="57">
        <v>0</v>
      </c>
      <c r="P116" s="57">
        <f t="shared" si="11"/>
        <v>7211119.3499999996</v>
      </c>
      <c r="Q116" s="57">
        <f t="shared" si="13"/>
        <v>1743.37</v>
      </c>
      <c r="R116" s="57">
        <f t="shared" si="12"/>
        <v>1743.37</v>
      </c>
      <c r="S116" s="58">
        <v>45291</v>
      </c>
    </row>
    <row r="117" spans="1:19" s="36" customFormat="1" ht="30" x14ac:dyDescent="0.25">
      <c r="A117" s="101">
        <v>99</v>
      </c>
      <c r="B117" s="101">
        <v>99</v>
      </c>
      <c r="C117" s="55" t="s">
        <v>136</v>
      </c>
      <c r="D117" s="59">
        <v>1976</v>
      </c>
      <c r="E117" s="55"/>
      <c r="F117" s="101" t="s">
        <v>1075</v>
      </c>
      <c r="G117" s="54">
        <v>5</v>
      </c>
      <c r="H117" s="54">
        <v>6</v>
      </c>
      <c r="I117" s="57">
        <v>4780.6000000000004</v>
      </c>
      <c r="J117" s="57">
        <v>4319.2</v>
      </c>
      <c r="K117" s="13">
        <v>193</v>
      </c>
      <c r="L117" s="57">
        <f>SUM('Прил.1.2-реестр дом'!G112)</f>
        <v>8066278.7800000003</v>
      </c>
      <c r="M117" s="57">
        <v>0</v>
      </c>
      <c r="N117" s="57">
        <v>0</v>
      </c>
      <c r="O117" s="57">
        <v>0</v>
      </c>
      <c r="P117" s="57">
        <f t="shared" si="11"/>
        <v>8066278.7800000003</v>
      </c>
      <c r="Q117" s="57">
        <f t="shared" si="13"/>
        <v>1867.54</v>
      </c>
      <c r="R117" s="57">
        <f t="shared" si="12"/>
        <v>1867.54</v>
      </c>
      <c r="S117" s="58">
        <v>45291</v>
      </c>
    </row>
    <row r="118" spans="1:19" s="36" customFormat="1" ht="30" x14ac:dyDescent="0.25">
      <c r="A118" s="101">
        <v>100</v>
      </c>
      <c r="B118" s="101">
        <v>100</v>
      </c>
      <c r="C118" s="55" t="s">
        <v>137</v>
      </c>
      <c r="D118" s="56">
        <v>1976</v>
      </c>
      <c r="E118" s="55"/>
      <c r="F118" s="101" t="s">
        <v>1075</v>
      </c>
      <c r="G118" s="54">
        <v>5</v>
      </c>
      <c r="H118" s="54">
        <v>6</v>
      </c>
      <c r="I118" s="57">
        <v>4863.1000000000004</v>
      </c>
      <c r="J118" s="57">
        <v>4402.6000000000004</v>
      </c>
      <c r="K118" s="13">
        <v>211</v>
      </c>
      <c r="L118" s="57">
        <f>SUM('Прил.1.2-реестр дом'!G113)</f>
        <v>7732302.0599999996</v>
      </c>
      <c r="M118" s="57">
        <v>0</v>
      </c>
      <c r="N118" s="57">
        <v>0</v>
      </c>
      <c r="O118" s="57">
        <v>0</v>
      </c>
      <c r="P118" s="57">
        <f t="shared" si="11"/>
        <v>7732302.0599999996</v>
      </c>
      <c r="Q118" s="57">
        <f t="shared" si="13"/>
        <v>1756.3</v>
      </c>
      <c r="R118" s="57">
        <f t="shared" si="12"/>
        <v>1756.3</v>
      </c>
      <c r="S118" s="58">
        <v>45291</v>
      </c>
    </row>
    <row r="119" spans="1:19" s="36" customFormat="1" ht="30" x14ac:dyDescent="0.25">
      <c r="A119" s="101">
        <v>101</v>
      </c>
      <c r="B119" s="101">
        <v>101</v>
      </c>
      <c r="C119" s="55" t="s">
        <v>138</v>
      </c>
      <c r="D119" s="59">
        <v>1976</v>
      </c>
      <c r="E119" s="55"/>
      <c r="F119" s="101" t="s">
        <v>1075</v>
      </c>
      <c r="G119" s="54">
        <v>5</v>
      </c>
      <c r="H119" s="54">
        <v>4</v>
      </c>
      <c r="I119" s="57">
        <v>2956.2</v>
      </c>
      <c r="J119" s="57">
        <v>2654.4</v>
      </c>
      <c r="K119" s="13">
        <v>107</v>
      </c>
      <c r="L119" s="57">
        <f>SUM('Прил.1.2-реестр дом'!G114)</f>
        <v>6717360.29</v>
      </c>
      <c r="M119" s="57">
        <v>0</v>
      </c>
      <c r="N119" s="57">
        <v>0</v>
      </c>
      <c r="O119" s="57">
        <v>0</v>
      </c>
      <c r="P119" s="57">
        <f t="shared" si="11"/>
        <v>6717360.29</v>
      </c>
      <c r="Q119" s="57">
        <f t="shared" si="13"/>
        <v>2530.65</v>
      </c>
      <c r="R119" s="57">
        <f t="shared" si="12"/>
        <v>2530.65</v>
      </c>
      <c r="S119" s="58">
        <v>45291</v>
      </c>
    </row>
    <row r="120" spans="1:19" s="36" customFormat="1" ht="30" x14ac:dyDescent="0.25">
      <c r="A120" s="101">
        <v>102</v>
      </c>
      <c r="B120" s="101">
        <v>102</v>
      </c>
      <c r="C120" s="55" t="s">
        <v>139</v>
      </c>
      <c r="D120" s="59">
        <v>1975</v>
      </c>
      <c r="E120" s="55"/>
      <c r="F120" s="101" t="s">
        <v>1075</v>
      </c>
      <c r="G120" s="54">
        <v>5</v>
      </c>
      <c r="H120" s="54">
        <v>4</v>
      </c>
      <c r="I120" s="57">
        <v>3070.1</v>
      </c>
      <c r="J120" s="57">
        <v>2769.6</v>
      </c>
      <c r="K120" s="13">
        <v>137</v>
      </c>
      <c r="L120" s="57">
        <f>SUM('Прил.1.2-реестр дом'!G115)</f>
        <v>6808390.1699999999</v>
      </c>
      <c r="M120" s="57">
        <v>0</v>
      </c>
      <c r="N120" s="57">
        <v>0</v>
      </c>
      <c r="O120" s="57">
        <v>0</v>
      </c>
      <c r="P120" s="57">
        <f t="shared" si="11"/>
        <v>6808390.1699999999</v>
      </c>
      <c r="Q120" s="57">
        <f t="shared" si="13"/>
        <v>2458.2600000000002</v>
      </c>
      <c r="R120" s="57">
        <f t="shared" si="12"/>
        <v>2458.2600000000002</v>
      </c>
      <c r="S120" s="58">
        <v>45291</v>
      </c>
    </row>
    <row r="121" spans="1:19" s="36" customFormat="1" ht="30" x14ac:dyDescent="0.25">
      <c r="A121" s="101">
        <v>103</v>
      </c>
      <c r="B121" s="101">
        <v>103</v>
      </c>
      <c r="C121" s="55" t="s">
        <v>140</v>
      </c>
      <c r="D121" s="59">
        <v>1974</v>
      </c>
      <c r="E121" s="55"/>
      <c r="F121" s="101" t="s">
        <v>1075</v>
      </c>
      <c r="G121" s="54">
        <v>5</v>
      </c>
      <c r="H121" s="54">
        <v>8</v>
      </c>
      <c r="I121" s="57">
        <v>6361.7</v>
      </c>
      <c r="J121" s="57">
        <v>5735.9</v>
      </c>
      <c r="K121" s="13">
        <v>510</v>
      </c>
      <c r="L121" s="57">
        <f>SUM('Прил.1.2-реестр дом'!G116)</f>
        <v>11049101.720000001</v>
      </c>
      <c r="M121" s="57">
        <v>0</v>
      </c>
      <c r="N121" s="57">
        <v>0</v>
      </c>
      <c r="O121" s="57">
        <v>0</v>
      </c>
      <c r="P121" s="57">
        <f t="shared" si="11"/>
        <v>11049101.720000001</v>
      </c>
      <c r="Q121" s="57">
        <f t="shared" si="13"/>
        <v>1926.31</v>
      </c>
      <c r="R121" s="57">
        <f t="shared" si="12"/>
        <v>1926.31</v>
      </c>
      <c r="S121" s="58">
        <v>45291</v>
      </c>
    </row>
    <row r="122" spans="1:19" s="36" customFormat="1" ht="30" x14ac:dyDescent="0.25">
      <c r="A122" s="101">
        <v>104</v>
      </c>
      <c r="B122" s="101">
        <v>104</v>
      </c>
      <c r="C122" s="55" t="s">
        <v>141</v>
      </c>
      <c r="D122" s="56">
        <v>1974</v>
      </c>
      <c r="E122" s="55"/>
      <c r="F122" s="101" t="s">
        <v>1076</v>
      </c>
      <c r="G122" s="54">
        <v>5</v>
      </c>
      <c r="H122" s="54">
        <v>5</v>
      </c>
      <c r="I122" s="57">
        <v>3828.2</v>
      </c>
      <c r="J122" s="57">
        <v>3431.1</v>
      </c>
      <c r="K122" s="13">
        <v>185</v>
      </c>
      <c r="L122" s="57">
        <f>SUM('Прил.1.2-реестр дом'!G117)</f>
        <v>5424156.6100000003</v>
      </c>
      <c r="M122" s="57">
        <v>0</v>
      </c>
      <c r="N122" s="57">
        <v>0</v>
      </c>
      <c r="O122" s="57">
        <v>0</v>
      </c>
      <c r="P122" s="57">
        <f t="shared" si="11"/>
        <v>5424156.6100000003</v>
      </c>
      <c r="Q122" s="57">
        <f t="shared" si="13"/>
        <v>1580.88</v>
      </c>
      <c r="R122" s="57">
        <f t="shared" si="12"/>
        <v>1580.88</v>
      </c>
      <c r="S122" s="58">
        <v>45291</v>
      </c>
    </row>
    <row r="123" spans="1:19" s="36" customFormat="1" ht="30" x14ac:dyDescent="0.25">
      <c r="A123" s="101">
        <v>105</v>
      </c>
      <c r="B123" s="101">
        <v>105</v>
      </c>
      <c r="C123" s="55" t="s">
        <v>142</v>
      </c>
      <c r="D123" s="59">
        <v>1975</v>
      </c>
      <c r="E123" s="55"/>
      <c r="F123" s="101" t="s">
        <v>1076</v>
      </c>
      <c r="G123" s="54">
        <v>5</v>
      </c>
      <c r="H123" s="54">
        <v>4</v>
      </c>
      <c r="I123" s="57">
        <v>4235.3</v>
      </c>
      <c r="J123" s="57">
        <v>3942.1</v>
      </c>
      <c r="K123" s="13">
        <v>109</v>
      </c>
      <c r="L123" s="57">
        <f>SUM('Прил.1.2-реестр дом'!G118)</f>
        <v>9662259.1799999997</v>
      </c>
      <c r="M123" s="57">
        <v>0</v>
      </c>
      <c r="N123" s="57">
        <v>0</v>
      </c>
      <c r="O123" s="57">
        <v>0</v>
      </c>
      <c r="P123" s="57">
        <f t="shared" si="11"/>
        <v>9662259.1799999997</v>
      </c>
      <c r="Q123" s="57">
        <f t="shared" si="13"/>
        <v>2451.04</v>
      </c>
      <c r="R123" s="57">
        <f t="shared" si="12"/>
        <v>2451.04</v>
      </c>
      <c r="S123" s="58">
        <v>45291</v>
      </c>
    </row>
    <row r="124" spans="1:19" s="36" customFormat="1" ht="30" x14ac:dyDescent="0.25">
      <c r="A124" s="101">
        <v>106</v>
      </c>
      <c r="B124" s="101">
        <v>106</v>
      </c>
      <c r="C124" s="55" t="s">
        <v>143</v>
      </c>
      <c r="D124" s="56">
        <v>1973</v>
      </c>
      <c r="E124" s="55"/>
      <c r="F124" s="101" t="s">
        <v>1076</v>
      </c>
      <c r="G124" s="54">
        <v>5</v>
      </c>
      <c r="H124" s="54">
        <v>4</v>
      </c>
      <c r="I124" s="57">
        <v>3680.5</v>
      </c>
      <c r="J124" s="57">
        <v>3370.5</v>
      </c>
      <c r="K124" s="13">
        <v>131</v>
      </c>
      <c r="L124" s="57">
        <f>SUM('Прил.1.2-реестр дом'!G119)</f>
        <v>8410140.3900000006</v>
      </c>
      <c r="M124" s="57">
        <v>0</v>
      </c>
      <c r="N124" s="57">
        <v>0</v>
      </c>
      <c r="O124" s="57">
        <v>0</v>
      </c>
      <c r="P124" s="57">
        <f t="shared" si="11"/>
        <v>8410140.3900000006</v>
      </c>
      <c r="Q124" s="57">
        <f t="shared" si="13"/>
        <v>2495.2199999999998</v>
      </c>
      <c r="R124" s="57">
        <f t="shared" si="12"/>
        <v>2495.2199999999998</v>
      </c>
      <c r="S124" s="58">
        <v>45291</v>
      </c>
    </row>
    <row r="125" spans="1:19" s="36" customFormat="1" ht="30" x14ac:dyDescent="0.25">
      <c r="A125" s="101">
        <v>107</v>
      </c>
      <c r="B125" s="101">
        <v>107</v>
      </c>
      <c r="C125" s="55" t="s">
        <v>144</v>
      </c>
      <c r="D125" s="59">
        <v>1976</v>
      </c>
      <c r="E125" s="55"/>
      <c r="F125" s="101" t="s">
        <v>1076</v>
      </c>
      <c r="G125" s="54">
        <v>5</v>
      </c>
      <c r="H125" s="54">
        <v>4</v>
      </c>
      <c r="I125" s="57">
        <v>4451.8999999999996</v>
      </c>
      <c r="J125" s="57">
        <v>4166.2</v>
      </c>
      <c r="K125" s="13">
        <v>127</v>
      </c>
      <c r="L125" s="57">
        <f>SUM('Прил.1.2-реестр дом'!G120)</f>
        <v>8460641.9000000004</v>
      </c>
      <c r="M125" s="57">
        <v>0</v>
      </c>
      <c r="N125" s="57">
        <v>0</v>
      </c>
      <c r="O125" s="57">
        <v>0</v>
      </c>
      <c r="P125" s="57">
        <f t="shared" si="11"/>
        <v>8460641.9000000004</v>
      </c>
      <c r="Q125" s="57">
        <f t="shared" si="13"/>
        <v>2030.78</v>
      </c>
      <c r="R125" s="57">
        <f t="shared" si="12"/>
        <v>2030.78</v>
      </c>
      <c r="S125" s="58">
        <v>45291</v>
      </c>
    </row>
    <row r="126" spans="1:19" s="36" customFormat="1" ht="30" x14ac:dyDescent="0.25">
      <c r="A126" s="101">
        <v>108</v>
      </c>
      <c r="B126" s="101">
        <v>108</v>
      </c>
      <c r="C126" s="55" t="s">
        <v>145</v>
      </c>
      <c r="D126" s="56">
        <v>1981</v>
      </c>
      <c r="E126" s="55"/>
      <c r="F126" s="101" t="s">
        <v>1076</v>
      </c>
      <c r="G126" s="54">
        <v>5</v>
      </c>
      <c r="H126" s="54">
        <v>4</v>
      </c>
      <c r="I126" s="57">
        <v>3741.8</v>
      </c>
      <c r="J126" s="57">
        <v>3436.6</v>
      </c>
      <c r="K126" s="13">
        <v>158</v>
      </c>
      <c r="L126" s="57">
        <f>SUM('Прил.1.2-реестр дом'!G121)</f>
        <v>8586901.3800000008</v>
      </c>
      <c r="M126" s="57">
        <v>0</v>
      </c>
      <c r="N126" s="57">
        <v>0</v>
      </c>
      <c r="O126" s="57">
        <v>0</v>
      </c>
      <c r="P126" s="57">
        <f t="shared" si="11"/>
        <v>8586901.3800000008</v>
      </c>
      <c r="Q126" s="57">
        <f t="shared" si="13"/>
        <v>2498.66</v>
      </c>
      <c r="R126" s="57">
        <f t="shared" si="12"/>
        <v>2498.66</v>
      </c>
      <c r="S126" s="58">
        <v>45291</v>
      </c>
    </row>
    <row r="127" spans="1:19" s="36" customFormat="1" ht="30" x14ac:dyDescent="0.25">
      <c r="A127" s="101">
        <v>109</v>
      </c>
      <c r="B127" s="101">
        <v>109</v>
      </c>
      <c r="C127" s="55" t="s">
        <v>146</v>
      </c>
      <c r="D127" s="59">
        <v>1975</v>
      </c>
      <c r="E127" s="55"/>
      <c r="F127" s="101" t="s">
        <v>1076</v>
      </c>
      <c r="G127" s="54">
        <v>5</v>
      </c>
      <c r="H127" s="54">
        <v>4</v>
      </c>
      <c r="I127" s="57">
        <v>3694.9</v>
      </c>
      <c r="J127" s="57">
        <v>3392.9</v>
      </c>
      <c r="K127" s="13">
        <v>163</v>
      </c>
      <c r="L127" s="57">
        <f>SUM('Прил.1.2-реестр дом'!G122)</f>
        <v>4580475.78</v>
      </c>
      <c r="M127" s="57">
        <v>0</v>
      </c>
      <c r="N127" s="57">
        <v>0</v>
      </c>
      <c r="O127" s="57">
        <v>0</v>
      </c>
      <c r="P127" s="57">
        <f t="shared" si="11"/>
        <v>4580475.78</v>
      </c>
      <c r="Q127" s="57">
        <f t="shared" si="13"/>
        <v>1350.02</v>
      </c>
      <c r="R127" s="57">
        <f t="shared" si="12"/>
        <v>1350.02</v>
      </c>
      <c r="S127" s="58">
        <v>45291</v>
      </c>
    </row>
    <row r="128" spans="1:19" s="36" customFormat="1" ht="30" x14ac:dyDescent="0.25">
      <c r="A128" s="101">
        <v>110</v>
      </c>
      <c r="B128" s="101">
        <v>110</v>
      </c>
      <c r="C128" s="55" t="s">
        <v>147</v>
      </c>
      <c r="D128" s="56">
        <v>1973</v>
      </c>
      <c r="E128" s="55"/>
      <c r="F128" s="101" t="s">
        <v>1076</v>
      </c>
      <c r="G128" s="54">
        <v>5</v>
      </c>
      <c r="H128" s="54">
        <v>4</v>
      </c>
      <c r="I128" s="57">
        <v>3626.8</v>
      </c>
      <c r="J128" s="57">
        <v>3326.7</v>
      </c>
      <c r="K128" s="13">
        <v>170</v>
      </c>
      <c r="L128" s="57">
        <f>SUM('Прил.1.2-реестр дом'!G123)</f>
        <v>4798840.5599999996</v>
      </c>
      <c r="M128" s="57">
        <v>0</v>
      </c>
      <c r="N128" s="57">
        <v>0</v>
      </c>
      <c r="O128" s="57">
        <v>0</v>
      </c>
      <c r="P128" s="57">
        <f t="shared" si="11"/>
        <v>4798840.5599999996</v>
      </c>
      <c r="Q128" s="57">
        <f t="shared" si="13"/>
        <v>1442.52</v>
      </c>
      <c r="R128" s="57">
        <f t="shared" si="12"/>
        <v>1442.52</v>
      </c>
      <c r="S128" s="58">
        <v>45291</v>
      </c>
    </row>
    <row r="129" spans="1:19" s="36" customFormat="1" ht="30" x14ac:dyDescent="0.25">
      <c r="A129" s="101">
        <v>111</v>
      </c>
      <c r="B129" s="101">
        <v>111</v>
      </c>
      <c r="C129" s="55" t="s">
        <v>148</v>
      </c>
      <c r="D129" s="59">
        <v>1981</v>
      </c>
      <c r="E129" s="55"/>
      <c r="F129" s="101" t="s">
        <v>1076</v>
      </c>
      <c r="G129" s="54">
        <v>5</v>
      </c>
      <c r="H129" s="54">
        <v>4</v>
      </c>
      <c r="I129" s="57">
        <v>3677.8</v>
      </c>
      <c r="J129" s="57">
        <v>3379.4</v>
      </c>
      <c r="K129" s="13">
        <v>150</v>
      </c>
      <c r="L129" s="57">
        <f>SUM('Прил.1.2-реестр дом'!G124)</f>
        <v>7966706.0300000003</v>
      </c>
      <c r="M129" s="57">
        <v>0</v>
      </c>
      <c r="N129" s="57">
        <v>0</v>
      </c>
      <c r="O129" s="57">
        <v>0</v>
      </c>
      <c r="P129" s="57">
        <f t="shared" si="11"/>
        <v>7966706.0300000003</v>
      </c>
      <c r="Q129" s="57">
        <f t="shared" si="13"/>
        <v>2357.4299999999998</v>
      </c>
      <c r="R129" s="57">
        <f t="shared" si="12"/>
        <v>2357.4299999999998</v>
      </c>
      <c r="S129" s="58">
        <v>45291</v>
      </c>
    </row>
    <row r="130" spans="1:19" s="36" customFormat="1" ht="30" x14ac:dyDescent="0.25">
      <c r="A130" s="101">
        <v>112</v>
      </c>
      <c r="B130" s="101">
        <v>112</v>
      </c>
      <c r="C130" s="55" t="s">
        <v>149</v>
      </c>
      <c r="D130" s="59">
        <v>1974</v>
      </c>
      <c r="E130" s="55"/>
      <c r="F130" s="101" t="s">
        <v>1076</v>
      </c>
      <c r="G130" s="54">
        <v>2</v>
      </c>
      <c r="H130" s="54">
        <v>3</v>
      </c>
      <c r="I130" s="57">
        <v>1392.7</v>
      </c>
      <c r="J130" s="57">
        <v>991.5</v>
      </c>
      <c r="K130" s="13">
        <v>36</v>
      </c>
      <c r="L130" s="57">
        <f>SUM('Прил.1.2-реестр дом'!G125)</f>
        <v>3603354.66</v>
      </c>
      <c r="M130" s="57">
        <v>0</v>
      </c>
      <c r="N130" s="57">
        <v>0</v>
      </c>
      <c r="O130" s="57">
        <v>0</v>
      </c>
      <c r="P130" s="57">
        <f t="shared" si="11"/>
        <v>3603354.66</v>
      </c>
      <c r="Q130" s="57">
        <f t="shared" si="13"/>
        <v>3634.25</v>
      </c>
      <c r="R130" s="57">
        <f t="shared" si="12"/>
        <v>3634.25</v>
      </c>
      <c r="S130" s="58">
        <v>45291</v>
      </c>
    </row>
    <row r="131" spans="1:19" s="36" customFormat="1" ht="30" x14ac:dyDescent="0.25">
      <c r="A131" s="101">
        <v>113</v>
      </c>
      <c r="B131" s="101">
        <v>113</v>
      </c>
      <c r="C131" s="55" t="s">
        <v>150</v>
      </c>
      <c r="D131" s="59">
        <v>1973</v>
      </c>
      <c r="E131" s="55"/>
      <c r="F131" s="101" t="s">
        <v>1075</v>
      </c>
      <c r="G131" s="54">
        <v>5</v>
      </c>
      <c r="H131" s="54">
        <v>4</v>
      </c>
      <c r="I131" s="57">
        <v>3023.7</v>
      </c>
      <c r="J131" s="57">
        <v>2722.3</v>
      </c>
      <c r="K131" s="13">
        <v>134</v>
      </c>
      <c r="L131" s="57">
        <f>SUM('Прил.1.2-реестр дом'!G126)</f>
        <v>5015426.5199999996</v>
      </c>
      <c r="M131" s="57">
        <v>0</v>
      </c>
      <c r="N131" s="57">
        <v>0</v>
      </c>
      <c r="O131" s="57">
        <v>0</v>
      </c>
      <c r="P131" s="57">
        <f t="shared" si="11"/>
        <v>5015426.5199999996</v>
      </c>
      <c r="Q131" s="57">
        <f t="shared" si="13"/>
        <v>1842.35</v>
      </c>
      <c r="R131" s="57">
        <f t="shared" si="12"/>
        <v>1842.35</v>
      </c>
      <c r="S131" s="58">
        <v>45291</v>
      </c>
    </row>
    <row r="132" spans="1:19" s="36" customFormat="1" ht="30" x14ac:dyDescent="0.25">
      <c r="A132" s="101">
        <v>114</v>
      </c>
      <c r="B132" s="101">
        <v>114</v>
      </c>
      <c r="C132" s="55" t="s">
        <v>151</v>
      </c>
      <c r="D132" s="59">
        <v>1973</v>
      </c>
      <c r="E132" s="55"/>
      <c r="F132" s="101" t="s">
        <v>1075</v>
      </c>
      <c r="G132" s="54">
        <v>5</v>
      </c>
      <c r="H132" s="54">
        <v>4</v>
      </c>
      <c r="I132" s="57">
        <v>3014</v>
      </c>
      <c r="J132" s="57">
        <v>2710.3</v>
      </c>
      <c r="K132" s="13">
        <v>133</v>
      </c>
      <c r="L132" s="57">
        <f>SUM('Прил.1.2-реестр дом'!G127)</f>
        <v>4996770.5999999996</v>
      </c>
      <c r="M132" s="57">
        <v>0</v>
      </c>
      <c r="N132" s="57">
        <v>0</v>
      </c>
      <c r="O132" s="57">
        <v>0</v>
      </c>
      <c r="P132" s="57">
        <f t="shared" si="11"/>
        <v>4996770.5999999996</v>
      </c>
      <c r="Q132" s="57">
        <f t="shared" si="13"/>
        <v>1843.62</v>
      </c>
      <c r="R132" s="57">
        <f t="shared" si="12"/>
        <v>1843.62</v>
      </c>
      <c r="S132" s="58">
        <v>45291</v>
      </c>
    </row>
    <row r="133" spans="1:19" s="36" customFormat="1" ht="30" x14ac:dyDescent="0.25">
      <c r="A133" s="101">
        <v>115</v>
      </c>
      <c r="B133" s="101">
        <v>115</v>
      </c>
      <c r="C133" s="55" t="s">
        <v>152</v>
      </c>
      <c r="D133" s="59">
        <v>1978</v>
      </c>
      <c r="E133" s="55"/>
      <c r="F133" s="101" t="s">
        <v>1075</v>
      </c>
      <c r="G133" s="54">
        <v>9</v>
      </c>
      <c r="H133" s="54">
        <v>2</v>
      </c>
      <c r="I133" s="57">
        <v>4543.7</v>
      </c>
      <c r="J133" s="57">
        <v>3881.7</v>
      </c>
      <c r="K133" s="13">
        <v>174</v>
      </c>
      <c r="L133" s="57">
        <f>SUM('Прил.1.2-реестр дом'!G128)</f>
        <v>3296341.85</v>
      </c>
      <c r="M133" s="57">
        <v>0</v>
      </c>
      <c r="N133" s="57">
        <v>0</v>
      </c>
      <c r="O133" s="57">
        <v>0</v>
      </c>
      <c r="P133" s="57">
        <f t="shared" si="11"/>
        <v>3296341.85</v>
      </c>
      <c r="Q133" s="57">
        <f t="shared" si="13"/>
        <v>849.2</v>
      </c>
      <c r="R133" s="57">
        <f t="shared" si="12"/>
        <v>849.2</v>
      </c>
      <c r="S133" s="58">
        <v>45291</v>
      </c>
    </row>
    <row r="134" spans="1:19" s="36" customFormat="1" ht="30" x14ac:dyDescent="0.25">
      <c r="A134" s="101">
        <v>116</v>
      </c>
      <c r="B134" s="101">
        <v>116</v>
      </c>
      <c r="C134" s="55" t="s">
        <v>153</v>
      </c>
      <c r="D134" s="59">
        <v>1978</v>
      </c>
      <c r="E134" s="55"/>
      <c r="F134" s="101" t="s">
        <v>1075</v>
      </c>
      <c r="G134" s="54">
        <v>9</v>
      </c>
      <c r="H134" s="54">
        <v>2</v>
      </c>
      <c r="I134" s="57">
        <v>4543.1000000000004</v>
      </c>
      <c r="J134" s="57">
        <v>3886.8</v>
      </c>
      <c r="K134" s="13">
        <v>153</v>
      </c>
      <c r="L134" s="57">
        <f>SUM('Прил.1.2-реестр дом'!G129)</f>
        <v>3296313.05</v>
      </c>
      <c r="M134" s="57">
        <v>0</v>
      </c>
      <c r="N134" s="57">
        <v>0</v>
      </c>
      <c r="O134" s="57">
        <v>0</v>
      </c>
      <c r="P134" s="57">
        <f t="shared" si="11"/>
        <v>3296313.05</v>
      </c>
      <c r="Q134" s="57">
        <f t="shared" si="13"/>
        <v>848.08</v>
      </c>
      <c r="R134" s="57">
        <f t="shared" si="12"/>
        <v>848.08</v>
      </c>
      <c r="S134" s="58">
        <v>45291</v>
      </c>
    </row>
    <row r="135" spans="1:19" s="36" customFormat="1" ht="30" x14ac:dyDescent="0.25">
      <c r="A135" s="101">
        <v>117</v>
      </c>
      <c r="B135" s="101">
        <v>117</v>
      </c>
      <c r="C135" s="55" t="s">
        <v>154</v>
      </c>
      <c r="D135" s="56">
        <v>1978</v>
      </c>
      <c r="E135" s="55"/>
      <c r="F135" s="101" t="s">
        <v>1075</v>
      </c>
      <c r="G135" s="54">
        <v>3</v>
      </c>
      <c r="H135" s="54">
        <v>2</v>
      </c>
      <c r="I135" s="57">
        <v>1815.5</v>
      </c>
      <c r="J135" s="57">
        <v>958</v>
      </c>
      <c r="K135" s="13">
        <v>69</v>
      </c>
      <c r="L135" s="57">
        <f>SUM('Прил.1.2-реестр дом'!G130)</f>
        <v>5110233.09</v>
      </c>
      <c r="M135" s="57">
        <v>0</v>
      </c>
      <c r="N135" s="57">
        <v>0</v>
      </c>
      <c r="O135" s="57">
        <v>0</v>
      </c>
      <c r="P135" s="57">
        <f t="shared" si="11"/>
        <v>5110233.09</v>
      </c>
      <c r="Q135" s="57">
        <f t="shared" si="13"/>
        <v>5334.27</v>
      </c>
      <c r="R135" s="57">
        <f t="shared" si="12"/>
        <v>5334.27</v>
      </c>
      <c r="S135" s="58">
        <v>45291</v>
      </c>
    </row>
    <row r="136" spans="1:19" s="36" customFormat="1" ht="30" x14ac:dyDescent="0.25">
      <c r="A136" s="101">
        <v>118</v>
      </c>
      <c r="B136" s="101">
        <v>118</v>
      </c>
      <c r="C136" s="55" t="s">
        <v>155</v>
      </c>
      <c r="D136" s="56">
        <v>1978</v>
      </c>
      <c r="E136" s="55"/>
      <c r="F136" s="101" t="s">
        <v>1076</v>
      </c>
      <c r="G136" s="54">
        <v>6</v>
      </c>
      <c r="H136" s="54">
        <v>4</v>
      </c>
      <c r="I136" s="57">
        <v>4131.5</v>
      </c>
      <c r="J136" s="57">
        <v>3531.6</v>
      </c>
      <c r="K136" s="13">
        <v>131</v>
      </c>
      <c r="L136" s="57">
        <f>SUM('Прил.1.2-реестр дом'!G131)</f>
        <v>3295817.36</v>
      </c>
      <c r="M136" s="57">
        <v>0</v>
      </c>
      <c r="N136" s="57">
        <v>0</v>
      </c>
      <c r="O136" s="57">
        <v>0</v>
      </c>
      <c r="P136" s="57">
        <f t="shared" si="11"/>
        <v>3295817.36</v>
      </c>
      <c r="Q136" s="57">
        <f t="shared" si="13"/>
        <v>933.24</v>
      </c>
      <c r="R136" s="57">
        <f t="shared" si="12"/>
        <v>933.24</v>
      </c>
      <c r="S136" s="58">
        <v>45291</v>
      </c>
    </row>
    <row r="137" spans="1:19" s="36" customFormat="1" ht="30" x14ac:dyDescent="0.25">
      <c r="A137" s="101">
        <v>119</v>
      </c>
      <c r="B137" s="101">
        <v>119</v>
      </c>
      <c r="C137" s="55" t="s">
        <v>156</v>
      </c>
      <c r="D137" s="59">
        <v>1982</v>
      </c>
      <c r="E137" s="55"/>
      <c r="F137" s="101" t="s">
        <v>1076</v>
      </c>
      <c r="G137" s="54">
        <v>5</v>
      </c>
      <c r="H137" s="54">
        <v>3</v>
      </c>
      <c r="I137" s="57">
        <v>2335.3000000000002</v>
      </c>
      <c r="J137" s="57">
        <v>2110.3000000000002</v>
      </c>
      <c r="K137" s="13">
        <v>70</v>
      </c>
      <c r="L137" s="57">
        <f>SUM('Прил.1.2-реестр дом'!G132)</f>
        <v>4319192.38</v>
      </c>
      <c r="M137" s="57">
        <v>0</v>
      </c>
      <c r="N137" s="57">
        <v>0</v>
      </c>
      <c r="O137" s="57">
        <v>0</v>
      </c>
      <c r="P137" s="57">
        <f t="shared" si="11"/>
        <v>4319192.38</v>
      </c>
      <c r="Q137" s="57">
        <f t="shared" si="13"/>
        <v>2046.72</v>
      </c>
      <c r="R137" s="57">
        <f t="shared" si="12"/>
        <v>2046.72</v>
      </c>
      <c r="S137" s="58">
        <v>45291</v>
      </c>
    </row>
    <row r="138" spans="1:19" s="36" customFormat="1" ht="30" x14ac:dyDescent="0.25">
      <c r="A138" s="101">
        <v>120</v>
      </c>
      <c r="B138" s="101">
        <v>120</v>
      </c>
      <c r="C138" s="55" t="s">
        <v>157</v>
      </c>
      <c r="D138" s="59">
        <v>1980</v>
      </c>
      <c r="E138" s="55"/>
      <c r="F138" s="101" t="s">
        <v>1075</v>
      </c>
      <c r="G138" s="54">
        <v>10</v>
      </c>
      <c r="H138" s="54">
        <v>3</v>
      </c>
      <c r="I138" s="57">
        <v>7466</v>
      </c>
      <c r="J138" s="57">
        <v>6368.6</v>
      </c>
      <c r="K138" s="13">
        <v>343</v>
      </c>
      <c r="L138" s="57">
        <f>SUM('Прил.1.2-реестр дом'!G133)</f>
        <v>4648209.1900000004</v>
      </c>
      <c r="M138" s="57">
        <v>0</v>
      </c>
      <c r="N138" s="57">
        <v>0</v>
      </c>
      <c r="O138" s="57">
        <v>0</v>
      </c>
      <c r="P138" s="57">
        <f t="shared" si="11"/>
        <v>4648209.1900000004</v>
      </c>
      <c r="Q138" s="57">
        <f t="shared" si="13"/>
        <v>729.86</v>
      </c>
      <c r="R138" s="57">
        <f t="shared" si="12"/>
        <v>729.86</v>
      </c>
      <c r="S138" s="58">
        <v>45291</v>
      </c>
    </row>
    <row r="139" spans="1:19" s="36" customFormat="1" ht="30" x14ac:dyDescent="0.25">
      <c r="A139" s="101">
        <v>121</v>
      </c>
      <c r="B139" s="101">
        <v>121</v>
      </c>
      <c r="C139" s="55" t="s">
        <v>158</v>
      </c>
      <c r="D139" s="59">
        <v>1975</v>
      </c>
      <c r="E139" s="55"/>
      <c r="F139" s="101" t="s">
        <v>1076</v>
      </c>
      <c r="G139" s="54">
        <v>5</v>
      </c>
      <c r="H139" s="54">
        <v>1</v>
      </c>
      <c r="I139" s="57">
        <v>4035.5</v>
      </c>
      <c r="J139" s="57">
        <v>2980</v>
      </c>
      <c r="K139" s="13">
        <v>242</v>
      </c>
      <c r="L139" s="57">
        <f>SUM('Прил.1.2-реестр дом'!G134)</f>
        <v>10723876.33</v>
      </c>
      <c r="M139" s="57">
        <v>0</v>
      </c>
      <c r="N139" s="57">
        <v>0</v>
      </c>
      <c r="O139" s="57">
        <v>0</v>
      </c>
      <c r="P139" s="57">
        <f t="shared" si="11"/>
        <v>10723876.33</v>
      </c>
      <c r="Q139" s="57">
        <f t="shared" si="13"/>
        <v>3598.62</v>
      </c>
      <c r="R139" s="57">
        <f t="shared" si="12"/>
        <v>3598.62</v>
      </c>
      <c r="S139" s="58">
        <v>45291</v>
      </c>
    </row>
    <row r="140" spans="1:19" s="36" customFormat="1" ht="30" x14ac:dyDescent="0.25">
      <c r="A140" s="101">
        <v>122</v>
      </c>
      <c r="B140" s="101">
        <v>122</v>
      </c>
      <c r="C140" s="55" t="s">
        <v>159</v>
      </c>
      <c r="D140" s="59">
        <v>1975</v>
      </c>
      <c r="E140" s="55"/>
      <c r="F140" s="101" t="s">
        <v>1076</v>
      </c>
      <c r="G140" s="54">
        <v>5</v>
      </c>
      <c r="H140" s="54">
        <v>1</v>
      </c>
      <c r="I140" s="57">
        <v>4205.8999999999996</v>
      </c>
      <c r="J140" s="57">
        <v>2877.9</v>
      </c>
      <c r="K140" s="13">
        <v>264</v>
      </c>
      <c r="L140" s="57">
        <f>SUM('Прил.1.2-реестр дом'!G135)</f>
        <v>11838683.199999999</v>
      </c>
      <c r="M140" s="57">
        <v>0</v>
      </c>
      <c r="N140" s="57">
        <v>0</v>
      </c>
      <c r="O140" s="57">
        <v>0</v>
      </c>
      <c r="P140" s="57">
        <f t="shared" si="11"/>
        <v>11838683.199999999</v>
      </c>
      <c r="Q140" s="57">
        <f t="shared" si="13"/>
        <v>4113.6499999999996</v>
      </c>
      <c r="R140" s="57">
        <f t="shared" si="12"/>
        <v>4113.6499999999996</v>
      </c>
      <c r="S140" s="58">
        <v>45291</v>
      </c>
    </row>
    <row r="141" spans="1:19" s="36" customFormat="1" ht="30" x14ac:dyDescent="0.25">
      <c r="A141" s="101">
        <v>123</v>
      </c>
      <c r="B141" s="101">
        <v>123</v>
      </c>
      <c r="C141" s="55" t="s">
        <v>160</v>
      </c>
      <c r="D141" s="59">
        <v>1978</v>
      </c>
      <c r="E141" s="55"/>
      <c r="F141" s="101" t="s">
        <v>1076</v>
      </c>
      <c r="G141" s="54">
        <v>5</v>
      </c>
      <c r="H141" s="54">
        <v>6</v>
      </c>
      <c r="I141" s="57">
        <v>4958.2</v>
      </c>
      <c r="J141" s="57">
        <v>4521</v>
      </c>
      <c r="K141" s="13">
        <v>195</v>
      </c>
      <c r="L141" s="57">
        <f>SUM('Прил.1.2-реестр дом'!G136)</f>
        <v>13956242.199999999</v>
      </c>
      <c r="M141" s="57">
        <v>0</v>
      </c>
      <c r="N141" s="57">
        <v>0</v>
      </c>
      <c r="O141" s="57">
        <v>0</v>
      </c>
      <c r="P141" s="57">
        <f t="shared" si="11"/>
        <v>13956242.199999999</v>
      </c>
      <c r="Q141" s="57">
        <f t="shared" si="13"/>
        <v>3086.98</v>
      </c>
      <c r="R141" s="57">
        <f t="shared" si="12"/>
        <v>3086.98</v>
      </c>
      <c r="S141" s="58">
        <v>45291</v>
      </c>
    </row>
    <row r="142" spans="1:19" s="36" customFormat="1" ht="30" x14ac:dyDescent="0.25">
      <c r="A142" s="101">
        <v>124</v>
      </c>
      <c r="B142" s="101">
        <v>124</v>
      </c>
      <c r="C142" s="55" t="s">
        <v>161</v>
      </c>
      <c r="D142" s="59">
        <v>1977</v>
      </c>
      <c r="E142" s="55"/>
      <c r="F142" s="101" t="s">
        <v>1075</v>
      </c>
      <c r="G142" s="54">
        <v>5</v>
      </c>
      <c r="H142" s="54">
        <v>6</v>
      </c>
      <c r="I142" s="57">
        <v>4853.1000000000004</v>
      </c>
      <c r="J142" s="57">
        <v>4384.3</v>
      </c>
      <c r="K142" s="13">
        <v>200</v>
      </c>
      <c r="L142" s="57">
        <f>SUM('Прил.1.2-реестр дом'!G137)</f>
        <v>13660408.82</v>
      </c>
      <c r="M142" s="57">
        <v>0</v>
      </c>
      <c r="N142" s="57">
        <v>0</v>
      </c>
      <c r="O142" s="57">
        <v>0</v>
      </c>
      <c r="P142" s="57">
        <f t="shared" si="11"/>
        <v>13660408.82</v>
      </c>
      <c r="Q142" s="57">
        <f t="shared" si="13"/>
        <v>3115.76</v>
      </c>
      <c r="R142" s="57">
        <f t="shared" si="12"/>
        <v>3115.76</v>
      </c>
      <c r="S142" s="58">
        <v>45291</v>
      </c>
    </row>
    <row r="143" spans="1:19" s="36" customFormat="1" ht="30" x14ac:dyDescent="0.25">
      <c r="A143" s="101">
        <v>125</v>
      </c>
      <c r="B143" s="101">
        <v>125</v>
      </c>
      <c r="C143" s="55" t="s">
        <v>162</v>
      </c>
      <c r="D143" s="59">
        <v>1979</v>
      </c>
      <c r="E143" s="55"/>
      <c r="F143" s="101" t="s">
        <v>1075</v>
      </c>
      <c r="G143" s="54">
        <v>5</v>
      </c>
      <c r="H143" s="54">
        <v>6</v>
      </c>
      <c r="I143" s="57">
        <v>4803.3</v>
      </c>
      <c r="J143" s="57">
        <v>4373</v>
      </c>
      <c r="K143" s="13">
        <v>193</v>
      </c>
      <c r="L143" s="57">
        <f>SUM('Прил.1.2-реестр дом'!G138)</f>
        <v>9533728.0099999998</v>
      </c>
      <c r="M143" s="57">
        <v>0</v>
      </c>
      <c r="N143" s="57">
        <v>0</v>
      </c>
      <c r="O143" s="57">
        <v>0</v>
      </c>
      <c r="P143" s="57">
        <f t="shared" si="11"/>
        <v>9533728.0099999998</v>
      </c>
      <c r="Q143" s="57">
        <f t="shared" si="13"/>
        <v>2180.13</v>
      </c>
      <c r="R143" s="57">
        <f t="shared" si="12"/>
        <v>2180.13</v>
      </c>
      <c r="S143" s="58">
        <v>45291</v>
      </c>
    </row>
    <row r="144" spans="1:19" s="36" customFormat="1" ht="30" x14ac:dyDescent="0.25">
      <c r="A144" s="101">
        <v>126</v>
      </c>
      <c r="B144" s="101">
        <v>126</v>
      </c>
      <c r="C144" s="55" t="s">
        <v>163</v>
      </c>
      <c r="D144" s="59">
        <v>1980</v>
      </c>
      <c r="E144" s="55"/>
      <c r="F144" s="101" t="s">
        <v>1075</v>
      </c>
      <c r="G144" s="54">
        <v>5</v>
      </c>
      <c r="H144" s="54">
        <v>6</v>
      </c>
      <c r="I144" s="57">
        <v>4839.3900000000003</v>
      </c>
      <c r="J144" s="57">
        <v>4381</v>
      </c>
      <c r="K144" s="13">
        <v>232</v>
      </c>
      <c r="L144" s="57">
        <f>SUM('Прил.1.2-реестр дом'!G139)</f>
        <v>8385493.6500000004</v>
      </c>
      <c r="M144" s="57">
        <v>0</v>
      </c>
      <c r="N144" s="57">
        <v>0</v>
      </c>
      <c r="O144" s="57">
        <v>0</v>
      </c>
      <c r="P144" s="57">
        <f t="shared" si="11"/>
        <v>8385493.6500000004</v>
      </c>
      <c r="Q144" s="57">
        <f t="shared" si="13"/>
        <v>1914.06</v>
      </c>
      <c r="R144" s="57">
        <f t="shared" si="12"/>
        <v>1914.06</v>
      </c>
      <c r="S144" s="58">
        <v>45291</v>
      </c>
    </row>
    <row r="145" spans="1:19" s="36" customFormat="1" ht="30" x14ac:dyDescent="0.25">
      <c r="A145" s="101">
        <v>127</v>
      </c>
      <c r="B145" s="101">
        <v>127</v>
      </c>
      <c r="C145" s="55" t="s">
        <v>164</v>
      </c>
      <c r="D145" s="56">
        <v>1979</v>
      </c>
      <c r="E145" s="55"/>
      <c r="F145" s="101" t="s">
        <v>1075</v>
      </c>
      <c r="G145" s="54">
        <v>5</v>
      </c>
      <c r="H145" s="54">
        <v>4</v>
      </c>
      <c r="I145" s="57">
        <v>3053</v>
      </c>
      <c r="J145" s="57">
        <v>2717</v>
      </c>
      <c r="K145" s="13">
        <v>152</v>
      </c>
      <c r="L145" s="57">
        <f>SUM('Прил.1.2-реестр дом'!G140)</f>
        <v>8593523.3399999999</v>
      </c>
      <c r="M145" s="57">
        <v>0</v>
      </c>
      <c r="N145" s="57">
        <v>0</v>
      </c>
      <c r="O145" s="57">
        <v>0</v>
      </c>
      <c r="P145" s="57">
        <f t="shared" si="11"/>
        <v>8593523.3399999999</v>
      </c>
      <c r="Q145" s="57">
        <f t="shared" si="13"/>
        <v>3162.87</v>
      </c>
      <c r="R145" s="57">
        <f t="shared" si="12"/>
        <v>3162.87</v>
      </c>
      <c r="S145" s="58">
        <v>45291</v>
      </c>
    </row>
    <row r="146" spans="1:19" s="36" customFormat="1" ht="30" x14ac:dyDescent="0.25">
      <c r="A146" s="101">
        <v>128</v>
      </c>
      <c r="B146" s="101">
        <v>128</v>
      </c>
      <c r="C146" s="55" t="s">
        <v>165</v>
      </c>
      <c r="D146" s="56">
        <v>1975</v>
      </c>
      <c r="E146" s="55"/>
      <c r="F146" s="101" t="s">
        <v>1076</v>
      </c>
      <c r="G146" s="54">
        <v>5</v>
      </c>
      <c r="H146" s="54">
        <v>4</v>
      </c>
      <c r="I146" s="57">
        <v>3970.5</v>
      </c>
      <c r="J146" s="57">
        <v>3676.7</v>
      </c>
      <c r="K146" s="13">
        <v>100</v>
      </c>
      <c r="L146" s="57">
        <f>SUM('Прил.1.2-реестр дом'!G141)</f>
        <v>6386886.6699999999</v>
      </c>
      <c r="M146" s="57">
        <v>0</v>
      </c>
      <c r="N146" s="57">
        <v>0</v>
      </c>
      <c r="O146" s="57">
        <v>0</v>
      </c>
      <c r="P146" s="57">
        <f t="shared" si="11"/>
        <v>6386886.6699999999</v>
      </c>
      <c r="Q146" s="57">
        <f t="shared" si="13"/>
        <v>1737.12</v>
      </c>
      <c r="R146" s="57">
        <f t="shared" si="12"/>
        <v>1737.12</v>
      </c>
      <c r="S146" s="58">
        <v>45291</v>
      </c>
    </row>
    <row r="147" spans="1:19" s="36" customFormat="1" ht="30" x14ac:dyDescent="0.25">
      <c r="A147" s="101">
        <v>129</v>
      </c>
      <c r="B147" s="101">
        <v>129</v>
      </c>
      <c r="C147" s="55" t="s">
        <v>166</v>
      </c>
      <c r="D147" s="56">
        <v>1974</v>
      </c>
      <c r="E147" s="55"/>
      <c r="F147" s="101" t="s">
        <v>1075</v>
      </c>
      <c r="G147" s="54">
        <v>5</v>
      </c>
      <c r="H147" s="54">
        <v>4</v>
      </c>
      <c r="I147" s="57">
        <v>2976.6</v>
      </c>
      <c r="J147" s="57">
        <v>2675.3</v>
      </c>
      <c r="K147" s="13">
        <v>125</v>
      </c>
      <c r="L147" s="57">
        <f>SUM('Прил.1.2-реестр дом'!G142)</f>
        <v>7890604.3600000003</v>
      </c>
      <c r="M147" s="57">
        <v>0</v>
      </c>
      <c r="N147" s="57">
        <v>0</v>
      </c>
      <c r="O147" s="57">
        <v>0</v>
      </c>
      <c r="P147" s="57">
        <f t="shared" si="11"/>
        <v>7890604.3600000003</v>
      </c>
      <c r="Q147" s="57">
        <f t="shared" ref="Q147:Q179" si="14">SUM(L147/J147)</f>
        <v>2949.43</v>
      </c>
      <c r="R147" s="57">
        <f t="shared" si="12"/>
        <v>2949.43</v>
      </c>
      <c r="S147" s="58">
        <v>45291</v>
      </c>
    </row>
    <row r="148" spans="1:19" s="36" customFormat="1" ht="30" x14ac:dyDescent="0.25">
      <c r="A148" s="101">
        <v>130</v>
      </c>
      <c r="B148" s="101">
        <v>130</v>
      </c>
      <c r="C148" s="55" t="s">
        <v>712</v>
      </c>
      <c r="D148" s="56">
        <v>1972</v>
      </c>
      <c r="E148" s="55"/>
      <c r="F148" s="101" t="s">
        <v>1075</v>
      </c>
      <c r="G148" s="54">
        <v>5</v>
      </c>
      <c r="H148" s="54">
        <v>2</v>
      </c>
      <c r="I148" s="57">
        <v>11659.2</v>
      </c>
      <c r="J148" s="57">
        <v>8629.4</v>
      </c>
      <c r="K148" s="13">
        <v>614</v>
      </c>
      <c r="L148" s="57">
        <f>SUM('Прил.1.2-реестр дом'!G143)</f>
        <v>19745709.899999999</v>
      </c>
      <c r="M148" s="57">
        <v>0</v>
      </c>
      <c r="N148" s="57">
        <v>0</v>
      </c>
      <c r="O148" s="57">
        <v>0</v>
      </c>
      <c r="P148" s="57">
        <f>L148</f>
        <v>19745709.899999999</v>
      </c>
      <c r="Q148" s="57">
        <f t="shared" si="14"/>
        <v>2288.19</v>
      </c>
      <c r="R148" s="57">
        <f>SUM(Q148)</f>
        <v>2288.19</v>
      </c>
      <c r="S148" s="58">
        <v>45291</v>
      </c>
    </row>
    <row r="149" spans="1:19" s="36" customFormat="1" ht="30" x14ac:dyDescent="0.25">
      <c r="A149" s="101">
        <v>131</v>
      </c>
      <c r="B149" s="101">
        <v>131</v>
      </c>
      <c r="C149" s="60" t="s">
        <v>167</v>
      </c>
      <c r="D149" s="59">
        <v>1977</v>
      </c>
      <c r="E149" s="55"/>
      <c r="F149" s="101" t="s">
        <v>1075</v>
      </c>
      <c r="G149" s="54">
        <v>5</v>
      </c>
      <c r="H149" s="54">
        <v>6</v>
      </c>
      <c r="I149" s="57">
        <v>4710.7</v>
      </c>
      <c r="J149" s="57">
        <v>4267.5</v>
      </c>
      <c r="K149" s="13">
        <v>382</v>
      </c>
      <c r="L149" s="57">
        <f>SUM('Прил.1.2-реестр дом'!G144)</f>
        <v>8748723.8200000003</v>
      </c>
      <c r="M149" s="57">
        <v>0</v>
      </c>
      <c r="N149" s="57">
        <v>0</v>
      </c>
      <c r="O149" s="57">
        <v>0</v>
      </c>
      <c r="P149" s="57">
        <f t="shared" ref="P149:P216" si="15">L149</f>
        <v>8748723.8200000003</v>
      </c>
      <c r="Q149" s="57">
        <f t="shared" si="14"/>
        <v>2050.08</v>
      </c>
      <c r="R149" s="57">
        <f t="shared" ref="R149:R216" si="16">SUM(Q149)</f>
        <v>2050.08</v>
      </c>
      <c r="S149" s="58">
        <v>45291</v>
      </c>
    </row>
    <row r="150" spans="1:19" s="36" customFormat="1" ht="30" x14ac:dyDescent="0.25">
      <c r="A150" s="101">
        <v>132</v>
      </c>
      <c r="B150" s="101">
        <v>132</v>
      </c>
      <c r="C150" s="55" t="s">
        <v>168</v>
      </c>
      <c r="D150" s="59">
        <v>1981</v>
      </c>
      <c r="E150" s="55"/>
      <c r="F150" s="101" t="s">
        <v>1075</v>
      </c>
      <c r="G150" s="54">
        <v>5</v>
      </c>
      <c r="H150" s="54">
        <v>6</v>
      </c>
      <c r="I150" s="57">
        <v>4863.7</v>
      </c>
      <c r="J150" s="57">
        <v>4400.2</v>
      </c>
      <c r="K150" s="13">
        <v>412</v>
      </c>
      <c r="L150" s="57">
        <f>SUM('Прил.1.2-реестр дом'!G145)</f>
        <v>8755394.3100000005</v>
      </c>
      <c r="M150" s="57">
        <v>0</v>
      </c>
      <c r="N150" s="57">
        <v>0</v>
      </c>
      <c r="O150" s="57">
        <v>0</v>
      </c>
      <c r="P150" s="57">
        <f t="shared" si="15"/>
        <v>8755394.3100000005</v>
      </c>
      <c r="Q150" s="57">
        <f t="shared" si="14"/>
        <v>1989.77</v>
      </c>
      <c r="R150" s="57">
        <f t="shared" si="16"/>
        <v>1989.77</v>
      </c>
      <c r="S150" s="58">
        <v>45291</v>
      </c>
    </row>
    <row r="151" spans="1:19" s="36" customFormat="1" ht="30" x14ac:dyDescent="0.25">
      <c r="A151" s="101">
        <v>133</v>
      </c>
      <c r="B151" s="101">
        <v>133</v>
      </c>
      <c r="C151" s="55" t="s">
        <v>169</v>
      </c>
      <c r="D151" s="59">
        <v>1982</v>
      </c>
      <c r="E151" s="55"/>
      <c r="F151" s="101" t="s">
        <v>1076</v>
      </c>
      <c r="G151" s="54">
        <v>2</v>
      </c>
      <c r="H151" s="54">
        <v>2</v>
      </c>
      <c r="I151" s="57">
        <v>816.5</v>
      </c>
      <c r="J151" s="57">
        <v>753</v>
      </c>
      <c r="K151" s="13">
        <v>34</v>
      </c>
      <c r="L151" s="57">
        <f>SUM('Прил.1.2-реестр дом'!G146)</f>
        <v>3383950.15</v>
      </c>
      <c r="M151" s="57">
        <v>0</v>
      </c>
      <c r="N151" s="57">
        <v>0</v>
      </c>
      <c r="O151" s="57">
        <v>0</v>
      </c>
      <c r="P151" s="57">
        <f t="shared" si="15"/>
        <v>3383950.15</v>
      </c>
      <c r="Q151" s="57">
        <f t="shared" si="14"/>
        <v>4493.96</v>
      </c>
      <c r="R151" s="57">
        <f t="shared" si="16"/>
        <v>4493.96</v>
      </c>
      <c r="S151" s="58">
        <v>45291</v>
      </c>
    </row>
    <row r="152" spans="1:19" s="36" customFormat="1" ht="30" x14ac:dyDescent="0.25">
      <c r="A152" s="101">
        <v>134</v>
      </c>
      <c r="B152" s="101">
        <v>134</v>
      </c>
      <c r="C152" s="55" t="s">
        <v>170</v>
      </c>
      <c r="D152" s="59">
        <v>1982</v>
      </c>
      <c r="E152" s="55"/>
      <c r="F152" s="101" t="s">
        <v>1076</v>
      </c>
      <c r="G152" s="54">
        <v>2</v>
      </c>
      <c r="H152" s="54">
        <v>2</v>
      </c>
      <c r="I152" s="57">
        <v>839.7</v>
      </c>
      <c r="J152" s="57">
        <v>767.1</v>
      </c>
      <c r="K152" s="13">
        <v>32</v>
      </c>
      <c r="L152" s="57">
        <f>SUM('Прил.1.2-реестр дом'!G147)</f>
        <v>3349982.24</v>
      </c>
      <c r="M152" s="57">
        <v>0</v>
      </c>
      <c r="N152" s="57">
        <v>0</v>
      </c>
      <c r="O152" s="57">
        <v>0</v>
      </c>
      <c r="P152" s="57">
        <f t="shared" si="15"/>
        <v>3349982.24</v>
      </c>
      <c r="Q152" s="57">
        <f t="shared" si="14"/>
        <v>4367.07</v>
      </c>
      <c r="R152" s="57">
        <f t="shared" si="16"/>
        <v>4367.07</v>
      </c>
      <c r="S152" s="58">
        <v>45291</v>
      </c>
    </row>
    <row r="153" spans="1:19" s="36" customFormat="1" ht="30" x14ac:dyDescent="0.25">
      <c r="A153" s="101">
        <v>135</v>
      </c>
      <c r="B153" s="101">
        <v>135</v>
      </c>
      <c r="C153" s="55" t="s">
        <v>171</v>
      </c>
      <c r="D153" s="59">
        <v>1976</v>
      </c>
      <c r="E153" s="55"/>
      <c r="F153" s="101" t="s">
        <v>1075</v>
      </c>
      <c r="G153" s="54">
        <v>5</v>
      </c>
      <c r="H153" s="54">
        <v>2</v>
      </c>
      <c r="I153" s="57">
        <v>4663.3</v>
      </c>
      <c r="J153" s="57">
        <v>3919.3</v>
      </c>
      <c r="K153" s="13">
        <v>297</v>
      </c>
      <c r="L153" s="57">
        <f>SUM('Прил.1.2-реестр дом'!G148)</f>
        <v>9433528.4600000009</v>
      </c>
      <c r="M153" s="57">
        <v>0</v>
      </c>
      <c r="N153" s="57">
        <v>0</v>
      </c>
      <c r="O153" s="57">
        <v>0</v>
      </c>
      <c r="P153" s="57">
        <f t="shared" si="15"/>
        <v>9433528.4600000009</v>
      </c>
      <c r="Q153" s="57">
        <f t="shared" si="14"/>
        <v>2406.94</v>
      </c>
      <c r="R153" s="57">
        <f t="shared" si="16"/>
        <v>2406.94</v>
      </c>
      <c r="S153" s="58">
        <v>45291</v>
      </c>
    </row>
    <row r="154" spans="1:19" s="36" customFormat="1" ht="30" x14ac:dyDescent="0.25">
      <c r="A154" s="101">
        <v>136</v>
      </c>
      <c r="B154" s="101">
        <v>136</v>
      </c>
      <c r="C154" s="55" t="s">
        <v>172</v>
      </c>
      <c r="D154" s="56">
        <v>1977</v>
      </c>
      <c r="E154" s="55"/>
      <c r="F154" s="101" t="s">
        <v>1075</v>
      </c>
      <c r="G154" s="54">
        <v>5</v>
      </c>
      <c r="H154" s="54">
        <v>6</v>
      </c>
      <c r="I154" s="57">
        <v>4883.3999999999996</v>
      </c>
      <c r="J154" s="57">
        <v>4431.2</v>
      </c>
      <c r="K154" s="13">
        <v>215</v>
      </c>
      <c r="L154" s="57">
        <f>SUM('Прил.1.2-реестр дом'!G149)</f>
        <v>7048412.1299999999</v>
      </c>
      <c r="M154" s="57">
        <v>0</v>
      </c>
      <c r="N154" s="57">
        <v>0</v>
      </c>
      <c r="O154" s="57">
        <v>0</v>
      </c>
      <c r="P154" s="57">
        <f t="shared" si="15"/>
        <v>7048412.1299999999</v>
      </c>
      <c r="Q154" s="57">
        <f t="shared" si="14"/>
        <v>1590.63</v>
      </c>
      <c r="R154" s="57">
        <f t="shared" si="16"/>
        <v>1590.63</v>
      </c>
      <c r="S154" s="58">
        <v>45291</v>
      </c>
    </row>
    <row r="155" spans="1:19" s="36" customFormat="1" ht="30" x14ac:dyDescent="0.25">
      <c r="A155" s="101">
        <v>137</v>
      </c>
      <c r="B155" s="101">
        <v>137</v>
      </c>
      <c r="C155" s="55" t="s">
        <v>2140</v>
      </c>
      <c r="D155" s="56">
        <v>2001</v>
      </c>
      <c r="E155" s="55"/>
      <c r="F155" s="101" t="s">
        <v>1075</v>
      </c>
      <c r="G155" s="54">
        <v>16</v>
      </c>
      <c r="H155" s="54">
        <v>1</v>
      </c>
      <c r="I155" s="57">
        <v>5055.3</v>
      </c>
      <c r="J155" s="57">
        <v>4912.1000000000004</v>
      </c>
      <c r="K155" s="13">
        <v>176</v>
      </c>
      <c r="L155" s="57">
        <f>SUM('Прил.1.2-реестр дом'!G150)</f>
        <v>5542197.1900000004</v>
      </c>
      <c r="M155" s="57">
        <v>0</v>
      </c>
      <c r="N155" s="57">
        <v>0</v>
      </c>
      <c r="O155" s="57">
        <v>0</v>
      </c>
      <c r="P155" s="57">
        <f t="shared" ref="P155" si="17">L155</f>
        <v>5542197.1900000004</v>
      </c>
      <c r="Q155" s="57">
        <f t="shared" si="14"/>
        <v>1128.27</v>
      </c>
      <c r="R155" s="57">
        <f t="shared" ref="R155" si="18">SUM(Q155)</f>
        <v>1128.27</v>
      </c>
      <c r="S155" s="58">
        <v>45291</v>
      </c>
    </row>
    <row r="156" spans="1:19" s="36" customFormat="1" ht="30" x14ac:dyDescent="0.25">
      <c r="A156" s="101">
        <v>138</v>
      </c>
      <c r="B156" s="101">
        <v>138</v>
      </c>
      <c r="C156" s="55" t="s">
        <v>173</v>
      </c>
      <c r="D156" s="59">
        <v>1974</v>
      </c>
      <c r="E156" s="55"/>
      <c r="F156" s="101" t="s">
        <v>1076</v>
      </c>
      <c r="G156" s="54">
        <v>2</v>
      </c>
      <c r="H156" s="54">
        <v>2</v>
      </c>
      <c r="I156" s="57">
        <v>798.8</v>
      </c>
      <c r="J156" s="57">
        <v>734.6</v>
      </c>
      <c r="K156" s="13">
        <v>37</v>
      </c>
      <c r="L156" s="57">
        <f>SUM('Прил.1.2-реестр дом'!G151)</f>
        <v>2990956.49</v>
      </c>
      <c r="M156" s="57">
        <v>0</v>
      </c>
      <c r="N156" s="57">
        <v>0</v>
      </c>
      <c r="O156" s="57">
        <v>0</v>
      </c>
      <c r="P156" s="57">
        <f t="shared" si="15"/>
        <v>2990956.49</v>
      </c>
      <c r="Q156" s="57">
        <f t="shared" si="14"/>
        <v>4071.54</v>
      </c>
      <c r="R156" s="57">
        <f t="shared" si="16"/>
        <v>4071.54</v>
      </c>
      <c r="S156" s="58">
        <v>45291</v>
      </c>
    </row>
    <row r="157" spans="1:19" s="36" customFormat="1" ht="30" x14ac:dyDescent="0.25">
      <c r="A157" s="101">
        <v>139</v>
      </c>
      <c r="B157" s="101">
        <v>139</v>
      </c>
      <c r="C157" s="55" t="s">
        <v>174</v>
      </c>
      <c r="D157" s="59">
        <v>1978</v>
      </c>
      <c r="E157" s="55"/>
      <c r="F157" s="101" t="s">
        <v>1076</v>
      </c>
      <c r="G157" s="54">
        <v>3</v>
      </c>
      <c r="H157" s="54">
        <v>3</v>
      </c>
      <c r="I157" s="57">
        <v>2008.6</v>
      </c>
      <c r="J157" s="57">
        <v>1845</v>
      </c>
      <c r="K157" s="13">
        <v>83</v>
      </c>
      <c r="L157" s="57">
        <f>SUM('Прил.1.2-реестр дом'!G152)</f>
        <v>7112485.3899999997</v>
      </c>
      <c r="M157" s="57">
        <v>0</v>
      </c>
      <c r="N157" s="57">
        <v>0</v>
      </c>
      <c r="O157" s="57">
        <v>0</v>
      </c>
      <c r="P157" s="57">
        <f t="shared" si="15"/>
        <v>7112485.3899999997</v>
      </c>
      <c r="Q157" s="57">
        <f t="shared" si="14"/>
        <v>3855.01</v>
      </c>
      <c r="R157" s="57">
        <f t="shared" si="16"/>
        <v>3855.01</v>
      </c>
      <c r="S157" s="58">
        <v>45291</v>
      </c>
    </row>
    <row r="158" spans="1:19" s="36" customFormat="1" ht="30" x14ac:dyDescent="0.25">
      <c r="A158" s="101">
        <v>140</v>
      </c>
      <c r="B158" s="101">
        <v>140</v>
      </c>
      <c r="C158" s="55" t="s">
        <v>175</v>
      </c>
      <c r="D158" s="59">
        <v>1974</v>
      </c>
      <c r="E158" s="55"/>
      <c r="F158" s="101" t="s">
        <v>1075</v>
      </c>
      <c r="G158" s="54">
        <v>5</v>
      </c>
      <c r="H158" s="54">
        <v>4</v>
      </c>
      <c r="I158" s="57">
        <v>2988.7</v>
      </c>
      <c r="J158" s="57">
        <v>2684.6</v>
      </c>
      <c r="K158" s="13">
        <v>128</v>
      </c>
      <c r="L158" s="57">
        <f>SUM('Прил.1.2-реестр дом'!G153)</f>
        <v>6456171.2699999996</v>
      </c>
      <c r="M158" s="57">
        <v>0</v>
      </c>
      <c r="N158" s="57">
        <v>0</v>
      </c>
      <c r="O158" s="57">
        <v>0</v>
      </c>
      <c r="P158" s="57">
        <f t="shared" si="15"/>
        <v>6456171.2699999996</v>
      </c>
      <c r="Q158" s="57">
        <f t="shared" si="14"/>
        <v>2404.89</v>
      </c>
      <c r="R158" s="57">
        <f t="shared" si="16"/>
        <v>2404.89</v>
      </c>
      <c r="S158" s="58">
        <v>45291</v>
      </c>
    </row>
    <row r="159" spans="1:19" s="36" customFormat="1" ht="30" x14ac:dyDescent="0.25">
      <c r="A159" s="101">
        <v>141</v>
      </c>
      <c r="B159" s="101">
        <v>141</v>
      </c>
      <c r="C159" s="55" t="s">
        <v>176</v>
      </c>
      <c r="D159" s="59">
        <v>1977</v>
      </c>
      <c r="E159" s="55"/>
      <c r="F159" s="101" t="s">
        <v>1075</v>
      </c>
      <c r="G159" s="54">
        <v>5</v>
      </c>
      <c r="H159" s="54">
        <v>4</v>
      </c>
      <c r="I159" s="57">
        <v>3528.6</v>
      </c>
      <c r="J159" s="57">
        <v>3225.7</v>
      </c>
      <c r="K159" s="13">
        <v>107</v>
      </c>
      <c r="L159" s="57">
        <f>SUM('Прил.1.2-реестр дом'!G154)</f>
        <v>4957858.4000000004</v>
      </c>
      <c r="M159" s="57">
        <v>0</v>
      </c>
      <c r="N159" s="57">
        <v>0</v>
      </c>
      <c r="O159" s="57">
        <v>0</v>
      </c>
      <c r="P159" s="57">
        <f t="shared" si="15"/>
        <v>4957858.4000000004</v>
      </c>
      <c r="Q159" s="57">
        <f t="shared" si="14"/>
        <v>1536.99</v>
      </c>
      <c r="R159" s="57">
        <f t="shared" si="16"/>
        <v>1536.99</v>
      </c>
      <c r="S159" s="58">
        <v>45291</v>
      </c>
    </row>
    <row r="160" spans="1:19" s="36" customFormat="1" ht="30" x14ac:dyDescent="0.25">
      <c r="A160" s="101">
        <v>142</v>
      </c>
      <c r="B160" s="101">
        <v>142</v>
      </c>
      <c r="C160" s="55" t="s">
        <v>177</v>
      </c>
      <c r="D160" s="59">
        <v>1976</v>
      </c>
      <c r="E160" s="55"/>
      <c r="F160" s="101" t="s">
        <v>1075</v>
      </c>
      <c r="G160" s="54">
        <v>5</v>
      </c>
      <c r="H160" s="54">
        <v>4</v>
      </c>
      <c r="I160" s="57">
        <v>3026.3</v>
      </c>
      <c r="J160" s="57">
        <v>2721.6</v>
      </c>
      <c r="K160" s="13">
        <v>134</v>
      </c>
      <c r="L160" s="57">
        <f>SUM('Прил.1.2-реестр дом'!G155)</f>
        <v>4933748</v>
      </c>
      <c r="M160" s="57">
        <v>0</v>
      </c>
      <c r="N160" s="57">
        <v>0</v>
      </c>
      <c r="O160" s="57">
        <v>0</v>
      </c>
      <c r="P160" s="57">
        <f t="shared" si="15"/>
        <v>4933748</v>
      </c>
      <c r="Q160" s="57">
        <f t="shared" si="14"/>
        <v>1812.81</v>
      </c>
      <c r="R160" s="57">
        <f t="shared" si="16"/>
        <v>1812.81</v>
      </c>
      <c r="S160" s="58">
        <v>45291</v>
      </c>
    </row>
    <row r="161" spans="1:19" s="36" customFormat="1" ht="30" x14ac:dyDescent="0.25">
      <c r="A161" s="101">
        <v>143</v>
      </c>
      <c r="B161" s="101">
        <v>143</v>
      </c>
      <c r="C161" s="55" t="s">
        <v>178</v>
      </c>
      <c r="D161" s="59">
        <v>1978</v>
      </c>
      <c r="E161" s="55"/>
      <c r="F161" s="101" t="s">
        <v>1075</v>
      </c>
      <c r="G161" s="54">
        <v>5</v>
      </c>
      <c r="H161" s="54">
        <v>6</v>
      </c>
      <c r="I161" s="57">
        <v>4908.8</v>
      </c>
      <c r="J161" s="57">
        <v>4446.8</v>
      </c>
      <c r="K161" s="13">
        <v>208</v>
      </c>
      <c r="L161" s="57">
        <f>SUM('Прил.1.2-реестр дом'!G156)</f>
        <v>5704890.5300000003</v>
      </c>
      <c r="M161" s="57">
        <v>0</v>
      </c>
      <c r="N161" s="57">
        <v>0</v>
      </c>
      <c r="O161" s="57">
        <v>0</v>
      </c>
      <c r="P161" s="57">
        <f t="shared" si="15"/>
        <v>5704890.5300000003</v>
      </c>
      <c r="Q161" s="57">
        <f t="shared" si="14"/>
        <v>1282.92</v>
      </c>
      <c r="R161" s="57">
        <f t="shared" si="16"/>
        <v>1282.92</v>
      </c>
      <c r="S161" s="58">
        <v>45291</v>
      </c>
    </row>
    <row r="162" spans="1:19" s="36" customFormat="1" ht="30" x14ac:dyDescent="0.25">
      <c r="A162" s="101">
        <v>144</v>
      </c>
      <c r="B162" s="101">
        <v>144</v>
      </c>
      <c r="C162" s="55" t="s">
        <v>179</v>
      </c>
      <c r="D162" s="59">
        <v>1981</v>
      </c>
      <c r="E162" s="55"/>
      <c r="F162" s="101" t="s">
        <v>1075</v>
      </c>
      <c r="G162" s="54">
        <v>5</v>
      </c>
      <c r="H162" s="54">
        <v>4</v>
      </c>
      <c r="I162" s="57">
        <v>2999.9</v>
      </c>
      <c r="J162" s="57">
        <v>2700.3</v>
      </c>
      <c r="K162" s="13">
        <v>139</v>
      </c>
      <c r="L162" s="57">
        <f>SUM('Прил.1.2-реестр дом'!G157)</f>
        <v>4753973.79</v>
      </c>
      <c r="M162" s="57">
        <v>0</v>
      </c>
      <c r="N162" s="57">
        <v>0</v>
      </c>
      <c r="O162" s="57">
        <v>0</v>
      </c>
      <c r="P162" s="57">
        <f t="shared" si="15"/>
        <v>4753973.79</v>
      </c>
      <c r="Q162" s="57">
        <f t="shared" si="14"/>
        <v>1760.54</v>
      </c>
      <c r="R162" s="57">
        <f t="shared" si="16"/>
        <v>1760.54</v>
      </c>
      <c r="S162" s="58">
        <v>45291</v>
      </c>
    </row>
    <row r="163" spans="1:19" s="36" customFormat="1" ht="30" x14ac:dyDescent="0.25">
      <c r="A163" s="101">
        <v>145</v>
      </c>
      <c r="B163" s="101">
        <v>145</v>
      </c>
      <c r="C163" s="55" t="s">
        <v>180</v>
      </c>
      <c r="D163" s="59">
        <v>2004</v>
      </c>
      <c r="E163" s="55"/>
      <c r="F163" s="101" t="s">
        <v>1079</v>
      </c>
      <c r="G163" s="54">
        <v>10</v>
      </c>
      <c r="H163" s="54">
        <v>4</v>
      </c>
      <c r="I163" s="57">
        <v>11485.9</v>
      </c>
      <c r="J163" s="57">
        <v>9988.9</v>
      </c>
      <c r="K163" s="13">
        <v>154</v>
      </c>
      <c r="L163" s="57">
        <f>SUM('Прил.1.2-реестр дом'!G158)</f>
        <v>5771806.8700000001</v>
      </c>
      <c r="M163" s="57">
        <v>0</v>
      </c>
      <c r="N163" s="57">
        <v>0</v>
      </c>
      <c r="O163" s="57">
        <v>0</v>
      </c>
      <c r="P163" s="57">
        <f t="shared" si="15"/>
        <v>5771806.8700000001</v>
      </c>
      <c r="Q163" s="57">
        <f t="shared" si="14"/>
        <v>577.82000000000005</v>
      </c>
      <c r="R163" s="57">
        <f t="shared" si="16"/>
        <v>577.82000000000005</v>
      </c>
      <c r="S163" s="58">
        <v>45291</v>
      </c>
    </row>
    <row r="164" spans="1:19" s="36" customFormat="1" ht="30" x14ac:dyDescent="0.25">
      <c r="A164" s="101">
        <v>146</v>
      </c>
      <c r="B164" s="101">
        <v>146</v>
      </c>
      <c r="C164" s="55" t="s">
        <v>181</v>
      </c>
      <c r="D164" s="56">
        <v>1975</v>
      </c>
      <c r="E164" s="55"/>
      <c r="F164" s="101" t="s">
        <v>1075</v>
      </c>
      <c r="G164" s="54">
        <v>5</v>
      </c>
      <c r="H164" s="54">
        <v>4</v>
      </c>
      <c r="I164" s="57">
        <v>3558.4</v>
      </c>
      <c r="J164" s="57">
        <v>2726.8</v>
      </c>
      <c r="K164" s="13">
        <v>109</v>
      </c>
      <c r="L164" s="57">
        <f>SUM('Прил.1.2-реестр дом'!G159)</f>
        <v>4958898.83</v>
      </c>
      <c r="M164" s="57">
        <v>0</v>
      </c>
      <c r="N164" s="57">
        <v>0</v>
      </c>
      <c r="O164" s="57">
        <v>0</v>
      </c>
      <c r="P164" s="57">
        <f t="shared" si="15"/>
        <v>4958898.83</v>
      </c>
      <c r="Q164" s="57">
        <f t="shared" si="14"/>
        <v>1818.58</v>
      </c>
      <c r="R164" s="57">
        <f t="shared" si="16"/>
        <v>1818.58</v>
      </c>
      <c r="S164" s="58">
        <v>45291</v>
      </c>
    </row>
    <row r="165" spans="1:19" s="36" customFormat="1" ht="30" x14ac:dyDescent="0.25">
      <c r="A165" s="101">
        <v>147</v>
      </c>
      <c r="B165" s="101">
        <v>147</v>
      </c>
      <c r="C165" s="55" t="s">
        <v>182</v>
      </c>
      <c r="D165" s="59">
        <v>1976</v>
      </c>
      <c r="E165" s="55"/>
      <c r="F165" s="101" t="s">
        <v>1075</v>
      </c>
      <c r="G165" s="54">
        <v>5</v>
      </c>
      <c r="H165" s="54">
        <v>4</v>
      </c>
      <c r="I165" s="57">
        <v>3044.4</v>
      </c>
      <c r="J165" s="57">
        <v>2736.3</v>
      </c>
      <c r="K165" s="13">
        <v>130</v>
      </c>
      <c r="L165" s="57">
        <f>SUM('Прил.1.2-реестр дом'!G160)</f>
        <v>4338337.78</v>
      </c>
      <c r="M165" s="57">
        <v>0</v>
      </c>
      <c r="N165" s="57">
        <v>0</v>
      </c>
      <c r="O165" s="57">
        <v>0</v>
      </c>
      <c r="P165" s="57">
        <f t="shared" si="15"/>
        <v>4338337.78</v>
      </c>
      <c r="Q165" s="57">
        <f t="shared" si="14"/>
        <v>1585.48</v>
      </c>
      <c r="R165" s="57">
        <f t="shared" si="16"/>
        <v>1585.48</v>
      </c>
      <c r="S165" s="58">
        <v>45291</v>
      </c>
    </row>
    <row r="166" spans="1:19" s="36" customFormat="1" ht="30" x14ac:dyDescent="0.25">
      <c r="A166" s="101">
        <v>148</v>
      </c>
      <c r="B166" s="101">
        <v>148</v>
      </c>
      <c r="C166" s="55" t="s">
        <v>278</v>
      </c>
      <c r="D166" s="59">
        <v>1956</v>
      </c>
      <c r="E166" s="55"/>
      <c r="F166" s="101" t="s">
        <v>1075</v>
      </c>
      <c r="G166" s="54">
        <v>9</v>
      </c>
      <c r="H166" s="54">
        <v>2</v>
      </c>
      <c r="I166" s="57">
        <v>3932.7</v>
      </c>
      <c r="J166" s="57">
        <v>3508.2</v>
      </c>
      <c r="K166" s="13">
        <v>142</v>
      </c>
      <c r="L166" s="57">
        <f>SUM('Прил.1.2-реестр дом'!G161)</f>
        <v>4486314.72</v>
      </c>
      <c r="M166" s="57">
        <v>0</v>
      </c>
      <c r="N166" s="57">
        <v>0</v>
      </c>
      <c r="O166" s="57">
        <v>0</v>
      </c>
      <c r="P166" s="57">
        <f>L166</f>
        <v>4486314.72</v>
      </c>
      <c r="Q166" s="57">
        <f>SUM(L166/J166)</f>
        <v>1278.81</v>
      </c>
      <c r="R166" s="57">
        <f>SUM(Q166)</f>
        <v>1278.81</v>
      </c>
      <c r="S166" s="58">
        <v>45291</v>
      </c>
    </row>
    <row r="167" spans="1:19" s="36" customFormat="1" ht="30" x14ac:dyDescent="0.25">
      <c r="A167" s="101">
        <v>149</v>
      </c>
      <c r="B167" s="101">
        <v>149</v>
      </c>
      <c r="C167" s="55" t="s">
        <v>183</v>
      </c>
      <c r="D167" s="59">
        <v>1981</v>
      </c>
      <c r="E167" s="55"/>
      <c r="F167" s="101" t="s">
        <v>1076</v>
      </c>
      <c r="G167" s="54">
        <v>9</v>
      </c>
      <c r="H167" s="54">
        <v>2</v>
      </c>
      <c r="I167" s="57">
        <v>4483.5</v>
      </c>
      <c r="J167" s="57">
        <v>4008.4</v>
      </c>
      <c r="K167" s="13">
        <v>171</v>
      </c>
      <c r="L167" s="57">
        <f>SUM('Прил.1.2-реестр дом'!G162)</f>
        <v>4500124</v>
      </c>
      <c r="M167" s="57">
        <v>0</v>
      </c>
      <c r="N167" s="57">
        <v>0</v>
      </c>
      <c r="O167" s="57">
        <v>0</v>
      </c>
      <c r="P167" s="57">
        <f t="shared" si="15"/>
        <v>4500124</v>
      </c>
      <c r="Q167" s="57">
        <f t="shared" si="14"/>
        <v>1122.67</v>
      </c>
      <c r="R167" s="57">
        <f t="shared" si="16"/>
        <v>1122.67</v>
      </c>
      <c r="S167" s="58">
        <v>45291</v>
      </c>
    </row>
    <row r="168" spans="1:19" s="36" customFormat="1" ht="30" x14ac:dyDescent="0.25">
      <c r="A168" s="101">
        <v>150</v>
      </c>
      <c r="B168" s="101">
        <v>150</v>
      </c>
      <c r="C168" s="55" t="s">
        <v>2141</v>
      </c>
      <c r="D168" s="59">
        <v>1998</v>
      </c>
      <c r="E168" s="55"/>
      <c r="F168" s="101" t="s">
        <v>1076</v>
      </c>
      <c r="G168" s="54">
        <v>10</v>
      </c>
      <c r="H168" s="54">
        <v>2</v>
      </c>
      <c r="I168" s="57">
        <v>4149.8999999999996</v>
      </c>
      <c r="J168" s="57">
        <v>4006.3</v>
      </c>
      <c r="K168" s="13">
        <v>127</v>
      </c>
      <c r="L168" s="57">
        <f>SUM('Прил.1.2-реестр дом'!G163)</f>
        <v>4486314.72</v>
      </c>
      <c r="M168" s="57">
        <v>0</v>
      </c>
      <c r="N168" s="57">
        <v>0</v>
      </c>
      <c r="O168" s="57">
        <v>0</v>
      </c>
      <c r="P168" s="57">
        <f t="shared" ref="P168" si="19">L168</f>
        <v>4486314.72</v>
      </c>
      <c r="Q168" s="57">
        <f t="shared" si="14"/>
        <v>1119.81</v>
      </c>
      <c r="R168" s="57">
        <f t="shared" ref="R168" si="20">SUM(Q168)</f>
        <v>1119.81</v>
      </c>
      <c r="S168" s="58">
        <v>45291</v>
      </c>
    </row>
    <row r="169" spans="1:19" s="36" customFormat="1" ht="30" customHeight="1" x14ac:dyDescent="0.25">
      <c r="A169" s="101">
        <v>151</v>
      </c>
      <c r="B169" s="101">
        <v>151</v>
      </c>
      <c r="C169" s="55" t="s">
        <v>184</v>
      </c>
      <c r="D169" s="56">
        <v>1973</v>
      </c>
      <c r="E169" s="55"/>
      <c r="F169" s="101" t="s">
        <v>1076</v>
      </c>
      <c r="G169" s="54">
        <v>5</v>
      </c>
      <c r="H169" s="54">
        <v>4</v>
      </c>
      <c r="I169" s="57">
        <v>4831.8</v>
      </c>
      <c r="J169" s="57">
        <v>4448.7</v>
      </c>
      <c r="K169" s="13">
        <v>102</v>
      </c>
      <c r="L169" s="57">
        <f>SUM('Прил.1.2-реестр дом'!G164)</f>
        <v>11536871.48</v>
      </c>
      <c r="M169" s="57">
        <v>0</v>
      </c>
      <c r="N169" s="57">
        <v>0</v>
      </c>
      <c r="O169" s="57">
        <v>0</v>
      </c>
      <c r="P169" s="57">
        <f t="shared" si="15"/>
        <v>11536871.48</v>
      </c>
      <c r="Q169" s="57">
        <f t="shared" si="14"/>
        <v>2593.31</v>
      </c>
      <c r="R169" s="57">
        <f t="shared" si="16"/>
        <v>2593.31</v>
      </c>
      <c r="S169" s="58">
        <v>45291</v>
      </c>
    </row>
    <row r="170" spans="1:19" s="36" customFormat="1" ht="30" x14ac:dyDescent="0.25">
      <c r="A170" s="101">
        <v>152</v>
      </c>
      <c r="B170" s="101">
        <v>152</v>
      </c>
      <c r="C170" s="55" t="s">
        <v>185</v>
      </c>
      <c r="D170" s="59">
        <v>1974</v>
      </c>
      <c r="E170" s="55"/>
      <c r="F170" s="101" t="s">
        <v>1076</v>
      </c>
      <c r="G170" s="54">
        <v>5</v>
      </c>
      <c r="H170" s="54">
        <v>6</v>
      </c>
      <c r="I170" s="57">
        <v>4975.41</v>
      </c>
      <c r="J170" s="57">
        <v>4540.8999999999996</v>
      </c>
      <c r="K170" s="13">
        <v>240</v>
      </c>
      <c r="L170" s="57">
        <f>SUM('Прил.1.2-реестр дом'!G165)</f>
        <v>10165648.470000001</v>
      </c>
      <c r="M170" s="57">
        <v>0</v>
      </c>
      <c r="N170" s="57">
        <v>0</v>
      </c>
      <c r="O170" s="57">
        <v>0</v>
      </c>
      <c r="P170" s="57">
        <f t="shared" si="15"/>
        <v>10165648.470000001</v>
      </c>
      <c r="Q170" s="57">
        <f t="shared" si="14"/>
        <v>2238.69</v>
      </c>
      <c r="R170" s="57">
        <f t="shared" si="16"/>
        <v>2238.69</v>
      </c>
      <c r="S170" s="58">
        <v>45291</v>
      </c>
    </row>
    <row r="171" spans="1:19" s="36" customFormat="1" ht="30" x14ac:dyDescent="0.25">
      <c r="A171" s="101">
        <v>153</v>
      </c>
      <c r="B171" s="101">
        <v>153</v>
      </c>
      <c r="C171" s="55" t="s">
        <v>186</v>
      </c>
      <c r="D171" s="59">
        <v>1980</v>
      </c>
      <c r="E171" s="55"/>
      <c r="F171" s="101" t="s">
        <v>1076</v>
      </c>
      <c r="G171" s="54">
        <v>5</v>
      </c>
      <c r="H171" s="54">
        <v>2</v>
      </c>
      <c r="I171" s="57">
        <v>3700.7</v>
      </c>
      <c r="J171" s="57">
        <v>3243.8</v>
      </c>
      <c r="K171" s="13">
        <v>168</v>
      </c>
      <c r="L171" s="57">
        <f>SUM('Прил.1.2-реестр дом'!G166)</f>
        <v>4300865.46</v>
      </c>
      <c r="M171" s="57">
        <v>0</v>
      </c>
      <c r="N171" s="57">
        <v>0</v>
      </c>
      <c r="O171" s="57">
        <v>0</v>
      </c>
      <c r="P171" s="57">
        <f t="shared" si="15"/>
        <v>4300865.46</v>
      </c>
      <c r="Q171" s="57">
        <f t="shared" si="14"/>
        <v>1325.87</v>
      </c>
      <c r="R171" s="57">
        <f t="shared" si="16"/>
        <v>1325.87</v>
      </c>
      <c r="S171" s="58">
        <v>45291</v>
      </c>
    </row>
    <row r="172" spans="1:19" s="36" customFormat="1" ht="30" x14ac:dyDescent="0.25">
      <c r="A172" s="101">
        <v>154</v>
      </c>
      <c r="B172" s="101">
        <v>154</v>
      </c>
      <c r="C172" s="55" t="s">
        <v>187</v>
      </c>
      <c r="D172" s="56">
        <v>1973</v>
      </c>
      <c r="E172" s="55"/>
      <c r="F172" s="101" t="s">
        <v>1076</v>
      </c>
      <c r="G172" s="54">
        <v>5</v>
      </c>
      <c r="H172" s="54">
        <v>1</v>
      </c>
      <c r="I172" s="57">
        <v>4790.05</v>
      </c>
      <c r="J172" s="57">
        <v>3323.2</v>
      </c>
      <c r="K172" s="13">
        <v>206</v>
      </c>
      <c r="L172" s="57">
        <f>SUM('Прил.1.2-реестр дом'!G167)</f>
        <v>11332079.140000001</v>
      </c>
      <c r="M172" s="57">
        <v>0</v>
      </c>
      <c r="N172" s="57">
        <v>0</v>
      </c>
      <c r="O172" s="57">
        <v>0</v>
      </c>
      <c r="P172" s="57">
        <f t="shared" si="15"/>
        <v>11332079.140000001</v>
      </c>
      <c r="Q172" s="57">
        <f t="shared" si="14"/>
        <v>3409.99</v>
      </c>
      <c r="R172" s="57">
        <f t="shared" si="16"/>
        <v>3409.99</v>
      </c>
      <c r="S172" s="58">
        <v>45291</v>
      </c>
    </row>
    <row r="173" spans="1:19" s="36" customFormat="1" ht="30" x14ac:dyDescent="0.25">
      <c r="A173" s="101">
        <v>155</v>
      </c>
      <c r="B173" s="101">
        <v>155</v>
      </c>
      <c r="C173" s="55" t="s">
        <v>188</v>
      </c>
      <c r="D173" s="56">
        <v>1980</v>
      </c>
      <c r="E173" s="55"/>
      <c r="F173" s="101" t="s">
        <v>1076</v>
      </c>
      <c r="G173" s="54">
        <v>5</v>
      </c>
      <c r="H173" s="54">
        <v>3</v>
      </c>
      <c r="I173" s="57">
        <v>5054.1000000000004</v>
      </c>
      <c r="J173" s="57">
        <v>4455.3</v>
      </c>
      <c r="K173" s="13">
        <v>217</v>
      </c>
      <c r="L173" s="57">
        <f>SUM('Прил.1.2-реестр дом'!G168)</f>
        <v>6783250.1799999997</v>
      </c>
      <c r="M173" s="57">
        <v>0</v>
      </c>
      <c r="N173" s="57">
        <v>0</v>
      </c>
      <c r="O173" s="57">
        <v>0</v>
      </c>
      <c r="P173" s="57">
        <f t="shared" si="15"/>
        <v>6783250.1799999997</v>
      </c>
      <c r="Q173" s="57">
        <f t="shared" si="14"/>
        <v>1522.51</v>
      </c>
      <c r="R173" s="57">
        <f t="shared" si="16"/>
        <v>1522.51</v>
      </c>
      <c r="S173" s="58">
        <v>45291</v>
      </c>
    </row>
    <row r="174" spans="1:19" s="36" customFormat="1" ht="30" x14ac:dyDescent="0.25">
      <c r="A174" s="101">
        <v>156</v>
      </c>
      <c r="B174" s="101">
        <v>156</v>
      </c>
      <c r="C174" s="55" t="s">
        <v>189</v>
      </c>
      <c r="D174" s="59">
        <v>1974</v>
      </c>
      <c r="E174" s="55"/>
      <c r="F174" s="101" t="s">
        <v>1076</v>
      </c>
      <c r="G174" s="54">
        <v>5</v>
      </c>
      <c r="H174" s="54">
        <v>4</v>
      </c>
      <c r="I174" s="57">
        <v>3899.79</v>
      </c>
      <c r="J174" s="57">
        <v>3597.79</v>
      </c>
      <c r="K174" s="13">
        <v>128</v>
      </c>
      <c r="L174" s="57">
        <f>SUM('Прил.1.2-реестр дом'!G169)</f>
        <v>8599344.3100000005</v>
      </c>
      <c r="M174" s="57">
        <v>0</v>
      </c>
      <c r="N174" s="57">
        <v>0</v>
      </c>
      <c r="O174" s="57">
        <v>0</v>
      </c>
      <c r="P174" s="57">
        <f t="shared" si="15"/>
        <v>8599344.3100000005</v>
      </c>
      <c r="Q174" s="57">
        <f t="shared" si="14"/>
        <v>2390.17</v>
      </c>
      <c r="R174" s="57">
        <f t="shared" si="16"/>
        <v>2390.17</v>
      </c>
      <c r="S174" s="58">
        <v>45291</v>
      </c>
    </row>
    <row r="175" spans="1:19" s="36" customFormat="1" ht="30" x14ac:dyDescent="0.25">
      <c r="A175" s="101">
        <v>157</v>
      </c>
      <c r="B175" s="101">
        <v>157</v>
      </c>
      <c r="C175" s="55" t="s">
        <v>190</v>
      </c>
      <c r="D175" s="59">
        <v>1976</v>
      </c>
      <c r="E175" s="55"/>
      <c r="F175" s="101" t="s">
        <v>1075</v>
      </c>
      <c r="G175" s="54">
        <v>5</v>
      </c>
      <c r="H175" s="54">
        <v>4</v>
      </c>
      <c r="I175" s="57">
        <v>3001.6</v>
      </c>
      <c r="J175" s="57">
        <v>2696.6</v>
      </c>
      <c r="K175" s="13">
        <v>130</v>
      </c>
      <c r="L175" s="57">
        <f>SUM('Прил.1.2-реестр дом'!G170)</f>
        <v>6207515.7599999998</v>
      </c>
      <c r="M175" s="57">
        <v>0</v>
      </c>
      <c r="N175" s="57">
        <v>0</v>
      </c>
      <c r="O175" s="57">
        <v>0</v>
      </c>
      <c r="P175" s="57">
        <f t="shared" si="15"/>
        <v>6207515.7599999998</v>
      </c>
      <c r="Q175" s="57">
        <f t="shared" si="14"/>
        <v>2301.98</v>
      </c>
      <c r="R175" s="57">
        <f t="shared" si="16"/>
        <v>2301.98</v>
      </c>
      <c r="S175" s="58">
        <v>45291</v>
      </c>
    </row>
    <row r="176" spans="1:19" s="36" customFormat="1" ht="30" x14ac:dyDescent="0.25">
      <c r="A176" s="101">
        <v>158</v>
      </c>
      <c r="B176" s="101">
        <v>158</v>
      </c>
      <c r="C176" s="55" t="s">
        <v>191</v>
      </c>
      <c r="D176" s="59">
        <v>1976</v>
      </c>
      <c r="E176" s="55"/>
      <c r="F176" s="101" t="s">
        <v>1075</v>
      </c>
      <c r="G176" s="54">
        <v>5</v>
      </c>
      <c r="H176" s="54">
        <v>6</v>
      </c>
      <c r="I176" s="57">
        <v>4864.5</v>
      </c>
      <c r="J176" s="57">
        <v>4405.8</v>
      </c>
      <c r="K176" s="13">
        <v>207</v>
      </c>
      <c r="L176" s="57">
        <f>SUM('Прил.1.2-реестр дом'!G171)</f>
        <v>6958063.0700000003</v>
      </c>
      <c r="M176" s="57">
        <v>0</v>
      </c>
      <c r="N176" s="57">
        <v>0</v>
      </c>
      <c r="O176" s="57">
        <v>0</v>
      </c>
      <c r="P176" s="57">
        <f t="shared" si="15"/>
        <v>6958063.0700000003</v>
      </c>
      <c r="Q176" s="57">
        <f t="shared" si="14"/>
        <v>1579.3</v>
      </c>
      <c r="R176" s="57">
        <f t="shared" si="16"/>
        <v>1579.3</v>
      </c>
      <c r="S176" s="58">
        <v>45291</v>
      </c>
    </row>
    <row r="177" spans="1:19" s="36" customFormat="1" ht="30" x14ac:dyDescent="0.25">
      <c r="A177" s="101">
        <v>159</v>
      </c>
      <c r="B177" s="101">
        <v>159</v>
      </c>
      <c r="C177" s="55" t="s">
        <v>192</v>
      </c>
      <c r="D177" s="59">
        <v>1973</v>
      </c>
      <c r="E177" s="55"/>
      <c r="F177" s="101" t="s">
        <v>1076</v>
      </c>
      <c r="G177" s="54">
        <v>5</v>
      </c>
      <c r="H177" s="54">
        <v>4</v>
      </c>
      <c r="I177" s="57">
        <v>3670.6</v>
      </c>
      <c r="J177" s="57">
        <v>3368.1</v>
      </c>
      <c r="K177" s="13">
        <v>148</v>
      </c>
      <c r="L177" s="57">
        <f>SUM('Прил.1.2-реестр дом'!G172)</f>
        <v>4762033.95</v>
      </c>
      <c r="M177" s="57">
        <v>0</v>
      </c>
      <c r="N177" s="57">
        <v>0</v>
      </c>
      <c r="O177" s="57">
        <v>0</v>
      </c>
      <c r="P177" s="57">
        <f t="shared" si="15"/>
        <v>4762033.95</v>
      </c>
      <c r="Q177" s="57">
        <f t="shared" si="14"/>
        <v>1413.86</v>
      </c>
      <c r="R177" s="57">
        <f t="shared" si="16"/>
        <v>1413.86</v>
      </c>
      <c r="S177" s="58">
        <v>45291</v>
      </c>
    </row>
    <row r="178" spans="1:19" s="36" customFormat="1" ht="31.5" customHeight="1" x14ac:dyDescent="0.25">
      <c r="A178" s="101">
        <v>160</v>
      </c>
      <c r="B178" s="101">
        <v>160</v>
      </c>
      <c r="C178" s="55" t="s">
        <v>193</v>
      </c>
      <c r="D178" s="56">
        <v>1980</v>
      </c>
      <c r="E178" s="55"/>
      <c r="F178" s="101" t="s">
        <v>1076</v>
      </c>
      <c r="G178" s="54">
        <v>5</v>
      </c>
      <c r="H178" s="54">
        <v>10</v>
      </c>
      <c r="I178" s="57">
        <v>8349.2099999999991</v>
      </c>
      <c r="J178" s="57">
        <v>7206.21</v>
      </c>
      <c r="K178" s="13">
        <v>283</v>
      </c>
      <c r="L178" s="57">
        <f>SUM('Прил.1.2-реестр дом'!G173)</f>
        <v>11124380.01</v>
      </c>
      <c r="M178" s="57">
        <v>0</v>
      </c>
      <c r="N178" s="57">
        <v>0</v>
      </c>
      <c r="O178" s="57">
        <v>0</v>
      </c>
      <c r="P178" s="57">
        <f t="shared" si="15"/>
        <v>11124380.01</v>
      </c>
      <c r="Q178" s="57">
        <f t="shared" si="14"/>
        <v>1543.72</v>
      </c>
      <c r="R178" s="57">
        <f t="shared" si="16"/>
        <v>1543.72</v>
      </c>
      <c r="S178" s="58">
        <v>45291</v>
      </c>
    </row>
    <row r="179" spans="1:19" s="36" customFormat="1" ht="31.5" customHeight="1" x14ac:dyDescent="0.25">
      <c r="A179" s="101">
        <v>161</v>
      </c>
      <c r="B179" s="101">
        <v>161</v>
      </c>
      <c r="C179" s="55" t="s">
        <v>269</v>
      </c>
      <c r="D179" s="56">
        <v>1993</v>
      </c>
      <c r="E179" s="55"/>
      <c r="F179" s="101" t="s">
        <v>1076</v>
      </c>
      <c r="G179" s="54">
        <v>12</v>
      </c>
      <c r="H179" s="54">
        <v>1</v>
      </c>
      <c r="I179" s="57">
        <v>13414.8</v>
      </c>
      <c r="J179" s="57">
        <v>12214</v>
      </c>
      <c r="K179" s="13">
        <v>334</v>
      </c>
      <c r="L179" s="57">
        <f>SUM('Прил.1.2-реестр дом'!G174)</f>
        <v>12094425.73</v>
      </c>
      <c r="M179" s="57">
        <v>0</v>
      </c>
      <c r="N179" s="57">
        <v>0</v>
      </c>
      <c r="O179" s="57">
        <v>0</v>
      </c>
      <c r="P179" s="57">
        <f t="shared" ref="P179" si="21">L179</f>
        <v>12094425.73</v>
      </c>
      <c r="Q179" s="57">
        <f t="shared" si="14"/>
        <v>990.21</v>
      </c>
      <c r="R179" s="57">
        <f t="shared" ref="R179" si="22">SUM(Q179)</f>
        <v>990.21</v>
      </c>
      <c r="S179" s="58">
        <v>45291</v>
      </c>
    </row>
    <row r="180" spans="1:19" s="36" customFormat="1" ht="30" x14ac:dyDescent="0.25">
      <c r="A180" s="101">
        <v>162</v>
      </c>
      <c r="B180" s="101">
        <v>162</v>
      </c>
      <c r="C180" s="55" t="s">
        <v>194</v>
      </c>
      <c r="D180" s="59">
        <v>1978</v>
      </c>
      <c r="E180" s="55"/>
      <c r="F180" s="101" t="s">
        <v>1075</v>
      </c>
      <c r="G180" s="54">
        <v>5</v>
      </c>
      <c r="H180" s="54">
        <v>4</v>
      </c>
      <c r="I180" s="57">
        <v>3040.3</v>
      </c>
      <c r="J180" s="57">
        <v>2758.9</v>
      </c>
      <c r="K180" s="13">
        <v>125</v>
      </c>
      <c r="L180" s="57">
        <f>SUM('Прил.1.2-реестр дом'!G175)</f>
        <v>4372822.5199999996</v>
      </c>
      <c r="M180" s="57">
        <v>0</v>
      </c>
      <c r="N180" s="57">
        <v>0</v>
      </c>
      <c r="O180" s="57">
        <v>0</v>
      </c>
      <c r="P180" s="57">
        <f t="shared" si="15"/>
        <v>4372822.5199999996</v>
      </c>
      <c r="Q180" s="57">
        <f t="shared" ref="Q180:Q203" si="23">SUM(L180/J180)</f>
        <v>1584.99</v>
      </c>
      <c r="R180" s="57">
        <f t="shared" si="16"/>
        <v>1584.99</v>
      </c>
      <c r="S180" s="58">
        <v>45291</v>
      </c>
    </row>
    <row r="181" spans="1:19" s="36" customFormat="1" ht="30" x14ac:dyDescent="0.25">
      <c r="A181" s="101">
        <v>163</v>
      </c>
      <c r="B181" s="101">
        <v>163</v>
      </c>
      <c r="C181" s="55" t="s">
        <v>195</v>
      </c>
      <c r="D181" s="59">
        <v>1974</v>
      </c>
      <c r="E181" s="55"/>
      <c r="F181" s="101" t="s">
        <v>1076</v>
      </c>
      <c r="G181" s="54">
        <v>5</v>
      </c>
      <c r="H181" s="54">
        <v>4</v>
      </c>
      <c r="I181" s="57">
        <v>3687.8</v>
      </c>
      <c r="J181" s="57">
        <v>3385.3</v>
      </c>
      <c r="K181" s="13">
        <v>163</v>
      </c>
      <c r="L181" s="57">
        <f>SUM('Прил.1.2-реестр дом'!G176)</f>
        <v>6342368.2400000002</v>
      </c>
      <c r="M181" s="57">
        <v>0</v>
      </c>
      <c r="N181" s="57">
        <v>0</v>
      </c>
      <c r="O181" s="57">
        <v>0</v>
      </c>
      <c r="P181" s="57">
        <f t="shared" si="15"/>
        <v>6342368.2400000002</v>
      </c>
      <c r="Q181" s="57">
        <f t="shared" si="23"/>
        <v>1873.5</v>
      </c>
      <c r="R181" s="57">
        <f t="shared" si="16"/>
        <v>1873.5</v>
      </c>
      <c r="S181" s="58">
        <v>45291</v>
      </c>
    </row>
    <row r="182" spans="1:19" s="36" customFormat="1" ht="30" x14ac:dyDescent="0.25">
      <c r="A182" s="101">
        <v>164</v>
      </c>
      <c r="B182" s="101">
        <v>164</v>
      </c>
      <c r="C182" s="55" t="s">
        <v>196</v>
      </c>
      <c r="D182" s="59">
        <v>1974</v>
      </c>
      <c r="E182" s="55"/>
      <c r="F182" s="101" t="s">
        <v>1076</v>
      </c>
      <c r="G182" s="54">
        <v>5</v>
      </c>
      <c r="H182" s="54">
        <v>6</v>
      </c>
      <c r="I182" s="57">
        <v>5859</v>
      </c>
      <c r="J182" s="57">
        <v>5464.5</v>
      </c>
      <c r="K182" s="13">
        <v>201</v>
      </c>
      <c r="L182" s="57">
        <f>SUM('Прил.1.2-реестр дом'!G177)</f>
        <v>11766059.109999999</v>
      </c>
      <c r="M182" s="57">
        <v>0</v>
      </c>
      <c r="N182" s="57">
        <v>0</v>
      </c>
      <c r="O182" s="57">
        <v>0</v>
      </c>
      <c r="P182" s="57">
        <f t="shared" si="15"/>
        <v>11766059.109999999</v>
      </c>
      <c r="Q182" s="57">
        <f t="shared" si="23"/>
        <v>2153.1799999999998</v>
      </c>
      <c r="R182" s="57">
        <f t="shared" si="16"/>
        <v>2153.1799999999998</v>
      </c>
      <c r="S182" s="58">
        <v>45291</v>
      </c>
    </row>
    <row r="183" spans="1:19" s="36" customFormat="1" ht="30" x14ac:dyDescent="0.25">
      <c r="A183" s="101">
        <v>165</v>
      </c>
      <c r="B183" s="101">
        <v>165</v>
      </c>
      <c r="C183" s="55" t="s">
        <v>197</v>
      </c>
      <c r="D183" s="56">
        <v>1981</v>
      </c>
      <c r="E183" s="55"/>
      <c r="F183" s="101" t="s">
        <v>1076</v>
      </c>
      <c r="G183" s="54">
        <v>5</v>
      </c>
      <c r="H183" s="54">
        <v>4</v>
      </c>
      <c r="I183" s="57">
        <v>3219</v>
      </c>
      <c r="J183" s="57">
        <v>2901.3</v>
      </c>
      <c r="K183" s="13">
        <v>126</v>
      </c>
      <c r="L183" s="57">
        <f>SUM('Прил.1.2-реестр дом'!G178)</f>
        <v>8700703.0800000001</v>
      </c>
      <c r="M183" s="57">
        <v>0</v>
      </c>
      <c r="N183" s="57">
        <v>0</v>
      </c>
      <c r="O183" s="57">
        <v>0</v>
      </c>
      <c r="P183" s="57">
        <f t="shared" si="15"/>
        <v>8700703.0800000001</v>
      </c>
      <c r="Q183" s="57">
        <f t="shared" si="23"/>
        <v>2998.9</v>
      </c>
      <c r="R183" s="57">
        <f t="shared" si="16"/>
        <v>2998.9</v>
      </c>
      <c r="S183" s="58">
        <v>45291</v>
      </c>
    </row>
    <row r="184" spans="1:19" s="36" customFormat="1" ht="30" x14ac:dyDescent="0.25">
      <c r="A184" s="101">
        <v>166</v>
      </c>
      <c r="B184" s="101">
        <v>166</v>
      </c>
      <c r="C184" s="55" t="s">
        <v>198</v>
      </c>
      <c r="D184" s="59">
        <v>1974</v>
      </c>
      <c r="E184" s="55"/>
      <c r="F184" s="101" t="s">
        <v>1076</v>
      </c>
      <c r="G184" s="54">
        <v>5</v>
      </c>
      <c r="H184" s="54">
        <v>4</v>
      </c>
      <c r="I184" s="57">
        <v>3633.6</v>
      </c>
      <c r="J184" s="57">
        <v>3336.6</v>
      </c>
      <c r="K184" s="13">
        <v>160</v>
      </c>
      <c r="L184" s="57">
        <f>SUM('Прил.1.2-реестр дом'!G179)</f>
        <v>4994697.04</v>
      </c>
      <c r="M184" s="57">
        <v>0</v>
      </c>
      <c r="N184" s="57">
        <v>0</v>
      </c>
      <c r="O184" s="57">
        <v>0</v>
      </c>
      <c r="P184" s="57">
        <f t="shared" si="15"/>
        <v>4994697.04</v>
      </c>
      <c r="Q184" s="57">
        <f t="shared" si="23"/>
        <v>1496.94</v>
      </c>
      <c r="R184" s="57">
        <f t="shared" si="16"/>
        <v>1496.94</v>
      </c>
      <c r="S184" s="58">
        <v>45291</v>
      </c>
    </row>
    <row r="185" spans="1:19" s="36" customFormat="1" ht="30" x14ac:dyDescent="0.25">
      <c r="A185" s="101">
        <v>167</v>
      </c>
      <c r="B185" s="101">
        <v>167</v>
      </c>
      <c r="C185" s="55" t="s">
        <v>199</v>
      </c>
      <c r="D185" s="59">
        <v>1974</v>
      </c>
      <c r="E185" s="55"/>
      <c r="F185" s="101" t="s">
        <v>1076</v>
      </c>
      <c r="G185" s="54">
        <v>5</v>
      </c>
      <c r="H185" s="54">
        <v>6</v>
      </c>
      <c r="I185" s="57">
        <v>4891.7</v>
      </c>
      <c r="J185" s="57">
        <v>4461.3999999999996</v>
      </c>
      <c r="K185" s="13">
        <v>220</v>
      </c>
      <c r="L185" s="57">
        <f>SUM('Прил.1.2-реестр дом'!G180)</f>
        <v>10446980.24</v>
      </c>
      <c r="M185" s="57">
        <v>0</v>
      </c>
      <c r="N185" s="57">
        <v>0</v>
      </c>
      <c r="O185" s="57">
        <v>0</v>
      </c>
      <c r="P185" s="57">
        <f t="shared" si="15"/>
        <v>10446980.24</v>
      </c>
      <c r="Q185" s="57">
        <f t="shared" si="23"/>
        <v>2341.64</v>
      </c>
      <c r="R185" s="57">
        <f t="shared" si="16"/>
        <v>2341.64</v>
      </c>
      <c r="S185" s="58">
        <v>45291</v>
      </c>
    </row>
    <row r="186" spans="1:19" s="36" customFormat="1" ht="30" x14ac:dyDescent="0.25">
      <c r="A186" s="101">
        <v>168</v>
      </c>
      <c r="B186" s="101">
        <v>168</v>
      </c>
      <c r="C186" s="55" t="s">
        <v>200</v>
      </c>
      <c r="D186" s="59">
        <v>1974</v>
      </c>
      <c r="E186" s="55"/>
      <c r="F186" s="101" t="s">
        <v>1076</v>
      </c>
      <c r="G186" s="54">
        <v>5</v>
      </c>
      <c r="H186" s="54">
        <v>4</v>
      </c>
      <c r="I186" s="57">
        <v>3654.59</v>
      </c>
      <c r="J186" s="57">
        <v>3350.59</v>
      </c>
      <c r="K186" s="13">
        <v>154</v>
      </c>
      <c r="L186" s="57">
        <f>SUM('Прил.1.2-реестр дом'!G181)</f>
        <v>4999644.71</v>
      </c>
      <c r="M186" s="57">
        <v>0</v>
      </c>
      <c r="N186" s="57">
        <v>0</v>
      </c>
      <c r="O186" s="57">
        <v>0</v>
      </c>
      <c r="P186" s="57">
        <f t="shared" si="15"/>
        <v>4999644.71</v>
      </c>
      <c r="Q186" s="57">
        <f t="shared" si="23"/>
        <v>1492.17</v>
      </c>
      <c r="R186" s="57">
        <f t="shared" si="16"/>
        <v>1492.17</v>
      </c>
      <c r="S186" s="58">
        <v>45291</v>
      </c>
    </row>
    <row r="187" spans="1:19" s="36" customFormat="1" ht="30" x14ac:dyDescent="0.25">
      <c r="A187" s="101">
        <v>169</v>
      </c>
      <c r="B187" s="101">
        <v>169</v>
      </c>
      <c r="C187" s="55" t="s">
        <v>201</v>
      </c>
      <c r="D187" s="59">
        <v>1981</v>
      </c>
      <c r="E187" s="55"/>
      <c r="F187" s="101" t="s">
        <v>1075</v>
      </c>
      <c r="G187" s="54">
        <v>5</v>
      </c>
      <c r="H187" s="54">
        <v>8</v>
      </c>
      <c r="I187" s="57">
        <v>6449.67</v>
      </c>
      <c r="J187" s="57">
        <v>5826.77</v>
      </c>
      <c r="K187" s="13">
        <v>251</v>
      </c>
      <c r="L187" s="57">
        <f>SUM('Прил.1.2-реестр дом'!G182)</f>
        <v>9122344.6999999993</v>
      </c>
      <c r="M187" s="57">
        <v>0</v>
      </c>
      <c r="N187" s="57">
        <v>0</v>
      </c>
      <c r="O187" s="57">
        <v>0</v>
      </c>
      <c r="P187" s="57">
        <f t="shared" si="15"/>
        <v>9122344.6999999993</v>
      </c>
      <c r="Q187" s="57">
        <f t="shared" si="23"/>
        <v>1565.59</v>
      </c>
      <c r="R187" s="57">
        <f t="shared" si="16"/>
        <v>1565.59</v>
      </c>
      <c r="S187" s="58">
        <v>45291</v>
      </c>
    </row>
    <row r="188" spans="1:19" s="36" customFormat="1" ht="30" x14ac:dyDescent="0.25">
      <c r="A188" s="101">
        <v>170</v>
      </c>
      <c r="B188" s="101">
        <v>170</v>
      </c>
      <c r="C188" s="55" t="s">
        <v>202</v>
      </c>
      <c r="D188" s="56">
        <v>1979</v>
      </c>
      <c r="E188" s="55"/>
      <c r="F188" s="101" t="s">
        <v>1076</v>
      </c>
      <c r="G188" s="54">
        <v>5</v>
      </c>
      <c r="H188" s="54">
        <v>2</v>
      </c>
      <c r="I188" s="57">
        <v>4646.2</v>
      </c>
      <c r="J188" s="57">
        <v>3274.2</v>
      </c>
      <c r="K188" s="13">
        <v>160</v>
      </c>
      <c r="L188" s="57">
        <f>SUM('Прил.1.2-реестр дом'!G183)</f>
        <v>16411351.310000001</v>
      </c>
      <c r="M188" s="57">
        <v>0</v>
      </c>
      <c r="N188" s="57">
        <v>0</v>
      </c>
      <c r="O188" s="57">
        <v>0</v>
      </c>
      <c r="P188" s="57">
        <f t="shared" si="15"/>
        <v>16411351.310000001</v>
      </c>
      <c r="Q188" s="57">
        <f t="shared" si="23"/>
        <v>5012.32</v>
      </c>
      <c r="R188" s="57">
        <f t="shared" si="16"/>
        <v>5012.32</v>
      </c>
      <c r="S188" s="58">
        <v>45291</v>
      </c>
    </row>
    <row r="189" spans="1:19" s="36" customFormat="1" ht="30" x14ac:dyDescent="0.25">
      <c r="A189" s="101">
        <v>171</v>
      </c>
      <c r="B189" s="101">
        <v>171</v>
      </c>
      <c r="C189" s="55" t="s">
        <v>203</v>
      </c>
      <c r="D189" s="56">
        <v>1978</v>
      </c>
      <c r="E189" s="55"/>
      <c r="F189" s="101" t="s">
        <v>1076</v>
      </c>
      <c r="G189" s="54">
        <v>5</v>
      </c>
      <c r="H189" s="54">
        <v>4</v>
      </c>
      <c r="I189" s="57">
        <v>3089.3</v>
      </c>
      <c r="J189" s="57">
        <v>2754.8</v>
      </c>
      <c r="K189" s="13">
        <v>107</v>
      </c>
      <c r="L189" s="57">
        <f>SUM('Прил.1.2-реестр дом'!G184)</f>
        <v>4310072.63</v>
      </c>
      <c r="M189" s="57">
        <v>0</v>
      </c>
      <c r="N189" s="57">
        <v>0</v>
      </c>
      <c r="O189" s="57">
        <v>0</v>
      </c>
      <c r="P189" s="57">
        <f t="shared" si="15"/>
        <v>4310072.63</v>
      </c>
      <c r="Q189" s="57">
        <f t="shared" si="23"/>
        <v>1564.57</v>
      </c>
      <c r="R189" s="57">
        <f t="shared" si="16"/>
        <v>1564.57</v>
      </c>
      <c r="S189" s="58">
        <v>45291</v>
      </c>
    </row>
    <row r="190" spans="1:19" s="36" customFormat="1" ht="30" x14ac:dyDescent="0.25">
      <c r="A190" s="101">
        <v>172</v>
      </c>
      <c r="B190" s="101">
        <v>172</v>
      </c>
      <c r="C190" s="55" t="s">
        <v>204</v>
      </c>
      <c r="D190" s="56">
        <v>1979</v>
      </c>
      <c r="E190" s="55"/>
      <c r="F190" s="101" t="s">
        <v>1076</v>
      </c>
      <c r="G190" s="54">
        <v>5</v>
      </c>
      <c r="H190" s="54">
        <v>3</v>
      </c>
      <c r="I190" s="57">
        <v>2380.3000000000002</v>
      </c>
      <c r="J190" s="57">
        <v>2098.6999999999998</v>
      </c>
      <c r="K190" s="13">
        <v>84</v>
      </c>
      <c r="L190" s="57">
        <f>SUM('Прил.1.2-реестр дом'!G185)</f>
        <v>3438758.19</v>
      </c>
      <c r="M190" s="57">
        <v>0</v>
      </c>
      <c r="N190" s="57">
        <v>0</v>
      </c>
      <c r="O190" s="57">
        <v>0</v>
      </c>
      <c r="P190" s="57">
        <f t="shared" si="15"/>
        <v>3438758.19</v>
      </c>
      <c r="Q190" s="57">
        <f t="shared" si="23"/>
        <v>1638.52</v>
      </c>
      <c r="R190" s="57">
        <f t="shared" si="16"/>
        <v>1638.52</v>
      </c>
      <c r="S190" s="58">
        <v>45291</v>
      </c>
    </row>
    <row r="191" spans="1:19" s="36" customFormat="1" ht="30" x14ac:dyDescent="0.25">
      <c r="A191" s="101">
        <v>173</v>
      </c>
      <c r="B191" s="101">
        <v>173</v>
      </c>
      <c r="C191" s="55" t="s">
        <v>205</v>
      </c>
      <c r="D191" s="59">
        <v>1974</v>
      </c>
      <c r="E191" s="55"/>
      <c r="F191" s="101" t="s">
        <v>1075</v>
      </c>
      <c r="G191" s="54">
        <v>5</v>
      </c>
      <c r="H191" s="54">
        <v>6</v>
      </c>
      <c r="I191" s="57">
        <v>4864.3</v>
      </c>
      <c r="J191" s="57">
        <v>4406.3</v>
      </c>
      <c r="K191" s="13">
        <v>239</v>
      </c>
      <c r="L191" s="57">
        <f>SUM('Прил.1.2-реестр дом'!G186)</f>
        <v>9595436.1500000004</v>
      </c>
      <c r="M191" s="57">
        <v>0</v>
      </c>
      <c r="N191" s="57">
        <v>0</v>
      </c>
      <c r="O191" s="57">
        <v>0</v>
      </c>
      <c r="P191" s="57">
        <f t="shared" si="15"/>
        <v>9595436.1500000004</v>
      </c>
      <c r="Q191" s="57">
        <f t="shared" si="23"/>
        <v>2177.66</v>
      </c>
      <c r="R191" s="57">
        <f t="shared" si="16"/>
        <v>2177.66</v>
      </c>
      <c r="S191" s="58">
        <v>45291</v>
      </c>
    </row>
    <row r="192" spans="1:19" s="36" customFormat="1" ht="30" x14ac:dyDescent="0.25">
      <c r="A192" s="101">
        <v>174</v>
      </c>
      <c r="B192" s="101">
        <v>174</v>
      </c>
      <c r="C192" s="55" t="s">
        <v>206</v>
      </c>
      <c r="D192" s="56">
        <v>1975</v>
      </c>
      <c r="E192" s="55"/>
      <c r="F192" s="101" t="s">
        <v>1075</v>
      </c>
      <c r="G192" s="54">
        <v>5</v>
      </c>
      <c r="H192" s="54">
        <v>4</v>
      </c>
      <c r="I192" s="57">
        <v>3030.2</v>
      </c>
      <c r="J192" s="57">
        <v>2727</v>
      </c>
      <c r="K192" s="13">
        <v>123</v>
      </c>
      <c r="L192" s="57">
        <f>SUM('Прил.1.2-реестр дом'!G187)</f>
        <v>5957457.96</v>
      </c>
      <c r="M192" s="57">
        <v>0</v>
      </c>
      <c r="N192" s="57">
        <v>0</v>
      </c>
      <c r="O192" s="57">
        <v>0</v>
      </c>
      <c r="P192" s="57">
        <f t="shared" si="15"/>
        <v>5957457.96</v>
      </c>
      <c r="Q192" s="57">
        <f t="shared" si="23"/>
        <v>2184.62</v>
      </c>
      <c r="R192" s="57">
        <f t="shared" si="16"/>
        <v>2184.62</v>
      </c>
      <c r="S192" s="58">
        <v>45291</v>
      </c>
    </row>
    <row r="193" spans="1:19" s="36" customFormat="1" ht="30" x14ac:dyDescent="0.25">
      <c r="A193" s="101">
        <v>175</v>
      </c>
      <c r="B193" s="101">
        <v>175</v>
      </c>
      <c r="C193" s="55" t="s">
        <v>207</v>
      </c>
      <c r="D193" s="56">
        <v>1976</v>
      </c>
      <c r="E193" s="55"/>
      <c r="F193" s="101" t="s">
        <v>1075</v>
      </c>
      <c r="G193" s="54">
        <v>5</v>
      </c>
      <c r="H193" s="54">
        <v>4</v>
      </c>
      <c r="I193" s="57">
        <v>3003.5</v>
      </c>
      <c r="J193" s="57">
        <v>2699.9</v>
      </c>
      <c r="K193" s="13">
        <v>156</v>
      </c>
      <c r="L193" s="57">
        <f>SUM('Прил.1.2-реестр дом'!G188)</f>
        <v>5777507.0199999996</v>
      </c>
      <c r="M193" s="57">
        <v>0</v>
      </c>
      <c r="N193" s="57">
        <v>0</v>
      </c>
      <c r="O193" s="57">
        <v>0</v>
      </c>
      <c r="P193" s="57">
        <f t="shared" si="15"/>
        <v>5777507.0199999996</v>
      </c>
      <c r="Q193" s="57">
        <f t="shared" si="23"/>
        <v>2139.9</v>
      </c>
      <c r="R193" s="57">
        <f t="shared" si="16"/>
        <v>2139.9</v>
      </c>
      <c r="S193" s="58">
        <v>45291</v>
      </c>
    </row>
    <row r="194" spans="1:19" s="36" customFormat="1" ht="30" x14ac:dyDescent="0.25">
      <c r="A194" s="101">
        <v>176</v>
      </c>
      <c r="B194" s="101">
        <v>176</v>
      </c>
      <c r="C194" s="55" t="s">
        <v>2143</v>
      </c>
      <c r="D194" s="56">
        <v>2001</v>
      </c>
      <c r="E194" s="55"/>
      <c r="F194" s="101" t="s">
        <v>1076</v>
      </c>
      <c r="G194" s="54">
        <v>9</v>
      </c>
      <c r="H194" s="54">
        <v>2</v>
      </c>
      <c r="I194" s="57">
        <v>5200</v>
      </c>
      <c r="J194" s="57">
        <v>4201.3999999999996</v>
      </c>
      <c r="K194" s="13">
        <v>63</v>
      </c>
      <c r="L194" s="57">
        <f>SUM('Прил.1.2-реестр дом'!G189)</f>
        <v>2243157.36</v>
      </c>
      <c r="M194" s="57">
        <v>0</v>
      </c>
      <c r="N194" s="57">
        <v>0</v>
      </c>
      <c r="O194" s="57">
        <v>0</v>
      </c>
      <c r="P194" s="57">
        <f t="shared" ref="P194" si="24">L194</f>
        <v>2243157.36</v>
      </c>
      <c r="Q194" s="57">
        <f t="shared" si="23"/>
        <v>533.91</v>
      </c>
      <c r="R194" s="57">
        <f t="shared" ref="R194" si="25">SUM(Q194)</f>
        <v>533.91</v>
      </c>
      <c r="S194" s="58">
        <v>45291</v>
      </c>
    </row>
    <row r="195" spans="1:19" s="36" customFormat="1" ht="30" x14ac:dyDescent="0.25">
      <c r="A195" s="101">
        <v>177</v>
      </c>
      <c r="B195" s="101">
        <v>177</v>
      </c>
      <c r="C195" s="55" t="s">
        <v>208</v>
      </c>
      <c r="D195" s="59">
        <v>1976</v>
      </c>
      <c r="E195" s="55"/>
      <c r="F195" s="101" t="s">
        <v>1075</v>
      </c>
      <c r="G195" s="54">
        <v>5</v>
      </c>
      <c r="H195" s="54">
        <v>4</v>
      </c>
      <c r="I195" s="57">
        <v>2980.7</v>
      </c>
      <c r="J195" s="57">
        <v>2679.3</v>
      </c>
      <c r="K195" s="13">
        <v>132</v>
      </c>
      <c r="L195" s="57">
        <f>SUM('Прил.1.2-реестр дом'!G190)</f>
        <v>4317026.74</v>
      </c>
      <c r="M195" s="57">
        <v>0</v>
      </c>
      <c r="N195" s="57">
        <v>0</v>
      </c>
      <c r="O195" s="57">
        <v>0</v>
      </c>
      <c r="P195" s="57">
        <f t="shared" si="15"/>
        <v>4317026.74</v>
      </c>
      <c r="Q195" s="57">
        <f t="shared" si="23"/>
        <v>1611.25</v>
      </c>
      <c r="R195" s="57">
        <f t="shared" si="16"/>
        <v>1611.25</v>
      </c>
      <c r="S195" s="58">
        <v>45291</v>
      </c>
    </row>
    <row r="196" spans="1:19" s="36" customFormat="1" ht="30" x14ac:dyDescent="0.25">
      <c r="A196" s="101">
        <v>178</v>
      </c>
      <c r="B196" s="101">
        <v>178</v>
      </c>
      <c r="C196" s="55" t="s">
        <v>209</v>
      </c>
      <c r="D196" s="59">
        <v>1976</v>
      </c>
      <c r="E196" s="55"/>
      <c r="F196" s="101" t="s">
        <v>1076</v>
      </c>
      <c r="G196" s="54">
        <v>5</v>
      </c>
      <c r="H196" s="54">
        <v>8</v>
      </c>
      <c r="I196" s="57">
        <v>6315.5</v>
      </c>
      <c r="J196" s="57">
        <v>5650</v>
      </c>
      <c r="K196" s="13">
        <v>242</v>
      </c>
      <c r="L196" s="57">
        <f>SUM('Прил.1.2-реестр дом'!G191)</f>
        <v>9286692.0199999996</v>
      </c>
      <c r="M196" s="57">
        <v>0</v>
      </c>
      <c r="N196" s="57">
        <v>0</v>
      </c>
      <c r="O196" s="57">
        <v>0</v>
      </c>
      <c r="P196" s="57">
        <f t="shared" si="15"/>
        <v>9286692.0199999996</v>
      </c>
      <c r="Q196" s="57">
        <f t="shared" si="23"/>
        <v>1643.66</v>
      </c>
      <c r="R196" s="57">
        <f t="shared" si="16"/>
        <v>1643.66</v>
      </c>
      <c r="S196" s="58">
        <v>45291</v>
      </c>
    </row>
    <row r="197" spans="1:19" s="36" customFormat="1" ht="30" x14ac:dyDescent="0.25">
      <c r="A197" s="101">
        <v>179</v>
      </c>
      <c r="B197" s="101">
        <v>179</v>
      </c>
      <c r="C197" s="55" t="s">
        <v>210</v>
      </c>
      <c r="D197" s="56">
        <v>1978</v>
      </c>
      <c r="E197" s="55"/>
      <c r="F197" s="101" t="s">
        <v>1076</v>
      </c>
      <c r="G197" s="54">
        <v>5</v>
      </c>
      <c r="H197" s="54">
        <v>1</v>
      </c>
      <c r="I197" s="57">
        <v>1967.8</v>
      </c>
      <c r="J197" s="57">
        <v>1386.6</v>
      </c>
      <c r="K197" s="13">
        <v>130</v>
      </c>
      <c r="L197" s="57">
        <f>SUM('Прил.1.2-реестр дом'!G192)</f>
        <v>7825854.4100000001</v>
      </c>
      <c r="M197" s="57">
        <v>0</v>
      </c>
      <c r="N197" s="57">
        <v>0</v>
      </c>
      <c r="O197" s="57">
        <v>0</v>
      </c>
      <c r="P197" s="57">
        <f t="shared" si="15"/>
        <v>7825854.4100000001</v>
      </c>
      <c r="Q197" s="57">
        <f t="shared" si="23"/>
        <v>5643.92</v>
      </c>
      <c r="R197" s="57">
        <f t="shared" si="16"/>
        <v>5643.92</v>
      </c>
      <c r="S197" s="58">
        <v>45291</v>
      </c>
    </row>
    <row r="198" spans="1:19" s="36" customFormat="1" ht="30" x14ac:dyDescent="0.25">
      <c r="A198" s="101">
        <v>180</v>
      </c>
      <c r="B198" s="101">
        <v>180</v>
      </c>
      <c r="C198" s="55" t="s">
        <v>211</v>
      </c>
      <c r="D198" s="59">
        <v>1977</v>
      </c>
      <c r="E198" s="55"/>
      <c r="F198" s="101" t="s">
        <v>1076</v>
      </c>
      <c r="G198" s="54">
        <v>5</v>
      </c>
      <c r="H198" s="54">
        <v>4</v>
      </c>
      <c r="I198" s="57">
        <v>3757.3</v>
      </c>
      <c r="J198" s="57">
        <v>3455.8</v>
      </c>
      <c r="K198" s="13">
        <v>163</v>
      </c>
      <c r="L198" s="57">
        <f>SUM('Прил.1.2-реестр дом'!G193)</f>
        <v>4888340.29</v>
      </c>
      <c r="M198" s="57">
        <v>0</v>
      </c>
      <c r="N198" s="57">
        <v>0</v>
      </c>
      <c r="O198" s="57">
        <v>0</v>
      </c>
      <c r="P198" s="57">
        <f t="shared" si="15"/>
        <v>4888340.29</v>
      </c>
      <c r="Q198" s="57">
        <f t="shared" si="23"/>
        <v>1414.53</v>
      </c>
      <c r="R198" s="57">
        <f t="shared" si="16"/>
        <v>1414.53</v>
      </c>
      <c r="S198" s="58">
        <v>45291</v>
      </c>
    </row>
    <row r="199" spans="1:19" s="36" customFormat="1" ht="30" x14ac:dyDescent="0.25">
      <c r="A199" s="101">
        <v>181</v>
      </c>
      <c r="B199" s="101">
        <v>181</v>
      </c>
      <c r="C199" s="55" t="s">
        <v>212</v>
      </c>
      <c r="D199" s="59">
        <v>1977</v>
      </c>
      <c r="E199" s="55"/>
      <c r="F199" s="101" t="s">
        <v>1075</v>
      </c>
      <c r="G199" s="54">
        <v>5</v>
      </c>
      <c r="H199" s="54">
        <v>4</v>
      </c>
      <c r="I199" s="57">
        <v>3036.4</v>
      </c>
      <c r="J199" s="57">
        <v>2728.4</v>
      </c>
      <c r="K199" s="13">
        <v>122</v>
      </c>
      <c r="L199" s="57">
        <f>SUM('Прил.1.2-реестр дом'!G194)</f>
        <v>3528831.81</v>
      </c>
      <c r="M199" s="57">
        <v>0</v>
      </c>
      <c r="N199" s="57">
        <v>0</v>
      </c>
      <c r="O199" s="57">
        <v>0</v>
      </c>
      <c r="P199" s="57">
        <f t="shared" si="15"/>
        <v>3528831.81</v>
      </c>
      <c r="Q199" s="57">
        <f t="shared" si="23"/>
        <v>1293.3699999999999</v>
      </c>
      <c r="R199" s="57">
        <f t="shared" si="16"/>
        <v>1293.3699999999999</v>
      </c>
      <c r="S199" s="58">
        <v>45291</v>
      </c>
    </row>
    <row r="200" spans="1:19" s="36" customFormat="1" ht="30" x14ac:dyDescent="0.25">
      <c r="A200" s="101">
        <v>182</v>
      </c>
      <c r="B200" s="101">
        <v>182</v>
      </c>
      <c r="C200" s="55" t="s">
        <v>213</v>
      </c>
      <c r="D200" s="59">
        <v>1979</v>
      </c>
      <c r="E200" s="55"/>
      <c r="F200" s="101" t="s">
        <v>1076</v>
      </c>
      <c r="G200" s="54">
        <v>5</v>
      </c>
      <c r="H200" s="54">
        <v>4</v>
      </c>
      <c r="I200" s="57">
        <v>3680.9</v>
      </c>
      <c r="J200" s="57">
        <v>3408.4</v>
      </c>
      <c r="K200" s="13">
        <v>117</v>
      </c>
      <c r="L200" s="57">
        <f>SUM('Прил.1.2-реестр дом'!G195)</f>
        <v>2936360.68</v>
      </c>
      <c r="M200" s="57">
        <v>0</v>
      </c>
      <c r="N200" s="57">
        <v>0</v>
      </c>
      <c r="O200" s="57">
        <v>0</v>
      </c>
      <c r="P200" s="57">
        <f t="shared" si="15"/>
        <v>2936360.68</v>
      </c>
      <c r="Q200" s="57">
        <f t="shared" si="23"/>
        <v>861.51</v>
      </c>
      <c r="R200" s="57">
        <f t="shared" si="16"/>
        <v>861.51</v>
      </c>
      <c r="S200" s="58">
        <v>45291</v>
      </c>
    </row>
    <row r="201" spans="1:19" s="36" customFormat="1" ht="30" x14ac:dyDescent="0.25">
      <c r="A201" s="101">
        <v>183</v>
      </c>
      <c r="B201" s="101">
        <v>183</v>
      </c>
      <c r="C201" s="55" t="s">
        <v>214</v>
      </c>
      <c r="D201" s="59">
        <v>1980</v>
      </c>
      <c r="E201" s="55"/>
      <c r="F201" s="101" t="s">
        <v>1075</v>
      </c>
      <c r="G201" s="54">
        <v>5</v>
      </c>
      <c r="H201" s="54">
        <v>4</v>
      </c>
      <c r="I201" s="57">
        <v>3006.9</v>
      </c>
      <c r="J201" s="57">
        <v>2708.6</v>
      </c>
      <c r="K201" s="13">
        <v>134</v>
      </c>
      <c r="L201" s="57">
        <f>SUM('Прил.1.2-реестр дом'!G196)</f>
        <v>8463761.9800000004</v>
      </c>
      <c r="M201" s="57">
        <v>0</v>
      </c>
      <c r="N201" s="57">
        <v>0</v>
      </c>
      <c r="O201" s="57">
        <v>0</v>
      </c>
      <c r="P201" s="57">
        <f t="shared" si="15"/>
        <v>8463761.9800000004</v>
      </c>
      <c r="Q201" s="57">
        <f t="shared" si="23"/>
        <v>3124.77</v>
      </c>
      <c r="R201" s="57">
        <f t="shared" si="16"/>
        <v>3124.77</v>
      </c>
      <c r="S201" s="58">
        <v>45291</v>
      </c>
    </row>
    <row r="202" spans="1:19" s="36" customFormat="1" ht="30" x14ac:dyDescent="0.25">
      <c r="A202" s="101">
        <v>184</v>
      </c>
      <c r="B202" s="101">
        <v>184</v>
      </c>
      <c r="C202" s="55" t="s">
        <v>215</v>
      </c>
      <c r="D202" s="56">
        <v>1979</v>
      </c>
      <c r="E202" s="55"/>
      <c r="F202" s="101" t="s">
        <v>1075</v>
      </c>
      <c r="G202" s="54">
        <v>5</v>
      </c>
      <c r="H202" s="54">
        <v>4</v>
      </c>
      <c r="I202" s="57">
        <v>3027.6</v>
      </c>
      <c r="J202" s="57">
        <v>2747.6</v>
      </c>
      <c r="K202" s="13">
        <v>125</v>
      </c>
      <c r="L202" s="57">
        <f>SUM('Прил.1.2-реестр дом'!G197)</f>
        <v>8522027.9299999997</v>
      </c>
      <c r="M202" s="57">
        <v>0</v>
      </c>
      <c r="N202" s="57">
        <v>0</v>
      </c>
      <c r="O202" s="57">
        <v>0</v>
      </c>
      <c r="P202" s="57">
        <f t="shared" si="15"/>
        <v>8522027.9299999997</v>
      </c>
      <c r="Q202" s="57">
        <f t="shared" si="23"/>
        <v>3101.63</v>
      </c>
      <c r="R202" s="57">
        <f t="shared" si="16"/>
        <v>3101.63</v>
      </c>
      <c r="S202" s="58">
        <v>45291</v>
      </c>
    </row>
    <row r="203" spans="1:19" s="36" customFormat="1" ht="30" x14ac:dyDescent="0.25">
      <c r="A203" s="101">
        <v>185</v>
      </c>
      <c r="B203" s="101">
        <v>185</v>
      </c>
      <c r="C203" s="55" t="s">
        <v>216</v>
      </c>
      <c r="D203" s="59">
        <v>1981</v>
      </c>
      <c r="E203" s="55"/>
      <c r="F203" s="101" t="s">
        <v>1076</v>
      </c>
      <c r="G203" s="54">
        <v>2</v>
      </c>
      <c r="H203" s="54">
        <v>1</v>
      </c>
      <c r="I203" s="57">
        <v>1363.4</v>
      </c>
      <c r="J203" s="57">
        <v>903.9</v>
      </c>
      <c r="K203" s="13">
        <v>62</v>
      </c>
      <c r="L203" s="57">
        <f>SUM('Прил.1.2-реестр дом'!G198)</f>
        <v>4552032.58</v>
      </c>
      <c r="M203" s="57">
        <v>0</v>
      </c>
      <c r="N203" s="57">
        <v>0</v>
      </c>
      <c r="O203" s="57">
        <v>0</v>
      </c>
      <c r="P203" s="57">
        <f t="shared" si="15"/>
        <v>4552032.58</v>
      </c>
      <c r="Q203" s="57">
        <f t="shared" si="23"/>
        <v>5035.99</v>
      </c>
      <c r="R203" s="57">
        <f t="shared" si="16"/>
        <v>5035.99</v>
      </c>
      <c r="S203" s="58">
        <v>45291</v>
      </c>
    </row>
    <row r="204" spans="1:19" s="36" customFormat="1" ht="30.75" customHeight="1" x14ac:dyDescent="0.25">
      <c r="A204" s="101"/>
      <c r="B204" s="136" t="s">
        <v>2151</v>
      </c>
      <c r="C204" s="137"/>
      <c r="D204" s="34" t="s">
        <v>22</v>
      </c>
      <c r="E204" s="34" t="s">
        <v>22</v>
      </c>
      <c r="F204" s="42" t="s">
        <v>22</v>
      </c>
      <c r="G204" s="61" t="s">
        <v>22</v>
      </c>
      <c r="H204" s="61" t="s">
        <v>22</v>
      </c>
      <c r="I204" s="47">
        <f t="shared" ref="I204:R204" si="26">SUM(I205:I324)</f>
        <v>725256.86</v>
      </c>
      <c r="J204" s="47">
        <f t="shared" si="26"/>
        <v>629464.36</v>
      </c>
      <c r="K204" s="52">
        <f t="shared" si="26"/>
        <v>27479</v>
      </c>
      <c r="L204" s="47">
        <f t="shared" si="26"/>
        <v>1466314027.47</v>
      </c>
      <c r="M204" s="47">
        <f t="shared" si="26"/>
        <v>0</v>
      </c>
      <c r="N204" s="47">
        <f t="shared" si="26"/>
        <v>0</v>
      </c>
      <c r="O204" s="47">
        <f t="shared" si="26"/>
        <v>0</v>
      </c>
      <c r="P204" s="47">
        <f t="shared" si="26"/>
        <v>1466314027.47</v>
      </c>
      <c r="Q204" s="47">
        <f t="shared" si="26"/>
        <v>306140.52</v>
      </c>
      <c r="R204" s="33">
        <f t="shared" si="26"/>
        <v>306140.5</v>
      </c>
      <c r="S204" s="42" t="s">
        <v>22</v>
      </c>
    </row>
    <row r="205" spans="1:19" s="36" customFormat="1" ht="30" x14ac:dyDescent="0.25">
      <c r="A205" s="101">
        <v>186</v>
      </c>
      <c r="B205" s="101">
        <v>1</v>
      </c>
      <c r="C205" s="55" t="s">
        <v>217</v>
      </c>
      <c r="D205" s="59">
        <v>1984</v>
      </c>
      <c r="E205" s="55"/>
      <c r="F205" s="101" t="s">
        <v>1075</v>
      </c>
      <c r="G205" s="54">
        <v>9</v>
      </c>
      <c r="H205" s="54">
        <v>4</v>
      </c>
      <c r="I205" s="57">
        <v>10119.299999999999</v>
      </c>
      <c r="J205" s="57">
        <v>8919</v>
      </c>
      <c r="K205" s="13">
        <v>290</v>
      </c>
      <c r="L205" s="57">
        <f>SUM('Прил.1.2-реестр дом'!G200)</f>
        <v>40244012.869999997</v>
      </c>
      <c r="M205" s="57">
        <v>0</v>
      </c>
      <c r="N205" s="57">
        <v>0</v>
      </c>
      <c r="O205" s="57">
        <v>0</v>
      </c>
      <c r="P205" s="57">
        <f t="shared" si="15"/>
        <v>40244012.869999997</v>
      </c>
      <c r="Q205" s="57">
        <f t="shared" ref="Q205:Q236" si="27">SUM(L205/J205)</f>
        <v>4512.17</v>
      </c>
      <c r="R205" s="57">
        <f t="shared" si="16"/>
        <v>4512.17</v>
      </c>
      <c r="S205" s="58">
        <v>45657</v>
      </c>
    </row>
    <row r="206" spans="1:19" s="36" customFormat="1" ht="30" x14ac:dyDescent="0.25">
      <c r="A206" s="101">
        <v>187</v>
      </c>
      <c r="B206" s="101">
        <v>2</v>
      </c>
      <c r="C206" s="55" t="s">
        <v>218</v>
      </c>
      <c r="D206" s="59">
        <v>1993</v>
      </c>
      <c r="E206" s="55"/>
      <c r="F206" s="101" t="s">
        <v>1076</v>
      </c>
      <c r="G206" s="54">
        <v>3</v>
      </c>
      <c r="H206" s="54">
        <v>2</v>
      </c>
      <c r="I206" s="57">
        <v>1008.5</v>
      </c>
      <c r="J206" s="57">
        <v>903</v>
      </c>
      <c r="K206" s="13">
        <v>44</v>
      </c>
      <c r="L206" s="57">
        <f>SUM('Прил.1.2-реестр дом'!G201)</f>
        <v>4191757.96</v>
      </c>
      <c r="M206" s="57">
        <v>0</v>
      </c>
      <c r="N206" s="57">
        <v>0</v>
      </c>
      <c r="O206" s="57">
        <v>0</v>
      </c>
      <c r="P206" s="57">
        <f t="shared" si="15"/>
        <v>4191757.96</v>
      </c>
      <c r="Q206" s="57">
        <f t="shared" si="27"/>
        <v>4642.04</v>
      </c>
      <c r="R206" s="57">
        <f t="shared" si="16"/>
        <v>4642.04</v>
      </c>
      <c r="S206" s="58">
        <v>45657</v>
      </c>
    </row>
    <row r="207" spans="1:19" s="36" customFormat="1" ht="30" x14ac:dyDescent="0.25">
      <c r="A207" s="101">
        <v>188</v>
      </c>
      <c r="B207" s="101">
        <v>3</v>
      </c>
      <c r="C207" s="55" t="s">
        <v>219</v>
      </c>
      <c r="D207" s="59">
        <v>1990</v>
      </c>
      <c r="E207" s="55"/>
      <c r="F207" s="101" t="s">
        <v>1075</v>
      </c>
      <c r="G207" s="54">
        <v>5</v>
      </c>
      <c r="H207" s="54">
        <v>6</v>
      </c>
      <c r="I207" s="57">
        <v>5434.1</v>
      </c>
      <c r="J207" s="57">
        <v>4892.3999999999996</v>
      </c>
      <c r="K207" s="13">
        <v>235</v>
      </c>
      <c r="L207" s="57">
        <f>SUM('Прил.1.2-реестр дом'!G202)</f>
        <v>19194379.100000001</v>
      </c>
      <c r="M207" s="57">
        <v>0</v>
      </c>
      <c r="N207" s="57">
        <v>0</v>
      </c>
      <c r="O207" s="57">
        <v>0</v>
      </c>
      <c r="P207" s="57">
        <f t="shared" si="15"/>
        <v>19194379.100000001</v>
      </c>
      <c r="Q207" s="57">
        <f t="shared" si="27"/>
        <v>3923.31</v>
      </c>
      <c r="R207" s="57">
        <f t="shared" si="16"/>
        <v>3923.31</v>
      </c>
      <c r="S207" s="58">
        <v>45657</v>
      </c>
    </row>
    <row r="208" spans="1:19" s="36" customFormat="1" ht="30" x14ac:dyDescent="0.25">
      <c r="A208" s="101">
        <v>189</v>
      </c>
      <c r="B208" s="101">
        <v>4</v>
      </c>
      <c r="C208" s="55" t="s">
        <v>220</v>
      </c>
      <c r="D208" s="59">
        <v>1994</v>
      </c>
      <c r="E208" s="55"/>
      <c r="F208" s="101" t="s">
        <v>1076</v>
      </c>
      <c r="G208" s="54">
        <v>6</v>
      </c>
      <c r="H208" s="54">
        <v>1</v>
      </c>
      <c r="I208" s="57">
        <v>841.2</v>
      </c>
      <c r="J208" s="57">
        <v>801.5</v>
      </c>
      <c r="K208" s="13">
        <v>28</v>
      </c>
      <c r="L208" s="57">
        <f>SUM('Прил.1.2-реестр дом'!G203)</f>
        <v>4233582.5</v>
      </c>
      <c r="M208" s="57">
        <v>0</v>
      </c>
      <c r="N208" s="57">
        <v>0</v>
      </c>
      <c r="O208" s="57">
        <v>0</v>
      </c>
      <c r="P208" s="57">
        <f t="shared" si="15"/>
        <v>4233582.5</v>
      </c>
      <c r="Q208" s="57">
        <f t="shared" si="27"/>
        <v>5282.07</v>
      </c>
      <c r="R208" s="57">
        <f t="shared" si="16"/>
        <v>5282.07</v>
      </c>
      <c r="S208" s="58">
        <v>45657</v>
      </c>
    </row>
    <row r="209" spans="1:19" s="36" customFormat="1" ht="30" x14ac:dyDescent="0.25">
      <c r="A209" s="101">
        <v>190</v>
      </c>
      <c r="B209" s="101">
        <v>5</v>
      </c>
      <c r="C209" s="55" t="s">
        <v>221</v>
      </c>
      <c r="D209" s="59">
        <v>1994</v>
      </c>
      <c r="E209" s="55"/>
      <c r="F209" s="101" t="s">
        <v>1076</v>
      </c>
      <c r="G209" s="54">
        <v>6</v>
      </c>
      <c r="H209" s="54">
        <v>1</v>
      </c>
      <c r="I209" s="57">
        <v>839.4</v>
      </c>
      <c r="J209" s="57">
        <v>793</v>
      </c>
      <c r="K209" s="13">
        <v>26</v>
      </c>
      <c r="L209" s="57">
        <f>SUM('Прил.1.2-реестр дом'!G204)</f>
        <v>4233496.0999999996</v>
      </c>
      <c r="M209" s="57">
        <v>0</v>
      </c>
      <c r="N209" s="57">
        <v>0</v>
      </c>
      <c r="O209" s="57">
        <v>0</v>
      </c>
      <c r="P209" s="57">
        <f t="shared" si="15"/>
        <v>4233496.0999999996</v>
      </c>
      <c r="Q209" s="57">
        <f t="shared" si="27"/>
        <v>5338.58</v>
      </c>
      <c r="R209" s="57">
        <f t="shared" si="16"/>
        <v>5338.58</v>
      </c>
      <c r="S209" s="58">
        <v>45657</v>
      </c>
    </row>
    <row r="210" spans="1:19" s="36" customFormat="1" ht="30" x14ac:dyDescent="0.25">
      <c r="A210" s="101">
        <v>191</v>
      </c>
      <c r="B210" s="101">
        <v>6</v>
      </c>
      <c r="C210" s="55" t="s">
        <v>222</v>
      </c>
      <c r="D210" s="59">
        <v>1994</v>
      </c>
      <c r="E210" s="55"/>
      <c r="F210" s="101" t="s">
        <v>1076</v>
      </c>
      <c r="G210" s="54">
        <v>6</v>
      </c>
      <c r="H210" s="54">
        <v>1</v>
      </c>
      <c r="I210" s="57">
        <v>844.2</v>
      </c>
      <c r="J210" s="57">
        <v>795.8</v>
      </c>
      <c r="K210" s="13">
        <v>21</v>
      </c>
      <c r="L210" s="57">
        <f>SUM('Прил.1.2-реестр дом'!G205)</f>
        <v>4136711.48</v>
      </c>
      <c r="M210" s="57">
        <v>0</v>
      </c>
      <c r="N210" s="57">
        <v>0</v>
      </c>
      <c r="O210" s="57">
        <v>0</v>
      </c>
      <c r="P210" s="57">
        <f t="shared" si="15"/>
        <v>4136711.48</v>
      </c>
      <c r="Q210" s="57">
        <f t="shared" si="27"/>
        <v>5198.18</v>
      </c>
      <c r="R210" s="57">
        <f t="shared" si="16"/>
        <v>5198.18</v>
      </c>
      <c r="S210" s="58">
        <v>45657</v>
      </c>
    </row>
    <row r="211" spans="1:19" s="36" customFormat="1" ht="30" x14ac:dyDescent="0.25">
      <c r="A211" s="101">
        <v>192</v>
      </c>
      <c r="B211" s="101">
        <v>7</v>
      </c>
      <c r="C211" s="55" t="s">
        <v>223</v>
      </c>
      <c r="D211" s="59">
        <v>1987</v>
      </c>
      <c r="E211" s="55"/>
      <c r="F211" s="101" t="s">
        <v>1076</v>
      </c>
      <c r="G211" s="54">
        <v>5</v>
      </c>
      <c r="H211" s="54">
        <v>3</v>
      </c>
      <c r="I211" s="57">
        <v>2378.1999999999998</v>
      </c>
      <c r="J211" s="57">
        <v>2170.3000000000002</v>
      </c>
      <c r="K211" s="13">
        <v>95</v>
      </c>
      <c r="L211" s="57">
        <f>SUM('Прил.1.2-реестр дом'!G206)</f>
        <v>5571248.6600000001</v>
      </c>
      <c r="M211" s="57">
        <v>0</v>
      </c>
      <c r="N211" s="57">
        <v>0</v>
      </c>
      <c r="O211" s="57">
        <v>0</v>
      </c>
      <c r="P211" s="57">
        <f t="shared" si="15"/>
        <v>5571248.6600000001</v>
      </c>
      <c r="Q211" s="57">
        <f t="shared" si="27"/>
        <v>2567.04</v>
      </c>
      <c r="R211" s="57">
        <f t="shared" si="16"/>
        <v>2567.04</v>
      </c>
      <c r="S211" s="58">
        <v>45657</v>
      </c>
    </row>
    <row r="212" spans="1:19" s="36" customFormat="1" ht="30" x14ac:dyDescent="0.25">
      <c r="A212" s="101">
        <v>193</v>
      </c>
      <c r="B212" s="101">
        <v>8</v>
      </c>
      <c r="C212" s="55" t="s">
        <v>224</v>
      </c>
      <c r="D212" s="59">
        <v>1973</v>
      </c>
      <c r="E212" s="55"/>
      <c r="F212" s="101" t="s">
        <v>1076</v>
      </c>
      <c r="G212" s="54">
        <v>3</v>
      </c>
      <c r="H212" s="54">
        <v>2</v>
      </c>
      <c r="I212" s="57">
        <v>1020.3</v>
      </c>
      <c r="J212" s="57">
        <v>933.1</v>
      </c>
      <c r="K212" s="13">
        <v>46</v>
      </c>
      <c r="L212" s="57">
        <f>SUM('Прил.1.2-реестр дом'!G207)</f>
        <v>4019853.2</v>
      </c>
      <c r="M212" s="57">
        <v>0</v>
      </c>
      <c r="N212" s="57">
        <v>0</v>
      </c>
      <c r="O212" s="57">
        <v>0</v>
      </c>
      <c r="P212" s="57">
        <f t="shared" si="15"/>
        <v>4019853.2</v>
      </c>
      <c r="Q212" s="57">
        <f t="shared" si="27"/>
        <v>4308.0600000000004</v>
      </c>
      <c r="R212" s="57">
        <f t="shared" si="16"/>
        <v>4308.0600000000004</v>
      </c>
      <c r="S212" s="58">
        <v>45657</v>
      </c>
    </row>
    <row r="213" spans="1:19" s="36" customFormat="1" ht="30" x14ac:dyDescent="0.25">
      <c r="A213" s="101">
        <v>194</v>
      </c>
      <c r="B213" s="101">
        <v>9</v>
      </c>
      <c r="C213" s="55" t="s">
        <v>225</v>
      </c>
      <c r="D213" s="56">
        <v>1989</v>
      </c>
      <c r="E213" s="55"/>
      <c r="F213" s="101" t="s">
        <v>1076</v>
      </c>
      <c r="G213" s="54">
        <v>5</v>
      </c>
      <c r="H213" s="54">
        <v>2</v>
      </c>
      <c r="I213" s="57">
        <v>2418</v>
      </c>
      <c r="J213" s="57">
        <v>2212.6</v>
      </c>
      <c r="K213" s="13">
        <v>90</v>
      </c>
      <c r="L213" s="57">
        <f>SUM('Прил.1.2-реестр дом'!G208)</f>
        <v>3250947.94</v>
      </c>
      <c r="M213" s="57">
        <v>0</v>
      </c>
      <c r="N213" s="57">
        <v>0</v>
      </c>
      <c r="O213" s="57">
        <v>0</v>
      </c>
      <c r="P213" s="57">
        <f t="shared" si="15"/>
        <v>3250947.94</v>
      </c>
      <c r="Q213" s="57">
        <f t="shared" si="27"/>
        <v>1469.29</v>
      </c>
      <c r="R213" s="57">
        <f t="shared" si="16"/>
        <v>1469.29</v>
      </c>
      <c r="S213" s="58">
        <v>45657</v>
      </c>
    </row>
    <row r="214" spans="1:19" s="36" customFormat="1" ht="30" x14ac:dyDescent="0.25">
      <c r="A214" s="101">
        <v>195</v>
      </c>
      <c r="B214" s="101">
        <v>10</v>
      </c>
      <c r="C214" s="55" t="s">
        <v>226</v>
      </c>
      <c r="D214" s="56">
        <v>1984</v>
      </c>
      <c r="E214" s="55"/>
      <c r="F214" s="101" t="s">
        <v>1075</v>
      </c>
      <c r="G214" s="54">
        <v>9</v>
      </c>
      <c r="H214" s="54">
        <v>2</v>
      </c>
      <c r="I214" s="57">
        <v>4594.2</v>
      </c>
      <c r="J214" s="57">
        <v>3959.9</v>
      </c>
      <c r="K214" s="13">
        <v>173</v>
      </c>
      <c r="L214" s="57">
        <f>SUM('Прил.1.2-реестр дом'!G209)</f>
        <v>17072400.949999999</v>
      </c>
      <c r="M214" s="57">
        <v>0</v>
      </c>
      <c r="N214" s="57">
        <v>0</v>
      </c>
      <c r="O214" s="57">
        <v>0</v>
      </c>
      <c r="P214" s="57">
        <f t="shared" si="15"/>
        <v>17072400.949999999</v>
      </c>
      <c r="Q214" s="57">
        <f t="shared" si="27"/>
        <v>4311.32</v>
      </c>
      <c r="R214" s="57">
        <f t="shared" si="16"/>
        <v>4311.32</v>
      </c>
      <c r="S214" s="58">
        <v>45657</v>
      </c>
    </row>
    <row r="215" spans="1:19" s="36" customFormat="1" ht="30" x14ac:dyDescent="0.25">
      <c r="A215" s="101">
        <v>196</v>
      </c>
      <c r="B215" s="101">
        <v>11</v>
      </c>
      <c r="C215" s="55" t="s">
        <v>227</v>
      </c>
      <c r="D215" s="56">
        <v>1985</v>
      </c>
      <c r="E215" s="55"/>
      <c r="F215" s="101" t="s">
        <v>1075</v>
      </c>
      <c r="G215" s="54">
        <v>9</v>
      </c>
      <c r="H215" s="54">
        <v>7</v>
      </c>
      <c r="I215" s="57">
        <v>15768.4</v>
      </c>
      <c r="J215" s="57">
        <v>13652.7</v>
      </c>
      <c r="K215" s="13">
        <v>565</v>
      </c>
      <c r="L215" s="57">
        <f>SUM('Прил.1.2-реестр дом'!G210)</f>
        <v>58596588.57</v>
      </c>
      <c r="M215" s="57">
        <v>0</v>
      </c>
      <c r="N215" s="57">
        <v>0</v>
      </c>
      <c r="O215" s="57">
        <v>0</v>
      </c>
      <c r="P215" s="57">
        <f t="shared" si="15"/>
        <v>58596588.57</v>
      </c>
      <c r="Q215" s="57">
        <f t="shared" si="27"/>
        <v>4291.9399999999996</v>
      </c>
      <c r="R215" s="57">
        <f t="shared" si="16"/>
        <v>4291.9399999999996</v>
      </c>
      <c r="S215" s="58">
        <v>45657</v>
      </c>
    </row>
    <row r="216" spans="1:19" s="36" customFormat="1" ht="30" x14ac:dyDescent="0.25">
      <c r="A216" s="101">
        <v>197</v>
      </c>
      <c r="B216" s="101">
        <v>12</v>
      </c>
      <c r="C216" s="55" t="s">
        <v>228</v>
      </c>
      <c r="D216" s="59">
        <v>1986</v>
      </c>
      <c r="E216" s="55"/>
      <c r="F216" s="101" t="s">
        <v>1075</v>
      </c>
      <c r="G216" s="54">
        <v>9</v>
      </c>
      <c r="H216" s="54">
        <v>7</v>
      </c>
      <c r="I216" s="57">
        <v>15515</v>
      </c>
      <c r="J216" s="57">
        <v>13260.1</v>
      </c>
      <c r="K216" s="13">
        <v>668</v>
      </c>
      <c r="L216" s="57">
        <f>SUM('Прил.1.2-реестр дом'!G211)</f>
        <v>11353580.98</v>
      </c>
      <c r="M216" s="57">
        <v>0</v>
      </c>
      <c r="N216" s="57">
        <v>0</v>
      </c>
      <c r="O216" s="57">
        <v>0</v>
      </c>
      <c r="P216" s="57">
        <f t="shared" si="15"/>
        <v>11353580.98</v>
      </c>
      <c r="Q216" s="57">
        <f t="shared" si="27"/>
        <v>856.22</v>
      </c>
      <c r="R216" s="57">
        <f t="shared" si="16"/>
        <v>856.22</v>
      </c>
      <c r="S216" s="58">
        <v>45657</v>
      </c>
    </row>
    <row r="217" spans="1:19" s="36" customFormat="1" ht="30" x14ac:dyDescent="0.25">
      <c r="A217" s="101">
        <v>198</v>
      </c>
      <c r="B217" s="101">
        <v>13</v>
      </c>
      <c r="C217" s="55" t="s">
        <v>229</v>
      </c>
      <c r="D217" s="56">
        <v>1986</v>
      </c>
      <c r="E217" s="55"/>
      <c r="F217" s="101" t="s">
        <v>1075</v>
      </c>
      <c r="G217" s="54">
        <v>9</v>
      </c>
      <c r="H217" s="54">
        <v>4</v>
      </c>
      <c r="I217" s="57">
        <v>8957.2999999999993</v>
      </c>
      <c r="J217" s="57">
        <v>7692.4</v>
      </c>
      <c r="K217" s="13">
        <v>328</v>
      </c>
      <c r="L217" s="57">
        <f>SUM('Прил.1.2-реестр дом'!G212)</f>
        <v>6206214.1699999999</v>
      </c>
      <c r="M217" s="57">
        <v>0</v>
      </c>
      <c r="N217" s="57">
        <v>0</v>
      </c>
      <c r="O217" s="57">
        <v>0</v>
      </c>
      <c r="P217" s="57">
        <f t="shared" ref="P217:P279" si="28">L217</f>
        <v>6206214.1699999999</v>
      </c>
      <c r="Q217" s="57">
        <f t="shared" si="27"/>
        <v>806.8</v>
      </c>
      <c r="R217" s="57">
        <f t="shared" ref="R217:R279" si="29">SUM(Q217)</f>
        <v>806.8</v>
      </c>
      <c r="S217" s="58">
        <v>45657</v>
      </c>
    </row>
    <row r="218" spans="1:19" s="36" customFormat="1" ht="30" x14ac:dyDescent="0.25">
      <c r="A218" s="101">
        <v>199</v>
      </c>
      <c r="B218" s="101">
        <v>14</v>
      </c>
      <c r="C218" s="55" t="s">
        <v>230</v>
      </c>
      <c r="D218" s="56">
        <v>1987</v>
      </c>
      <c r="E218" s="55"/>
      <c r="F218" s="101" t="s">
        <v>1075</v>
      </c>
      <c r="G218" s="54">
        <v>9</v>
      </c>
      <c r="H218" s="54">
        <v>6</v>
      </c>
      <c r="I218" s="57">
        <v>13876.7</v>
      </c>
      <c r="J218" s="57">
        <v>12023.9</v>
      </c>
      <c r="K218" s="13">
        <v>562</v>
      </c>
      <c r="L218" s="57">
        <f>SUM('Прил.1.2-реестр дом'!G213)</f>
        <v>9846637.25</v>
      </c>
      <c r="M218" s="57">
        <v>0</v>
      </c>
      <c r="N218" s="57">
        <v>0</v>
      </c>
      <c r="O218" s="57">
        <v>0</v>
      </c>
      <c r="P218" s="57">
        <f t="shared" si="28"/>
        <v>9846637.25</v>
      </c>
      <c r="Q218" s="57">
        <f t="shared" si="27"/>
        <v>818.92</v>
      </c>
      <c r="R218" s="57">
        <f t="shared" si="29"/>
        <v>818.92</v>
      </c>
      <c r="S218" s="58">
        <v>45657</v>
      </c>
    </row>
    <row r="219" spans="1:19" s="36" customFormat="1" ht="30" x14ac:dyDescent="0.25">
      <c r="A219" s="101">
        <v>200</v>
      </c>
      <c r="B219" s="101">
        <v>15</v>
      </c>
      <c r="C219" s="55" t="s">
        <v>231</v>
      </c>
      <c r="D219" s="59">
        <v>1986</v>
      </c>
      <c r="E219" s="55"/>
      <c r="F219" s="101" t="s">
        <v>1075</v>
      </c>
      <c r="G219" s="54">
        <v>9</v>
      </c>
      <c r="H219" s="54">
        <v>8</v>
      </c>
      <c r="I219" s="57">
        <v>17322.5</v>
      </c>
      <c r="J219" s="57">
        <v>14753.2</v>
      </c>
      <c r="K219" s="13">
        <v>718</v>
      </c>
      <c r="L219" s="57">
        <f>SUM('Прил.1.2-реестр дом'!G214)</f>
        <v>12892287.23</v>
      </c>
      <c r="M219" s="57">
        <v>0</v>
      </c>
      <c r="N219" s="57">
        <v>0</v>
      </c>
      <c r="O219" s="57">
        <v>0</v>
      </c>
      <c r="P219" s="57">
        <f t="shared" si="28"/>
        <v>12892287.23</v>
      </c>
      <c r="Q219" s="57">
        <f t="shared" si="27"/>
        <v>873.86</v>
      </c>
      <c r="R219" s="57">
        <f t="shared" si="29"/>
        <v>873.86</v>
      </c>
      <c r="S219" s="58">
        <v>45657</v>
      </c>
    </row>
    <row r="220" spans="1:19" s="36" customFormat="1" ht="30" x14ac:dyDescent="0.25">
      <c r="A220" s="101">
        <v>201</v>
      </c>
      <c r="B220" s="101">
        <v>16</v>
      </c>
      <c r="C220" s="55" t="s">
        <v>232</v>
      </c>
      <c r="D220" s="56">
        <v>1987</v>
      </c>
      <c r="E220" s="55"/>
      <c r="F220" s="101" t="s">
        <v>1075</v>
      </c>
      <c r="G220" s="54">
        <v>9</v>
      </c>
      <c r="H220" s="54">
        <v>6</v>
      </c>
      <c r="I220" s="57">
        <v>14120.1</v>
      </c>
      <c r="J220" s="57">
        <v>12046</v>
      </c>
      <c r="K220" s="13">
        <v>545</v>
      </c>
      <c r="L220" s="57">
        <f>SUM('Прил.1.2-реестр дом'!G215)</f>
        <v>52471378.850000001</v>
      </c>
      <c r="M220" s="57">
        <v>0</v>
      </c>
      <c r="N220" s="57">
        <v>0</v>
      </c>
      <c r="O220" s="57">
        <v>0</v>
      </c>
      <c r="P220" s="57">
        <f t="shared" si="28"/>
        <v>52471378.850000001</v>
      </c>
      <c r="Q220" s="57">
        <f t="shared" si="27"/>
        <v>4355.92</v>
      </c>
      <c r="R220" s="57">
        <f t="shared" si="29"/>
        <v>4355.92</v>
      </c>
      <c r="S220" s="58">
        <v>45657</v>
      </c>
    </row>
    <row r="221" spans="1:19" s="36" customFormat="1" ht="30" x14ac:dyDescent="0.25">
      <c r="A221" s="101">
        <v>202</v>
      </c>
      <c r="B221" s="101">
        <v>17</v>
      </c>
      <c r="C221" s="55" t="s">
        <v>233</v>
      </c>
      <c r="D221" s="56">
        <v>1986</v>
      </c>
      <c r="E221" s="55"/>
      <c r="F221" s="101" t="s">
        <v>1075</v>
      </c>
      <c r="G221" s="54">
        <v>9</v>
      </c>
      <c r="H221" s="54">
        <v>8</v>
      </c>
      <c r="I221" s="57">
        <v>17652.900000000001</v>
      </c>
      <c r="J221" s="57">
        <v>15072.9</v>
      </c>
      <c r="K221" s="13">
        <v>721</v>
      </c>
      <c r="L221" s="57">
        <f>SUM('Прил.1.2-реестр дом'!G216)</f>
        <v>12922429.48</v>
      </c>
      <c r="M221" s="57">
        <v>0</v>
      </c>
      <c r="N221" s="57">
        <v>0</v>
      </c>
      <c r="O221" s="57">
        <v>0</v>
      </c>
      <c r="P221" s="57">
        <f t="shared" si="28"/>
        <v>12922429.48</v>
      </c>
      <c r="Q221" s="57">
        <f t="shared" si="27"/>
        <v>857.33</v>
      </c>
      <c r="R221" s="57">
        <f t="shared" si="29"/>
        <v>857.33</v>
      </c>
      <c r="S221" s="58">
        <v>45657</v>
      </c>
    </row>
    <row r="222" spans="1:19" s="36" customFormat="1" ht="30" x14ac:dyDescent="0.25">
      <c r="A222" s="101">
        <v>203</v>
      </c>
      <c r="B222" s="101">
        <v>18</v>
      </c>
      <c r="C222" s="55" t="s">
        <v>234</v>
      </c>
      <c r="D222" s="56">
        <v>1987</v>
      </c>
      <c r="E222" s="55"/>
      <c r="F222" s="101" t="s">
        <v>1075</v>
      </c>
      <c r="G222" s="54">
        <v>9</v>
      </c>
      <c r="H222" s="54">
        <v>5</v>
      </c>
      <c r="I222" s="57">
        <v>11984.1</v>
      </c>
      <c r="J222" s="57">
        <v>10436.700000000001</v>
      </c>
      <c r="K222" s="13">
        <v>414</v>
      </c>
      <c r="L222" s="57">
        <f>SUM('Прил.1.2-реестр дом'!G217)</f>
        <v>44533838.380000003</v>
      </c>
      <c r="M222" s="57">
        <v>0</v>
      </c>
      <c r="N222" s="57">
        <v>0</v>
      </c>
      <c r="O222" s="57">
        <v>0</v>
      </c>
      <c r="P222" s="57">
        <f t="shared" si="28"/>
        <v>44533838.380000003</v>
      </c>
      <c r="Q222" s="57">
        <f t="shared" si="27"/>
        <v>4267.04</v>
      </c>
      <c r="R222" s="57">
        <f t="shared" si="29"/>
        <v>4267.04</v>
      </c>
      <c r="S222" s="58">
        <v>45657</v>
      </c>
    </row>
    <row r="223" spans="1:19" s="36" customFormat="1" ht="30" x14ac:dyDescent="0.25">
      <c r="A223" s="101">
        <v>204</v>
      </c>
      <c r="B223" s="101">
        <v>19</v>
      </c>
      <c r="C223" s="55" t="s">
        <v>235</v>
      </c>
      <c r="D223" s="59">
        <v>1985</v>
      </c>
      <c r="E223" s="55"/>
      <c r="F223" s="101" t="s">
        <v>1075</v>
      </c>
      <c r="G223" s="54">
        <v>9</v>
      </c>
      <c r="H223" s="54">
        <v>4</v>
      </c>
      <c r="I223" s="57">
        <v>10745.6</v>
      </c>
      <c r="J223" s="57">
        <v>9517</v>
      </c>
      <c r="K223" s="13">
        <v>350</v>
      </c>
      <c r="L223" s="57">
        <f>SUM('Прил.1.2-реестр дом'!G218)</f>
        <v>5685269.0599999996</v>
      </c>
      <c r="M223" s="57">
        <v>0</v>
      </c>
      <c r="N223" s="57">
        <v>0</v>
      </c>
      <c r="O223" s="57">
        <v>0</v>
      </c>
      <c r="P223" s="57">
        <f t="shared" si="28"/>
        <v>5685269.0599999996</v>
      </c>
      <c r="Q223" s="57">
        <f t="shared" si="27"/>
        <v>597.38</v>
      </c>
      <c r="R223" s="57">
        <f t="shared" si="29"/>
        <v>597.38</v>
      </c>
      <c r="S223" s="58">
        <v>45657</v>
      </c>
    </row>
    <row r="224" spans="1:19" s="36" customFormat="1" ht="30" x14ac:dyDescent="0.25">
      <c r="A224" s="101">
        <v>205</v>
      </c>
      <c r="B224" s="101">
        <v>20</v>
      </c>
      <c r="C224" s="55" t="s">
        <v>236</v>
      </c>
      <c r="D224" s="59">
        <v>1987</v>
      </c>
      <c r="E224" s="55"/>
      <c r="F224" s="101" t="s">
        <v>1075</v>
      </c>
      <c r="G224" s="54">
        <v>9</v>
      </c>
      <c r="H224" s="54">
        <v>4</v>
      </c>
      <c r="I224" s="57">
        <v>10212.9</v>
      </c>
      <c r="J224" s="57">
        <v>8988.7000000000007</v>
      </c>
      <c r="K224" s="13">
        <v>309</v>
      </c>
      <c r="L224" s="57">
        <f>SUM('Прил.1.2-реестр дом'!G219)</f>
        <v>6403895.79</v>
      </c>
      <c r="M224" s="57">
        <v>0</v>
      </c>
      <c r="N224" s="57">
        <v>0</v>
      </c>
      <c r="O224" s="57">
        <v>0</v>
      </c>
      <c r="P224" s="57">
        <f t="shared" si="28"/>
        <v>6403895.79</v>
      </c>
      <c r="Q224" s="57">
        <f t="shared" si="27"/>
        <v>712.44</v>
      </c>
      <c r="R224" s="57">
        <f t="shared" si="29"/>
        <v>712.44</v>
      </c>
      <c r="S224" s="58">
        <v>45657</v>
      </c>
    </row>
    <row r="225" spans="1:19" s="36" customFormat="1" ht="30" x14ac:dyDescent="0.25">
      <c r="A225" s="101">
        <v>206</v>
      </c>
      <c r="B225" s="101">
        <v>21</v>
      </c>
      <c r="C225" s="55" t="s">
        <v>1064</v>
      </c>
      <c r="D225" s="59">
        <v>1984</v>
      </c>
      <c r="E225" s="55"/>
      <c r="F225" s="101" t="s">
        <v>1075</v>
      </c>
      <c r="G225" s="54">
        <v>9</v>
      </c>
      <c r="H225" s="54">
        <v>7</v>
      </c>
      <c r="I225" s="57">
        <v>15755.6</v>
      </c>
      <c r="J225" s="57">
        <v>13472.2</v>
      </c>
      <c r="K225" s="13">
        <v>589</v>
      </c>
      <c r="L225" s="57">
        <f>SUM('Прил.1.2-реестр дом'!G220)</f>
        <v>58549022.780000001</v>
      </c>
      <c r="M225" s="57">
        <v>0</v>
      </c>
      <c r="N225" s="57">
        <v>0</v>
      </c>
      <c r="O225" s="57">
        <v>0</v>
      </c>
      <c r="P225" s="57">
        <f t="shared" si="28"/>
        <v>58549022.780000001</v>
      </c>
      <c r="Q225" s="57">
        <f t="shared" si="27"/>
        <v>4345.91</v>
      </c>
      <c r="R225" s="57">
        <f t="shared" si="29"/>
        <v>4345.91</v>
      </c>
      <c r="S225" s="58">
        <v>45657</v>
      </c>
    </row>
    <row r="226" spans="1:19" s="36" customFormat="1" ht="30" x14ac:dyDescent="0.25">
      <c r="A226" s="101">
        <v>207</v>
      </c>
      <c r="B226" s="101">
        <v>22</v>
      </c>
      <c r="C226" s="55" t="s">
        <v>1065</v>
      </c>
      <c r="D226" s="59">
        <v>1984</v>
      </c>
      <c r="E226" s="55"/>
      <c r="F226" s="101" t="s">
        <v>1075</v>
      </c>
      <c r="G226" s="54">
        <v>9</v>
      </c>
      <c r="H226" s="54">
        <v>4</v>
      </c>
      <c r="I226" s="57">
        <v>9116.1</v>
      </c>
      <c r="J226" s="57">
        <v>7781.5</v>
      </c>
      <c r="K226" s="13">
        <v>320</v>
      </c>
      <c r="L226" s="57">
        <f>SUM('Прил.1.2-реестр дом'!G221)</f>
        <v>33876129.539999999</v>
      </c>
      <c r="M226" s="57">
        <v>0</v>
      </c>
      <c r="N226" s="57">
        <v>0</v>
      </c>
      <c r="O226" s="57">
        <v>0</v>
      </c>
      <c r="P226" s="57">
        <f t="shared" si="28"/>
        <v>33876129.539999999</v>
      </c>
      <c r="Q226" s="57">
        <f t="shared" si="27"/>
        <v>4353.42</v>
      </c>
      <c r="R226" s="57">
        <f t="shared" si="29"/>
        <v>4353.42</v>
      </c>
      <c r="S226" s="58">
        <v>45657</v>
      </c>
    </row>
    <row r="227" spans="1:19" s="36" customFormat="1" ht="30" x14ac:dyDescent="0.25">
      <c r="A227" s="101">
        <v>208</v>
      </c>
      <c r="B227" s="101">
        <v>23</v>
      </c>
      <c r="C227" s="55" t="s">
        <v>1066</v>
      </c>
      <c r="D227" s="56">
        <v>1983</v>
      </c>
      <c r="E227" s="55"/>
      <c r="F227" s="101" t="s">
        <v>1075</v>
      </c>
      <c r="G227" s="54">
        <v>9</v>
      </c>
      <c r="H227" s="54">
        <v>4</v>
      </c>
      <c r="I227" s="57">
        <v>9070.9</v>
      </c>
      <c r="J227" s="57">
        <v>7566.9</v>
      </c>
      <c r="K227" s="13">
        <v>355</v>
      </c>
      <c r="L227" s="57">
        <f>SUM('Прил.1.2-реестр дом'!G222)</f>
        <v>33708162.859999999</v>
      </c>
      <c r="M227" s="57">
        <v>0</v>
      </c>
      <c r="N227" s="57">
        <v>0</v>
      </c>
      <c r="O227" s="57">
        <v>0</v>
      </c>
      <c r="P227" s="57">
        <f t="shared" si="28"/>
        <v>33708162.859999999</v>
      </c>
      <c r="Q227" s="57">
        <f t="shared" si="27"/>
        <v>4454.6899999999996</v>
      </c>
      <c r="R227" s="57">
        <f t="shared" si="29"/>
        <v>4454.6899999999996</v>
      </c>
      <c r="S227" s="58">
        <v>45657</v>
      </c>
    </row>
    <row r="228" spans="1:19" s="36" customFormat="1" ht="30" x14ac:dyDescent="0.25">
      <c r="A228" s="101">
        <v>209</v>
      </c>
      <c r="B228" s="101">
        <v>24</v>
      </c>
      <c r="C228" s="55" t="s">
        <v>1067</v>
      </c>
      <c r="D228" s="56">
        <v>1983</v>
      </c>
      <c r="E228" s="55"/>
      <c r="F228" s="101" t="s">
        <v>1075</v>
      </c>
      <c r="G228" s="54">
        <v>9</v>
      </c>
      <c r="H228" s="54">
        <v>2</v>
      </c>
      <c r="I228" s="57">
        <v>4656</v>
      </c>
      <c r="J228" s="57">
        <v>4013.2</v>
      </c>
      <c r="K228" s="13">
        <v>180</v>
      </c>
      <c r="L228" s="57">
        <f>SUM('Прил.1.2-реестр дом'!G223)</f>
        <v>3358371.94</v>
      </c>
      <c r="M228" s="57">
        <v>0</v>
      </c>
      <c r="N228" s="57">
        <v>0</v>
      </c>
      <c r="O228" s="57">
        <v>0</v>
      </c>
      <c r="P228" s="57">
        <f t="shared" si="28"/>
        <v>3358371.94</v>
      </c>
      <c r="Q228" s="57">
        <f t="shared" si="27"/>
        <v>836.83</v>
      </c>
      <c r="R228" s="57">
        <f t="shared" si="29"/>
        <v>836.83</v>
      </c>
      <c r="S228" s="58">
        <v>45657</v>
      </c>
    </row>
    <row r="229" spans="1:19" s="36" customFormat="1" ht="30" x14ac:dyDescent="0.25">
      <c r="A229" s="101">
        <v>210</v>
      </c>
      <c r="B229" s="101">
        <v>25</v>
      </c>
      <c r="C229" s="55" t="s">
        <v>1068</v>
      </c>
      <c r="D229" s="56">
        <v>1983</v>
      </c>
      <c r="E229" s="55"/>
      <c r="F229" s="101" t="s">
        <v>1075</v>
      </c>
      <c r="G229" s="54">
        <v>9</v>
      </c>
      <c r="H229" s="54">
        <v>2</v>
      </c>
      <c r="I229" s="57">
        <v>4603.3999999999996</v>
      </c>
      <c r="J229" s="57">
        <v>3864.6</v>
      </c>
      <c r="K229" s="13">
        <v>189</v>
      </c>
      <c r="L229" s="57">
        <f>SUM('Прил.1.2-реестр дом'!G224)</f>
        <v>3355354.63</v>
      </c>
      <c r="M229" s="57">
        <v>0</v>
      </c>
      <c r="N229" s="57">
        <v>0</v>
      </c>
      <c r="O229" s="57">
        <v>0</v>
      </c>
      <c r="P229" s="57">
        <f t="shared" si="28"/>
        <v>3355354.63</v>
      </c>
      <c r="Q229" s="57">
        <f t="shared" si="27"/>
        <v>868.23</v>
      </c>
      <c r="R229" s="57">
        <f t="shared" si="29"/>
        <v>868.23</v>
      </c>
      <c r="S229" s="58">
        <v>45657</v>
      </c>
    </row>
    <row r="230" spans="1:19" s="36" customFormat="1" ht="30" x14ac:dyDescent="0.25">
      <c r="A230" s="101">
        <v>211</v>
      </c>
      <c r="B230" s="101">
        <v>26</v>
      </c>
      <c r="C230" s="55" t="s">
        <v>1069</v>
      </c>
      <c r="D230" s="56">
        <v>1984</v>
      </c>
      <c r="E230" s="55"/>
      <c r="F230" s="101" t="s">
        <v>1075</v>
      </c>
      <c r="G230" s="54">
        <v>9</v>
      </c>
      <c r="H230" s="54">
        <v>2</v>
      </c>
      <c r="I230" s="57">
        <v>4508.6000000000004</v>
      </c>
      <c r="J230" s="57">
        <v>3869.6</v>
      </c>
      <c r="K230" s="13">
        <v>179</v>
      </c>
      <c r="L230" s="57">
        <f>SUM('Прил.1.2-реестр дом'!G225)</f>
        <v>16754304.76</v>
      </c>
      <c r="M230" s="57">
        <v>0</v>
      </c>
      <c r="N230" s="57">
        <v>0</v>
      </c>
      <c r="O230" s="57">
        <v>0</v>
      </c>
      <c r="P230" s="57">
        <f t="shared" si="28"/>
        <v>16754304.76</v>
      </c>
      <c r="Q230" s="57">
        <f t="shared" si="27"/>
        <v>4329.7299999999996</v>
      </c>
      <c r="R230" s="57">
        <f t="shared" si="29"/>
        <v>4329.7299999999996</v>
      </c>
      <c r="S230" s="58">
        <v>45657</v>
      </c>
    </row>
    <row r="231" spans="1:19" s="36" customFormat="1" ht="30" x14ac:dyDescent="0.25">
      <c r="A231" s="101">
        <v>212</v>
      </c>
      <c r="B231" s="101">
        <v>27</v>
      </c>
      <c r="C231" s="55" t="s">
        <v>1070</v>
      </c>
      <c r="D231" s="59">
        <v>1984</v>
      </c>
      <c r="E231" s="55"/>
      <c r="F231" s="101" t="s">
        <v>1075</v>
      </c>
      <c r="G231" s="54">
        <v>9</v>
      </c>
      <c r="H231" s="54">
        <v>4</v>
      </c>
      <c r="I231" s="57">
        <v>9126.7999999999993</v>
      </c>
      <c r="J231" s="57">
        <v>7772.3</v>
      </c>
      <c r="K231" s="13">
        <v>331</v>
      </c>
      <c r="L231" s="57">
        <f>SUM('Прил.1.2-реестр дом'!G226)</f>
        <v>33915891.560000002</v>
      </c>
      <c r="M231" s="57">
        <v>0</v>
      </c>
      <c r="N231" s="57">
        <v>0</v>
      </c>
      <c r="O231" s="57">
        <v>0</v>
      </c>
      <c r="P231" s="57">
        <f t="shared" si="28"/>
        <v>33915891.560000002</v>
      </c>
      <c r="Q231" s="57">
        <f t="shared" si="27"/>
        <v>4363.6899999999996</v>
      </c>
      <c r="R231" s="57">
        <f t="shared" si="29"/>
        <v>4363.6899999999996</v>
      </c>
      <c r="S231" s="58">
        <v>45657</v>
      </c>
    </row>
    <row r="232" spans="1:19" s="36" customFormat="1" ht="30" x14ac:dyDescent="0.25">
      <c r="A232" s="101">
        <v>213</v>
      </c>
      <c r="B232" s="101">
        <v>28</v>
      </c>
      <c r="C232" s="55" t="s">
        <v>1071</v>
      </c>
      <c r="D232" s="56">
        <v>1984</v>
      </c>
      <c r="E232" s="55"/>
      <c r="F232" s="101" t="s">
        <v>1075</v>
      </c>
      <c r="G232" s="54">
        <v>9</v>
      </c>
      <c r="H232" s="54">
        <v>5</v>
      </c>
      <c r="I232" s="57">
        <v>11210.1</v>
      </c>
      <c r="J232" s="57">
        <v>9643.4</v>
      </c>
      <c r="K232" s="13">
        <v>410</v>
      </c>
      <c r="L232" s="57">
        <f>SUM('Прил.1.2-реестр дом'!G227)</f>
        <v>41657594.780000001</v>
      </c>
      <c r="M232" s="57">
        <v>0</v>
      </c>
      <c r="N232" s="57">
        <v>0</v>
      </c>
      <c r="O232" s="57">
        <v>0</v>
      </c>
      <c r="P232" s="57">
        <f t="shared" si="28"/>
        <v>41657594.780000001</v>
      </c>
      <c r="Q232" s="57">
        <f t="shared" si="27"/>
        <v>4319.8</v>
      </c>
      <c r="R232" s="57">
        <f t="shared" si="29"/>
        <v>4319.8</v>
      </c>
      <c r="S232" s="58">
        <v>45657</v>
      </c>
    </row>
    <row r="233" spans="1:19" s="36" customFormat="1" ht="30" x14ac:dyDescent="0.25">
      <c r="A233" s="101">
        <v>214</v>
      </c>
      <c r="B233" s="101">
        <v>29</v>
      </c>
      <c r="C233" s="55" t="s">
        <v>1072</v>
      </c>
      <c r="D233" s="59">
        <v>1984</v>
      </c>
      <c r="E233" s="55"/>
      <c r="F233" s="101" t="s">
        <v>1075</v>
      </c>
      <c r="G233" s="54">
        <v>9</v>
      </c>
      <c r="H233" s="54">
        <v>4</v>
      </c>
      <c r="I233" s="57">
        <v>9025</v>
      </c>
      <c r="J233" s="57">
        <v>7746.1</v>
      </c>
      <c r="K233" s="13">
        <v>368</v>
      </c>
      <c r="L233" s="57">
        <f>SUM('Прил.1.2-реестр дом'!G228)</f>
        <v>33537594.93</v>
      </c>
      <c r="M233" s="57">
        <v>0</v>
      </c>
      <c r="N233" s="57">
        <v>0</v>
      </c>
      <c r="O233" s="57">
        <v>0</v>
      </c>
      <c r="P233" s="57">
        <f t="shared" si="28"/>
        <v>33537594.93</v>
      </c>
      <c r="Q233" s="57">
        <f t="shared" si="27"/>
        <v>4329.6099999999997</v>
      </c>
      <c r="R233" s="57">
        <f t="shared" si="29"/>
        <v>4329.6099999999997</v>
      </c>
      <c r="S233" s="58">
        <v>45657</v>
      </c>
    </row>
    <row r="234" spans="1:19" s="36" customFormat="1" ht="30" x14ac:dyDescent="0.25">
      <c r="A234" s="101">
        <v>215</v>
      </c>
      <c r="B234" s="101">
        <v>30</v>
      </c>
      <c r="C234" s="55" t="s">
        <v>1073</v>
      </c>
      <c r="D234" s="59">
        <v>1986</v>
      </c>
      <c r="E234" s="55"/>
      <c r="F234" s="101" t="s">
        <v>1075</v>
      </c>
      <c r="G234" s="54">
        <v>12</v>
      </c>
      <c r="H234" s="54">
        <v>1</v>
      </c>
      <c r="I234" s="57">
        <v>4419.7</v>
      </c>
      <c r="J234" s="57">
        <v>3659.9</v>
      </c>
      <c r="K234" s="13">
        <v>180</v>
      </c>
      <c r="L234" s="57">
        <f>SUM('Прил.1.2-реестр дом'!G229)</f>
        <v>3370177.94</v>
      </c>
      <c r="M234" s="57">
        <v>0</v>
      </c>
      <c r="N234" s="57">
        <v>0</v>
      </c>
      <c r="O234" s="57">
        <v>0</v>
      </c>
      <c r="P234" s="57">
        <f t="shared" si="28"/>
        <v>3370177.94</v>
      </c>
      <c r="Q234" s="57">
        <f t="shared" si="27"/>
        <v>920.84</v>
      </c>
      <c r="R234" s="57">
        <f t="shared" si="29"/>
        <v>920.84</v>
      </c>
      <c r="S234" s="58">
        <v>45657</v>
      </c>
    </row>
    <row r="235" spans="1:19" s="36" customFormat="1" ht="30" x14ac:dyDescent="0.25">
      <c r="A235" s="101">
        <v>216</v>
      </c>
      <c r="B235" s="101">
        <v>31</v>
      </c>
      <c r="C235" s="55" t="s">
        <v>1074</v>
      </c>
      <c r="D235" s="59">
        <v>1986</v>
      </c>
      <c r="E235" s="55"/>
      <c r="F235" s="101" t="s">
        <v>1075</v>
      </c>
      <c r="G235" s="54">
        <v>12</v>
      </c>
      <c r="H235" s="54">
        <v>1</v>
      </c>
      <c r="I235" s="57">
        <v>4377.3999999999996</v>
      </c>
      <c r="J235" s="57">
        <v>3597.8</v>
      </c>
      <c r="K235" s="13">
        <v>163</v>
      </c>
      <c r="L235" s="57">
        <f>SUM('Прил.1.2-реестр дом'!G230)</f>
        <v>3368147.54</v>
      </c>
      <c r="M235" s="57">
        <v>0</v>
      </c>
      <c r="N235" s="57">
        <v>0</v>
      </c>
      <c r="O235" s="57">
        <v>0</v>
      </c>
      <c r="P235" s="57">
        <f t="shared" si="28"/>
        <v>3368147.54</v>
      </c>
      <c r="Q235" s="57">
        <f t="shared" si="27"/>
        <v>936.17</v>
      </c>
      <c r="R235" s="57">
        <f t="shared" si="29"/>
        <v>936.17</v>
      </c>
      <c r="S235" s="58">
        <v>45657</v>
      </c>
    </row>
    <row r="236" spans="1:19" s="36" customFormat="1" ht="30" x14ac:dyDescent="0.25">
      <c r="A236" s="101">
        <v>217</v>
      </c>
      <c r="B236" s="101">
        <v>32</v>
      </c>
      <c r="C236" s="55" t="s">
        <v>237</v>
      </c>
      <c r="D236" s="56">
        <v>1984</v>
      </c>
      <c r="E236" s="55"/>
      <c r="F236" s="101" t="s">
        <v>1075</v>
      </c>
      <c r="G236" s="54">
        <v>9</v>
      </c>
      <c r="H236" s="54">
        <v>2</v>
      </c>
      <c r="I236" s="57">
        <v>4504.8</v>
      </c>
      <c r="J236" s="57">
        <v>3863.9</v>
      </c>
      <c r="K236" s="13">
        <v>190</v>
      </c>
      <c r="L236" s="57">
        <f>SUM('Прил.1.2-реестр дом'!G231)</f>
        <v>3290534.5</v>
      </c>
      <c r="M236" s="57">
        <v>0</v>
      </c>
      <c r="N236" s="57">
        <v>0</v>
      </c>
      <c r="O236" s="57">
        <v>0</v>
      </c>
      <c r="P236" s="57">
        <f t="shared" si="28"/>
        <v>3290534.5</v>
      </c>
      <c r="Q236" s="57">
        <f t="shared" si="27"/>
        <v>851.61</v>
      </c>
      <c r="R236" s="57">
        <f t="shared" si="29"/>
        <v>851.61</v>
      </c>
      <c r="S236" s="58">
        <v>45657</v>
      </c>
    </row>
    <row r="237" spans="1:19" s="36" customFormat="1" ht="30" x14ac:dyDescent="0.25">
      <c r="A237" s="101">
        <v>218</v>
      </c>
      <c r="B237" s="101">
        <v>33</v>
      </c>
      <c r="C237" s="55" t="s">
        <v>238</v>
      </c>
      <c r="D237" s="59">
        <v>1985</v>
      </c>
      <c r="E237" s="55"/>
      <c r="F237" s="101" t="s">
        <v>1075</v>
      </c>
      <c r="G237" s="54">
        <v>9</v>
      </c>
      <c r="H237" s="54">
        <v>8</v>
      </c>
      <c r="I237" s="57">
        <v>17736.8</v>
      </c>
      <c r="J237" s="57">
        <v>15214.1</v>
      </c>
      <c r="K237" s="13">
        <v>658</v>
      </c>
      <c r="L237" s="57">
        <f>SUM('Прил.1.2-реестр дом'!G232)</f>
        <v>12599916.529999999</v>
      </c>
      <c r="M237" s="57">
        <v>0</v>
      </c>
      <c r="N237" s="57">
        <v>0</v>
      </c>
      <c r="O237" s="57">
        <v>0</v>
      </c>
      <c r="P237" s="57">
        <f t="shared" si="28"/>
        <v>12599916.529999999</v>
      </c>
      <c r="Q237" s="57">
        <f t="shared" ref="Q237:Q268" si="30">SUM(L237/J237)</f>
        <v>828.17</v>
      </c>
      <c r="R237" s="57">
        <f t="shared" si="29"/>
        <v>828.17</v>
      </c>
      <c r="S237" s="58">
        <v>45657</v>
      </c>
    </row>
    <row r="238" spans="1:19" s="36" customFormat="1" ht="30" x14ac:dyDescent="0.25">
      <c r="A238" s="101">
        <v>219</v>
      </c>
      <c r="B238" s="101">
        <v>34</v>
      </c>
      <c r="C238" s="55" t="s">
        <v>239</v>
      </c>
      <c r="D238" s="56">
        <v>1984</v>
      </c>
      <c r="E238" s="55"/>
      <c r="F238" s="101" t="s">
        <v>1076</v>
      </c>
      <c r="G238" s="54">
        <v>5</v>
      </c>
      <c r="H238" s="54">
        <v>6</v>
      </c>
      <c r="I238" s="57">
        <v>4609.3999999999996</v>
      </c>
      <c r="J238" s="57">
        <v>4157.1000000000004</v>
      </c>
      <c r="K238" s="13">
        <v>140</v>
      </c>
      <c r="L238" s="57">
        <f>SUM('Прил.1.2-реестр дом'!G233)</f>
        <v>8121537.1100000003</v>
      </c>
      <c r="M238" s="57">
        <v>0</v>
      </c>
      <c r="N238" s="57">
        <v>0</v>
      </c>
      <c r="O238" s="57">
        <v>0</v>
      </c>
      <c r="P238" s="57">
        <f t="shared" si="28"/>
        <v>8121537.1100000003</v>
      </c>
      <c r="Q238" s="57">
        <f t="shared" si="30"/>
        <v>1953.65</v>
      </c>
      <c r="R238" s="57">
        <f t="shared" si="29"/>
        <v>1953.65</v>
      </c>
      <c r="S238" s="58">
        <v>45657</v>
      </c>
    </row>
    <row r="239" spans="1:19" s="36" customFormat="1" ht="30" x14ac:dyDescent="0.25">
      <c r="A239" s="101">
        <v>220</v>
      </c>
      <c r="B239" s="101">
        <v>35</v>
      </c>
      <c r="C239" s="55" t="s">
        <v>240</v>
      </c>
      <c r="D239" s="59">
        <v>1986</v>
      </c>
      <c r="E239" s="55"/>
      <c r="F239" s="101" t="s">
        <v>1075</v>
      </c>
      <c r="G239" s="54">
        <v>9</v>
      </c>
      <c r="H239" s="54">
        <v>2</v>
      </c>
      <c r="I239" s="57">
        <v>4331.2</v>
      </c>
      <c r="J239" s="57">
        <v>3825.4</v>
      </c>
      <c r="K239" s="13">
        <v>169</v>
      </c>
      <c r="L239" s="57">
        <f>SUM('Прил.1.2-реестр дом'!G234)</f>
        <v>8290031.5199999996</v>
      </c>
      <c r="M239" s="57">
        <v>0</v>
      </c>
      <c r="N239" s="57">
        <v>0</v>
      </c>
      <c r="O239" s="57">
        <v>0</v>
      </c>
      <c r="P239" s="57">
        <f t="shared" si="28"/>
        <v>8290031.5199999996</v>
      </c>
      <c r="Q239" s="57">
        <f t="shared" si="30"/>
        <v>2167.1</v>
      </c>
      <c r="R239" s="57">
        <f t="shared" si="29"/>
        <v>2167.1</v>
      </c>
      <c r="S239" s="58">
        <v>45657</v>
      </c>
    </row>
    <row r="240" spans="1:19" s="36" customFormat="1" ht="30" x14ac:dyDescent="0.25">
      <c r="A240" s="101">
        <v>221</v>
      </c>
      <c r="B240" s="101">
        <v>36</v>
      </c>
      <c r="C240" s="55" t="s">
        <v>241</v>
      </c>
      <c r="D240" s="59">
        <v>1988</v>
      </c>
      <c r="E240" s="55"/>
      <c r="F240" s="101" t="s">
        <v>1076</v>
      </c>
      <c r="G240" s="54">
        <v>5</v>
      </c>
      <c r="H240" s="54">
        <v>8</v>
      </c>
      <c r="I240" s="57">
        <v>9273</v>
      </c>
      <c r="J240" s="57">
        <v>8646.7999999999993</v>
      </c>
      <c r="K240" s="13">
        <v>180</v>
      </c>
      <c r="L240" s="57">
        <f>SUM('Прил.1.2-реестр дом'!G235)</f>
        <v>18542348.870000001</v>
      </c>
      <c r="M240" s="57">
        <v>0</v>
      </c>
      <c r="N240" s="57">
        <v>0</v>
      </c>
      <c r="O240" s="57">
        <v>0</v>
      </c>
      <c r="P240" s="57">
        <f t="shared" si="28"/>
        <v>18542348.870000001</v>
      </c>
      <c r="Q240" s="57">
        <f t="shared" si="30"/>
        <v>2144.42</v>
      </c>
      <c r="R240" s="57">
        <f t="shared" si="29"/>
        <v>2144.42</v>
      </c>
      <c r="S240" s="58">
        <v>45657</v>
      </c>
    </row>
    <row r="241" spans="1:19" s="36" customFormat="1" ht="30" x14ac:dyDescent="0.25">
      <c r="A241" s="101">
        <v>222</v>
      </c>
      <c r="B241" s="101">
        <v>37</v>
      </c>
      <c r="C241" s="55" t="s">
        <v>242</v>
      </c>
      <c r="D241" s="56">
        <v>1983</v>
      </c>
      <c r="E241" s="55"/>
      <c r="F241" s="101" t="s">
        <v>1075</v>
      </c>
      <c r="G241" s="54">
        <v>9</v>
      </c>
      <c r="H241" s="54">
        <v>5</v>
      </c>
      <c r="I241" s="57">
        <v>11330</v>
      </c>
      <c r="J241" s="57">
        <v>9629.7000000000007</v>
      </c>
      <c r="K241" s="13">
        <v>357</v>
      </c>
      <c r="L241" s="57">
        <f>SUM('Прил.1.2-реестр дом'!G236)</f>
        <v>42103152.409999996</v>
      </c>
      <c r="M241" s="57">
        <v>0</v>
      </c>
      <c r="N241" s="57">
        <v>0</v>
      </c>
      <c r="O241" s="57">
        <v>0</v>
      </c>
      <c r="P241" s="57">
        <f t="shared" si="28"/>
        <v>42103152.409999996</v>
      </c>
      <c r="Q241" s="57">
        <f t="shared" si="30"/>
        <v>4372.22</v>
      </c>
      <c r="R241" s="57">
        <f t="shared" si="29"/>
        <v>4372.22</v>
      </c>
      <c r="S241" s="58">
        <v>45657</v>
      </c>
    </row>
    <row r="242" spans="1:19" s="36" customFormat="1" ht="30" x14ac:dyDescent="0.25">
      <c r="A242" s="101">
        <v>223</v>
      </c>
      <c r="B242" s="101">
        <v>38</v>
      </c>
      <c r="C242" s="55" t="s">
        <v>243</v>
      </c>
      <c r="D242" s="59">
        <v>1983</v>
      </c>
      <c r="E242" s="55"/>
      <c r="F242" s="101" t="s">
        <v>1075</v>
      </c>
      <c r="G242" s="54">
        <v>9</v>
      </c>
      <c r="H242" s="54">
        <v>12</v>
      </c>
      <c r="I242" s="57">
        <v>27104.9</v>
      </c>
      <c r="J242" s="57">
        <v>23245.3</v>
      </c>
      <c r="K242" s="13">
        <v>999</v>
      </c>
      <c r="L242" s="57">
        <f>SUM('Прил.1.2-реестр дом'!G237)</f>
        <v>21622364.77</v>
      </c>
      <c r="M242" s="57">
        <v>0</v>
      </c>
      <c r="N242" s="57">
        <v>0</v>
      </c>
      <c r="O242" s="57">
        <v>0</v>
      </c>
      <c r="P242" s="57">
        <f t="shared" si="28"/>
        <v>21622364.77</v>
      </c>
      <c r="Q242" s="57">
        <f t="shared" si="30"/>
        <v>930.18</v>
      </c>
      <c r="R242" s="57">
        <f t="shared" si="29"/>
        <v>930.18</v>
      </c>
      <c r="S242" s="58">
        <v>45657</v>
      </c>
    </row>
    <row r="243" spans="1:19" s="36" customFormat="1" ht="30" x14ac:dyDescent="0.25">
      <c r="A243" s="101">
        <v>224</v>
      </c>
      <c r="B243" s="101">
        <v>39</v>
      </c>
      <c r="C243" s="55" t="s">
        <v>319</v>
      </c>
      <c r="D243" s="59">
        <v>1983</v>
      </c>
      <c r="E243" s="55"/>
      <c r="F243" s="101" t="s">
        <v>1075</v>
      </c>
      <c r="G243" s="54">
        <v>9</v>
      </c>
      <c r="H243" s="54">
        <v>5</v>
      </c>
      <c r="I243" s="57">
        <v>11165</v>
      </c>
      <c r="J243" s="57">
        <v>9542.6</v>
      </c>
      <c r="K243" s="13">
        <v>430</v>
      </c>
      <c r="L243" s="57">
        <f>SUM('Прил.1.2-реестр дом'!G238)</f>
        <v>7772995.3600000003</v>
      </c>
      <c r="M243" s="57">
        <v>0</v>
      </c>
      <c r="N243" s="57">
        <v>0</v>
      </c>
      <c r="O243" s="57">
        <v>0</v>
      </c>
      <c r="P243" s="57">
        <f t="shared" si="28"/>
        <v>7772995.3600000003</v>
      </c>
      <c r="Q243" s="57">
        <f t="shared" si="30"/>
        <v>814.56</v>
      </c>
      <c r="R243" s="57">
        <f t="shared" si="29"/>
        <v>814.56</v>
      </c>
      <c r="S243" s="58">
        <v>45657</v>
      </c>
    </row>
    <row r="244" spans="1:19" s="36" customFormat="1" ht="30" x14ac:dyDescent="0.25">
      <c r="A244" s="101">
        <v>225</v>
      </c>
      <c r="B244" s="101">
        <v>40</v>
      </c>
      <c r="C244" s="55" t="s">
        <v>320</v>
      </c>
      <c r="D244" s="59">
        <v>1985</v>
      </c>
      <c r="E244" s="55"/>
      <c r="F244" s="101" t="s">
        <v>1075</v>
      </c>
      <c r="G244" s="54">
        <v>9</v>
      </c>
      <c r="H244" s="54">
        <v>10</v>
      </c>
      <c r="I244" s="57">
        <v>21721</v>
      </c>
      <c r="J244" s="57">
        <v>19154.099999999999</v>
      </c>
      <c r="K244" s="13">
        <v>782</v>
      </c>
      <c r="L244" s="57">
        <f>SUM('Прил.1.2-реестр дом'!G239)</f>
        <v>80716908.519999996</v>
      </c>
      <c r="M244" s="57">
        <v>0</v>
      </c>
      <c r="N244" s="57">
        <v>0</v>
      </c>
      <c r="O244" s="57">
        <v>0</v>
      </c>
      <c r="P244" s="57">
        <f t="shared" si="28"/>
        <v>80716908.519999996</v>
      </c>
      <c r="Q244" s="57">
        <f t="shared" si="30"/>
        <v>4214.08</v>
      </c>
      <c r="R244" s="57">
        <f t="shared" si="29"/>
        <v>4214.08</v>
      </c>
      <c r="S244" s="58">
        <v>45657</v>
      </c>
    </row>
    <row r="245" spans="1:19" s="36" customFormat="1" ht="30" x14ac:dyDescent="0.25">
      <c r="A245" s="101">
        <v>226</v>
      </c>
      <c r="B245" s="101">
        <v>41</v>
      </c>
      <c r="C245" s="55" t="s">
        <v>321</v>
      </c>
      <c r="D245" s="56">
        <v>1985</v>
      </c>
      <c r="E245" s="55"/>
      <c r="F245" s="101" t="s">
        <v>1075</v>
      </c>
      <c r="G245" s="54">
        <v>9</v>
      </c>
      <c r="H245" s="54">
        <v>4</v>
      </c>
      <c r="I245" s="57">
        <v>8728.2199999999993</v>
      </c>
      <c r="J245" s="57">
        <v>7459.82</v>
      </c>
      <c r="K245" s="13">
        <v>379</v>
      </c>
      <c r="L245" s="57">
        <f>SUM('Прил.1.2-реестр дом'!G240)</f>
        <v>32434737.59</v>
      </c>
      <c r="M245" s="57">
        <v>0</v>
      </c>
      <c r="N245" s="57">
        <v>0</v>
      </c>
      <c r="O245" s="57">
        <v>0</v>
      </c>
      <c r="P245" s="57">
        <f t="shared" si="28"/>
        <v>32434737.59</v>
      </c>
      <c r="Q245" s="57">
        <f t="shared" si="30"/>
        <v>4347.92</v>
      </c>
      <c r="R245" s="57">
        <f t="shared" si="29"/>
        <v>4347.92</v>
      </c>
      <c r="S245" s="58">
        <v>45657</v>
      </c>
    </row>
    <row r="246" spans="1:19" s="36" customFormat="1" ht="30" x14ac:dyDescent="0.25">
      <c r="A246" s="101">
        <v>227</v>
      </c>
      <c r="B246" s="101">
        <v>42</v>
      </c>
      <c r="C246" s="55" t="s">
        <v>322</v>
      </c>
      <c r="D246" s="59">
        <v>1984</v>
      </c>
      <c r="E246" s="55"/>
      <c r="F246" s="101" t="s">
        <v>1075</v>
      </c>
      <c r="G246" s="54">
        <v>9</v>
      </c>
      <c r="H246" s="54">
        <v>4</v>
      </c>
      <c r="I246" s="57">
        <v>10186.200000000001</v>
      </c>
      <c r="J246" s="57">
        <v>8919.4</v>
      </c>
      <c r="K246" s="13">
        <v>328</v>
      </c>
      <c r="L246" s="57">
        <f>SUM('Прил.1.2-реестр дом'!G241)</f>
        <v>40510071.240000002</v>
      </c>
      <c r="M246" s="57">
        <v>0</v>
      </c>
      <c r="N246" s="57">
        <v>0</v>
      </c>
      <c r="O246" s="57">
        <v>0</v>
      </c>
      <c r="P246" s="57">
        <f t="shared" si="28"/>
        <v>40510071.240000002</v>
      </c>
      <c r="Q246" s="57">
        <f t="shared" si="30"/>
        <v>4541.79</v>
      </c>
      <c r="R246" s="57">
        <f t="shared" si="29"/>
        <v>4541.79</v>
      </c>
      <c r="S246" s="58">
        <v>45657</v>
      </c>
    </row>
    <row r="247" spans="1:19" s="36" customFormat="1" ht="30" x14ac:dyDescent="0.25">
      <c r="A247" s="101">
        <v>228</v>
      </c>
      <c r="B247" s="101">
        <v>43</v>
      </c>
      <c r="C247" s="55" t="s">
        <v>323</v>
      </c>
      <c r="D247" s="59">
        <v>1985</v>
      </c>
      <c r="E247" s="55"/>
      <c r="F247" s="101" t="s">
        <v>1075</v>
      </c>
      <c r="G247" s="54">
        <v>12</v>
      </c>
      <c r="H247" s="54">
        <v>1</v>
      </c>
      <c r="I247" s="57">
        <v>4425.7</v>
      </c>
      <c r="J247" s="57">
        <v>3651.3</v>
      </c>
      <c r="K247" s="13">
        <v>149</v>
      </c>
      <c r="L247" s="57">
        <f>SUM('Прил.1.2-реестр дом'!G242)</f>
        <v>2509050.0699999998</v>
      </c>
      <c r="M247" s="57">
        <v>0</v>
      </c>
      <c r="N247" s="57">
        <v>0</v>
      </c>
      <c r="O247" s="57">
        <v>0</v>
      </c>
      <c r="P247" s="57">
        <f t="shared" si="28"/>
        <v>2509050.0699999998</v>
      </c>
      <c r="Q247" s="57">
        <f t="shared" si="30"/>
        <v>687.17</v>
      </c>
      <c r="R247" s="57">
        <f t="shared" si="29"/>
        <v>687.17</v>
      </c>
      <c r="S247" s="58">
        <v>45657</v>
      </c>
    </row>
    <row r="248" spans="1:19" s="36" customFormat="1" ht="30" x14ac:dyDescent="0.25">
      <c r="A248" s="101">
        <v>229</v>
      </c>
      <c r="B248" s="101">
        <v>44</v>
      </c>
      <c r="C248" s="55" t="s">
        <v>324</v>
      </c>
      <c r="D248" s="56">
        <v>1990</v>
      </c>
      <c r="E248" s="55"/>
      <c r="F248" s="101" t="s">
        <v>1075</v>
      </c>
      <c r="G248" s="54">
        <v>5</v>
      </c>
      <c r="H248" s="54">
        <v>3</v>
      </c>
      <c r="I248" s="57">
        <v>3781.4</v>
      </c>
      <c r="J248" s="57">
        <v>3389.8</v>
      </c>
      <c r="K248" s="13">
        <v>183</v>
      </c>
      <c r="L248" s="57">
        <f>SUM('Прил.1.2-реестр дом'!G243)</f>
        <v>4781635.41</v>
      </c>
      <c r="M248" s="57">
        <v>0</v>
      </c>
      <c r="N248" s="57">
        <v>0</v>
      </c>
      <c r="O248" s="57">
        <v>0</v>
      </c>
      <c r="P248" s="57">
        <f t="shared" si="28"/>
        <v>4781635.41</v>
      </c>
      <c r="Q248" s="57">
        <f t="shared" si="30"/>
        <v>1410.6</v>
      </c>
      <c r="R248" s="57">
        <f t="shared" si="29"/>
        <v>1410.6</v>
      </c>
      <c r="S248" s="58">
        <v>45657</v>
      </c>
    </row>
    <row r="249" spans="1:19" s="36" customFormat="1" ht="30" x14ac:dyDescent="0.25">
      <c r="A249" s="101">
        <v>230</v>
      </c>
      <c r="B249" s="101">
        <v>45</v>
      </c>
      <c r="C249" s="55" t="s">
        <v>325</v>
      </c>
      <c r="D249" s="56">
        <v>1985</v>
      </c>
      <c r="E249" s="55"/>
      <c r="F249" s="101" t="s">
        <v>1075</v>
      </c>
      <c r="G249" s="54">
        <v>9</v>
      </c>
      <c r="H249" s="54">
        <v>9</v>
      </c>
      <c r="I249" s="57">
        <v>19046.5</v>
      </c>
      <c r="J249" s="57">
        <v>17115.8</v>
      </c>
      <c r="K249" s="13">
        <v>736</v>
      </c>
      <c r="L249" s="57">
        <f>SUM('Прил.1.2-реестр дом'!G244)</f>
        <v>13961062.43</v>
      </c>
      <c r="M249" s="57">
        <v>0</v>
      </c>
      <c r="N249" s="57">
        <v>0</v>
      </c>
      <c r="O249" s="57">
        <v>0</v>
      </c>
      <c r="P249" s="57">
        <f t="shared" si="28"/>
        <v>13961062.43</v>
      </c>
      <c r="Q249" s="57">
        <f t="shared" si="30"/>
        <v>815.68</v>
      </c>
      <c r="R249" s="57">
        <f t="shared" si="29"/>
        <v>815.68</v>
      </c>
      <c r="S249" s="58">
        <v>45657</v>
      </c>
    </row>
    <row r="250" spans="1:19" s="36" customFormat="1" ht="30" x14ac:dyDescent="0.25">
      <c r="A250" s="101">
        <v>231</v>
      </c>
      <c r="B250" s="101">
        <v>46</v>
      </c>
      <c r="C250" s="55" t="s">
        <v>326</v>
      </c>
      <c r="D250" s="56">
        <v>1993</v>
      </c>
      <c r="E250" s="55"/>
      <c r="F250" s="101" t="s">
        <v>1076</v>
      </c>
      <c r="G250" s="54">
        <v>5</v>
      </c>
      <c r="H250" s="54">
        <v>4</v>
      </c>
      <c r="I250" s="57">
        <v>3557.7</v>
      </c>
      <c r="J250" s="57">
        <v>3223.7</v>
      </c>
      <c r="K250" s="13">
        <v>131</v>
      </c>
      <c r="L250" s="57">
        <f>SUM('Прил.1.2-реестр дом'!G245)</f>
        <v>5167375.67</v>
      </c>
      <c r="M250" s="57">
        <v>0</v>
      </c>
      <c r="N250" s="57">
        <v>0</v>
      </c>
      <c r="O250" s="57">
        <v>0</v>
      </c>
      <c r="P250" s="57">
        <f t="shared" si="28"/>
        <v>5167375.67</v>
      </c>
      <c r="Q250" s="57">
        <f t="shared" si="30"/>
        <v>1602.93</v>
      </c>
      <c r="R250" s="57">
        <f t="shared" si="29"/>
        <v>1602.93</v>
      </c>
      <c r="S250" s="58">
        <v>45657</v>
      </c>
    </row>
    <row r="251" spans="1:19" s="36" customFormat="1" ht="30" x14ac:dyDescent="0.25">
      <c r="A251" s="101">
        <v>232</v>
      </c>
      <c r="B251" s="101">
        <v>47</v>
      </c>
      <c r="C251" s="55" t="s">
        <v>318</v>
      </c>
      <c r="D251" s="59">
        <v>2005</v>
      </c>
      <c r="E251" s="55"/>
      <c r="F251" s="101" t="s">
        <v>1076</v>
      </c>
      <c r="G251" s="54">
        <v>10</v>
      </c>
      <c r="H251" s="54">
        <v>3</v>
      </c>
      <c r="I251" s="57">
        <v>7124.8</v>
      </c>
      <c r="J251" s="57">
        <v>5953</v>
      </c>
      <c r="K251" s="13">
        <v>230</v>
      </c>
      <c r="L251" s="57">
        <f>SUM('Прил.1.2-реестр дом'!G246)</f>
        <v>20054744.539999999</v>
      </c>
      <c r="M251" s="57">
        <v>0</v>
      </c>
      <c r="N251" s="57">
        <v>0</v>
      </c>
      <c r="O251" s="57">
        <v>0</v>
      </c>
      <c r="P251" s="57">
        <f t="shared" si="28"/>
        <v>20054744.539999999</v>
      </c>
      <c r="Q251" s="57">
        <f t="shared" si="30"/>
        <v>3368.85</v>
      </c>
      <c r="R251" s="57">
        <f t="shared" si="29"/>
        <v>3368.85</v>
      </c>
      <c r="S251" s="58">
        <v>45657</v>
      </c>
    </row>
    <row r="252" spans="1:19" s="36" customFormat="1" ht="30" x14ac:dyDescent="0.25">
      <c r="A252" s="101">
        <v>233</v>
      </c>
      <c r="B252" s="101">
        <v>48</v>
      </c>
      <c r="C252" s="55" t="s">
        <v>317</v>
      </c>
      <c r="D252" s="59">
        <v>1991</v>
      </c>
      <c r="E252" s="55"/>
      <c r="F252" s="101" t="s">
        <v>1076</v>
      </c>
      <c r="G252" s="54">
        <v>5</v>
      </c>
      <c r="H252" s="54">
        <v>2</v>
      </c>
      <c r="I252" s="57">
        <v>1779</v>
      </c>
      <c r="J252" s="57">
        <v>1779</v>
      </c>
      <c r="K252" s="13">
        <v>59</v>
      </c>
      <c r="L252" s="57">
        <f>SUM('Прил.1.2-реестр дом'!G247)</f>
        <v>2067511.46</v>
      </c>
      <c r="M252" s="57">
        <v>0</v>
      </c>
      <c r="N252" s="57">
        <v>0</v>
      </c>
      <c r="O252" s="57">
        <v>0</v>
      </c>
      <c r="P252" s="57">
        <f t="shared" si="28"/>
        <v>2067511.46</v>
      </c>
      <c r="Q252" s="57">
        <f t="shared" si="30"/>
        <v>1162.18</v>
      </c>
      <c r="R252" s="57">
        <f t="shared" si="29"/>
        <v>1162.18</v>
      </c>
      <c r="S252" s="58">
        <v>45657</v>
      </c>
    </row>
    <row r="253" spans="1:19" s="36" customFormat="1" ht="30" x14ac:dyDescent="0.25">
      <c r="A253" s="101">
        <v>234</v>
      </c>
      <c r="B253" s="101">
        <v>49</v>
      </c>
      <c r="C253" s="55" t="s">
        <v>316</v>
      </c>
      <c r="D253" s="59">
        <v>1985</v>
      </c>
      <c r="E253" s="55"/>
      <c r="F253" s="101" t="s">
        <v>1075</v>
      </c>
      <c r="G253" s="54">
        <v>9</v>
      </c>
      <c r="H253" s="54">
        <v>7</v>
      </c>
      <c r="I253" s="57">
        <v>14537.4</v>
      </c>
      <c r="J253" s="57">
        <v>13557.8</v>
      </c>
      <c r="K253" s="13">
        <v>664</v>
      </c>
      <c r="L253" s="57">
        <f>SUM('Прил.1.2-реестр дом'!G248)</f>
        <v>16895020.289999999</v>
      </c>
      <c r="M253" s="57">
        <v>0</v>
      </c>
      <c r="N253" s="57">
        <v>0</v>
      </c>
      <c r="O253" s="57">
        <v>0</v>
      </c>
      <c r="P253" s="57">
        <f t="shared" si="28"/>
        <v>16895020.289999999</v>
      </c>
      <c r="Q253" s="57">
        <f t="shared" si="30"/>
        <v>1246.1500000000001</v>
      </c>
      <c r="R253" s="57">
        <f t="shared" si="29"/>
        <v>1246.1500000000001</v>
      </c>
      <c r="S253" s="58">
        <v>45657</v>
      </c>
    </row>
    <row r="254" spans="1:19" s="36" customFormat="1" ht="30" x14ac:dyDescent="0.25">
      <c r="A254" s="101">
        <v>235</v>
      </c>
      <c r="B254" s="101">
        <v>50</v>
      </c>
      <c r="C254" s="55" t="s">
        <v>315</v>
      </c>
      <c r="D254" s="59">
        <v>1985</v>
      </c>
      <c r="E254" s="55"/>
      <c r="F254" s="101" t="s">
        <v>1076</v>
      </c>
      <c r="G254" s="54">
        <v>5</v>
      </c>
      <c r="H254" s="54">
        <v>2</v>
      </c>
      <c r="I254" s="57">
        <v>1556.94</v>
      </c>
      <c r="J254" s="57">
        <v>1410.04</v>
      </c>
      <c r="K254" s="13">
        <v>79</v>
      </c>
      <c r="L254" s="57">
        <f>SUM('Прил.1.2-реестр дом'!G249)</f>
        <v>1242016.19</v>
      </c>
      <c r="M254" s="57">
        <v>0</v>
      </c>
      <c r="N254" s="57">
        <v>0</v>
      </c>
      <c r="O254" s="57">
        <v>0</v>
      </c>
      <c r="P254" s="57">
        <f t="shared" si="28"/>
        <v>1242016.19</v>
      </c>
      <c r="Q254" s="57">
        <f t="shared" si="30"/>
        <v>880.84</v>
      </c>
      <c r="R254" s="57">
        <f t="shared" si="29"/>
        <v>880.84</v>
      </c>
      <c r="S254" s="58">
        <v>45657</v>
      </c>
    </row>
    <row r="255" spans="1:19" s="36" customFormat="1" ht="30" x14ac:dyDescent="0.25">
      <c r="A255" s="101">
        <v>236</v>
      </c>
      <c r="B255" s="101">
        <v>51</v>
      </c>
      <c r="C255" s="55" t="s">
        <v>314</v>
      </c>
      <c r="D255" s="59">
        <v>1983</v>
      </c>
      <c r="E255" s="55"/>
      <c r="F255" s="101" t="s">
        <v>1076</v>
      </c>
      <c r="G255" s="54">
        <v>5</v>
      </c>
      <c r="H255" s="54">
        <v>6</v>
      </c>
      <c r="I255" s="57">
        <v>4963.1000000000004</v>
      </c>
      <c r="J255" s="57">
        <v>4523.5</v>
      </c>
      <c r="K255" s="13">
        <v>212</v>
      </c>
      <c r="L255" s="57">
        <f>SUM('Прил.1.2-реестр дом'!G250)</f>
        <v>11163198.380000001</v>
      </c>
      <c r="M255" s="57">
        <v>0</v>
      </c>
      <c r="N255" s="57">
        <v>0</v>
      </c>
      <c r="O255" s="57">
        <v>0</v>
      </c>
      <c r="P255" s="57">
        <f t="shared" si="28"/>
        <v>11163198.380000001</v>
      </c>
      <c r="Q255" s="57">
        <f t="shared" si="30"/>
        <v>2467.8200000000002</v>
      </c>
      <c r="R255" s="57">
        <f t="shared" si="29"/>
        <v>2467.8200000000002</v>
      </c>
      <c r="S255" s="58">
        <v>45657</v>
      </c>
    </row>
    <row r="256" spans="1:19" s="36" customFormat="1" ht="30" x14ac:dyDescent="0.25">
      <c r="A256" s="101">
        <v>237</v>
      </c>
      <c r="B256" s="101">
        <v>52</v>
      </c>
      <c r="C256" s="55" t="s">
        <v>313</v>
      </c>
      <c r="D256" s="59">
        <v>1985</v>
      </c>
      <c r="E256" s="55"/>
      <c r="F256" s="101" t="s">
        <v>1076</v>
      </c>
      <c r="G256" s="54">
        <v>5</v>
      </c>
      <c r="H256" s="54">
        <v>4</v>
      </c>
      <c r="I256" s="57">
        <v>3908.35</v>
      </c>
      <c r="J256" s="57">
        <v>3406.15</v>
      </c>
      <c r="K256" s="13">
        <v>134</v>
      </c>
      <c r="L256" s="57">
        <f>SUM('Прил.1.2-реестр дом'!G251)</f>
        <v>8459478.9700000007</v>
      </c>
      <c r="M256" s="57">
        <v>0</v>
      </c>
      <c r="N256" s="57">
        <v>0</v>
      </c>
      <c r="O256" s="57">
        <v>0</v>
      </c>
      <c r="P256" s="57">
        <f t="shared" si="28"/>
        <v>8459478.9700000007</v>
      </c>
      <c r="Q256" s="57">
        <f t="shared" si="30"/>
        <v>2483.59</v>
      </c>
      <c r="R256" s="57">
        <f t="shared" si="29"/>
        <v>2483.59</v>
      </c>
      <c r="S256" s="58">
        <v>45657</v>
      </c>
    </row>
    <row r="257" spans="1:19" s="36" customFormat="1" ht="30" x14ac:dyDescent="0.25">
      <c r="A257" s="101">
        <v>238</v>
      </c>
      <c r="B257" s="101">
        <v>53</v>
      </c>
      <c r="C257" s="55" t="s">
        <v>312</v>
      </c>
      <c r="D257" s="59">
        <v>1984</v>
      </c>
      <c r="E257" s="55"/>
      <c r="F257" s="101" t="s">
        <v>1076</v>
      </c>
      <c r="G257" s="54">
        <v>5</v>
      </c>
      <c r="H257" s="54">
        <v>4</v>
      </c>
      <c r="I257" s="57">
        <v>4465.8999999999996</v>
      </c>
      <c r="J257" s="57">
        <v>4165</v>
      </c>
      <c r="K257" s="13">
        <v>145</v>
      </c>
      <c r="L257" s="57">
        <f>SUM('Прил.1.2-реестр дом'!G252)</f>
        <v>4819416.5999999996</v>
      </c>
      <c r="M257" s="57">
        <v>0</v>
      </c>
      <c r="N257" s="57">
        <v>0</v>
      </c>
      <c r="O257" s="57">
        <v>0</v>
      </c>
      <c r="P257" s="57">
        <f t="shared" si="28"/>
        <v>4819416.5999999996</v>
      </c>
      <c r="Q257" s="57">
        <f t="shared" si="30"/>
        <v>1157.1199999999999</v>
      </c>
      <c r="R257" s="57">
        <f t="shared" si="29"/>
        <v>1157.1199999999999</v>
      </c>
      <c r="S257" s="58">
        <v>45657</v>
      </c>
    </row>
    <row r="258" spans="1:19" s="36" customFormat="1" ht="30" x14ac:dyDescent="0.25">
      <c r="A258" s="101">
        <v>239</v>
      </c>
      <c r="B258" s="101">
        <v>54</v>
      </c>
      <c r="C258" s="55" t="s">
        <v>311</v>
      </c>
      <c r="D258" s="56">
        <v>1983</v>
      </c>
      <c r="E258" s="55"/>
      <c r="F258" s="101" t="s">
        <v>1076</v>
      </c>
      <c r="G258" s="54">
        <v>5</v>
      </c>
      <c r="H258" s="54">
        <v>6</v>
      </c>
      <c r="I258" s="57">
        <v>4721.2</v>
      </c>
      <c r="J258" s="57">
        <v>4238.2</v>
      </c>
      <c r="K258" s="13">
        <v>189</v>
      </c>
      <c r="L258" s="57">
        <f>SUM('Прил.1.2-реестр дом'!G253)</f>
        <v>13289139.34</v>
      </c>
      <c r="M258" s="57">
        <v>0</v>
      </c>
      <c r="N258" s="57">
        <v>0</v>
      </c>
      <c r="O258" s="57">
        <v>0</v>
      </c>
      <c r="P258" s="57">
        <f t="shared" si="28"/>
        <v>13289139.34</v>
      </c>
      <c r="Q258" s="57">
        <f t="shared" si="30"/>
        <v>3135.56</v>
      </c>
      <c r="R258" s="57">
        <f t="shared" si="29"/>
        <v>3135.56</v>
      </c>
      <c r="S258" s="58">
        <v>45657</v>
      </c>
    </row>
    <row r="259" spans="1:19" s="36" customFormat="1" ht="30" x14ac:dyDescent="0.25">
      <c r="A259" s="101">
        <v>240</v>
      </c>
      <c r="B259" s="101">
        <v>55</v>
      </c>
      <c r="C259" s="55" t="s">
        <v>310</v>
      </c>
      <c r="D259" s="59">
        <v>1986</v>
      </c>
      <c r="E259" s="55"/>
      <c r="F259" s="101" t="s">
        <v>1076</v>
      </c>
      <c r="G259" s="54">
        <v>5</v>
      </c>
      <c r="H259" s="54">
        <v>8</v>
      </c>
      <c r="I259" s="57">
        <v>6209.1</v>
      </c>
      <c r="J259" s="57">
        <v>5657.2</v>
      </c>
      <c r="K259" s="13">
        <v>238</v>
      </c>
      <c r="L259" s="57">
        <f>SUM('Прил.1.2-реестр дом'!G254)</f>
        <v>17477250.5</v>
      </c>
      <c r="M259" s="57">
        <v>0</v>
      </c>
      <c r="N259" s="57">
        <v>0</v>
      </c>
      <c r="O259" s="57">
        <v>0</v>
      </c>
      <c r="P259" s="57">
        <f t="shared" si="28"/>
        <v>17477250.5</v>
      </c>
      <c r="Q259" s="57">
        <f t="shared" si="30"/>
        <v>3089.38</v>
      </c>
      <c r="R259" s="57">
        <f t="shared" si="29"/>
        <v>3089.38</v>
      </c>
      <c r="S259" s="58">
        <v>45657</v>
      </c>
    </row>
    <row r="260" spans="1:19" s="36" customFormat="1" ht="30" x14ac:dyDescent="0.25">
      <c r="A260" s="101">
        <v>241</v>
      </c>
      <c r="B260" s="101">
        <v>56</v>
      </c>
      <c r="C260" s="55" t="s">
        <v>309</v>
      </c>
      <c r="D260" s="59">
        <v>1994</v>
      </c>
      <c r="E260" s="55"/>
      <c r="F260" s="101" t="s">
        <v>1076</v>
      </c>
      <c r="G260" s="54">
        <v>5</v>
      </c>
      <c r="H260" s="54">
        <v>4</v>
      </c>
      <c r="I260" s="57">
        <v>3103.3</v>
      </c>
      <c r="J260" s="57">
        <v>2804.6</v>
      </c>
      <c r="K260" s="13">
        <v>93</v>
      </c>
      <c r="L260" s="57">
        <f>SUM('Прил.1.2-реестр дом'!G255)</f>
        <v>4075528.46</v>
      </c>
      <c r="M260" s="57">
        <v>0</v>
      </c>
      <c r="N260" s="57">
        <v>0</v>
      </c>
      <c r="O260" s="57">
        <v>0</v>
      </c>
      <c r="P260" s="57">
        <f t="shared" si="28"/>
        <v>4075528.46</v>
      </c>
      <c r="Q260" s="57">
        <f t="shared" si="30"/>
        <v>1453.16</v>
      </c>
      <c r="R260" s="57">
        <f t="shared" si="29"/>
        <v>1453.16</v>
      </c>
      <c r="S260" s="58">
        <v>45657</v>
      </c>
    </row>
    <row r="261" spans="1:19" s="36" customFormat="1" ht="30" x14ac:dyDescent="0.25">
      <c r="A261" s="101">
        <v>242</v>
      </c>
      <c r="B261" s="101">
        <v>57</v>
      </c>
      <c r="C261" s="55" t="s">
        <v>308</v>
      </c>
      <c r="D261" s="59">
        <v>1994</v>
      </c>
      <c r="E261" s="55"/>
      <c r="F261" s="101" t="s">
        <v>1076</v>
      </c>
      <c r="G261" s="54">
        <v>6</v>
      </c>
      <c r="H261" s="54">
        <v>4</v>
      </c>
      <c r="I261" s="57">
        <v>3000.2</v>
      </c>
      <c r="J261" s="57">
        <v>2704</v>
      </c>
      <c r="K261" s="13">
        <v>103</v>
      </c>
      <c r="L261" s="57">
        <f>SUM('Прил.1.2-реестр дом'!G256)</f>
        <v>6811770.0800000001</v>
      </c>
      <c r="M261" s="57">
        <v>0</v>
      </c>
      <c r="N261" s="57">
        <v>0</v>
      </c>
      <c r="O261" s="57">
        <v>0</v>
      </c>
      <c r="P261" s="57">
        <f t="shared" si="28"/>
        <v>6811770.0800000001</v>
      </c>
      <c r="Q261" s="57">
        <f t="shared" si="30"/>
        <v>2519.15</v>
      </c>
      <c r="R261" s="57">
        <f t="shared" si="29"/>
        <v>2519.15</v>
      </c>
      <c r="S261" s="58">
        <v>45657</v>
      </c>
    </row>
    <row r="262" spans="1:19" s="36" customFormat="1" ht="30" x14ac:dyDescent="0.25">
      <c r="A262" s="101">
        <v>243</v>
      </c>
      <c r="B262" s="101">
        <v>58</v>
      </c>
      <c r="C262" s="55" t="s">
        <v>307</v>
      </c>
      <c r="D262" s="59">
        <v>1991</v>
      </c>
      <c r="E262" s="55"/>
      <c r="F262" s="101" t="s">
        <v>1076</v>
      </c>
      <c r="G262" s="54">
        <v>5</v>
      </c>
      <c r="H262" s="54">
        <v>4</v>
      </c>
      <c r="I262" s="57">
        <v>2571.6999999999998</v>
      </c>
      <c r="J262" s="57">
        <v>2312.1999999999998</v>
      </c>
      <c r="K262" s="13">
        <v>98</v>
      </c>
      <c r="L262" s="57">
        <f>SUM('Прил.1.2-реестр дом'!G257)</f>
        <v>5969518.4699999997</v>
      </c>
      <c r="M262" s="57">
        <v>0</v>
      </c>
      <c r="N262" s="57">
        <v>0</v>
      </c>
      <c r="O262" s="57">
        <v>0</v>
      </c>
      <c r="P262" s="57">
        <f t="shared" si="28"/>
        <v>5969518.4699999997</v>
      </c>
      <c r="Q262" s="57">
        <f t="shared" si="30"/>
        <v>2581.75</v>
      </c>
      <c r="R262" s="57">
        <f t="shared" si="29"/>
        <v>2581.75</v>
      </c>
      <c r="S262" s="58">
        <v>45657</v>
      </c>
    </row>
    <row r="263" spans="1:19" s="36" customFormat="1" ht="30" x14ac:dyDescent="0.25">
      <c r="A263" s="101">
        <v>244</v>
      </c>
      <c r="B263" s="101">
        <v>59</v>
      </c>
      <c r="C263" s="55" t="s">
        <v>306</v>
      </c>
      <c r="D263" s="59">
        <v>1983</v>
      </c>
      <c r="E263" s="55"/>
      <c r="F263" s="101" t="s">
        <v>1075</v>
      </c>
      <c r="G263" s="54">
        <v>9</v>
      </c>
      <c r="H263" s="54">
        <v>6</v>
      </c>
      <c r="I263" s="57">
        <v>13608.2</v>
      </c>
      <c r="J263" s="57">
        <v>12334.4</v>
      </c>
      <c r="K263" s="13">
        <v>471</v>
      </c>
      <c r="L263" s="57">
        <f>SUM('Прил.1.2-реестр дом'!G258)</f>
        <v>10607004.210000001</v>
      </c>
      <c r="M263" s="57">
        <v>0</v>
      </c>
      <c r="N263" s="57">
        <v>0</v>
      </c>
      <c r="O263" s="57">
        <v>0</v>
      </c>
      <c r="P263" s="57">
        <f t="shared" si="28"/>
        <v>10607004.210000001</v>
      </c>
      <c r="Q263" s="57">
        <f t="shared" si="30"/>
        <v>859.95</v>
      </c>
      <c r="R263" s="57">
        <f t="shared" si="29"/>
        <v>859.95</v>
      </c>
      <c r="S263" s="58">
        <v>45657</v>
      </c>
    </row>
    <row r="264" spans="1:19" s="36" customFormat="1" ht="30" x14ac:dyDescent="0.25">
      <c r="A264" s="101">
        <v>245</v>
      </c>
      <c r="B264" s="101">
        <v>60</v>
      </c>
      <c r="C264" s="55" t="s">
        <v>305</v>
      </c>
      <c r="D264" s="59">
        <v>1983</v>
      </c>
      <c r="E264" s="55"/>
      <c r="F264" s="101" t="s">
        <v>1076</v>
      </c>
      <c r="G264" s="54">
        <v>5</v>
      </c>
      <c r="H264" s="54">
        <v>2</v>
      </c>
      <c r="I264" s="57">
        <v>9968.2999999999993</v>
      </c>
      <c r="J264" s="57">
        <v>7250.2</v>
      </c>
      <c r="K264" s="13">
        <v>422</v>
      </c>
      <c r="L264" s="57">
        <f>SUM('Прил.1.2-реестр дом'!G259)</f>
        <v>9903668.2799999993</v>
      </c>
      <c r="M264" s="57">
        <v>0</v>
      </c>
      <c r="N264" s="57">
        <v>0</v>
      </c>
      <c r="O264" s="57">
        <v>0</v>
      </c>
      <c r="P264" s="57">
        <f t="shared" si="28"/>
        <v>9903668.2799999993</v>
      </c>
      <c r="Q264" s="57">
        <f t="shared" si="30"/>
        <v>1365.99</v>
      </c>
      <c r="R264" s="57">
        <f t="shared" si="29"/>
        <v>1365.99</v>
      </c>
      <c r="S264" s="58">
        <v>45657</v>
      </c>
    </row>
    <row r="265" spans="1:19" s="36" customFormat="1" ht="30" x14ac:dyDescent="0.25">
      <c r="A265" s="101">
        <v>246</v>
      </c>
      <c r="B265" s="101">
        <v>61</v>
      </c>
      <c r="C265" s="55" t="s">
        <v>304</v>
      </c>
      <c r="D265" s="59">
        <v>1992</v>
      </c>
      <c r="E265" s="55"/>
      <c r="F265" s="101" t="s">
        <v>1077</v>
      </c>
      <c r="G265" s="54">
        <v>2</v>
      </c>
      <c r="H265" s="54">
        <v>4</v>
      </c>
      <c r="I265" s="57">
        <v>1304.3</v>
      </c>
      <c r="J265" s="57">
        <v>1144</v>
      </c>
      <c r="K265" s="13">
        <v>55</v>
      </c>
      <c r="L265" s="57">
        <f>SUM('Прил.1.2-реестр дом'!G260)</f>
        <v>6160062.0700000003</v>
      </c>
      <c r="M265" s="57">
        <v>0</v>
      </c>
      <c r="N265" s="57">
        <v>0</v>
      </c>
      <c r="O265" s="57">
        <v>0</v>
      </c>
      <c r="P265" s="57">
        <f t="shared" si="28"/>
        <v>6160062.0700000003</v>
      </c>
      <c r="Q265" s="57">
        <f t="shared" si="30"/>
        <v>5384.67</v>
      </c>
      <c r="R265" s="57">
        <f t="shared" si="29"/>
        <v>5384.67</v>
      </c>
      <c r="S265" s="58">
        <v>45657</v>
      </c>
    </row>
    <row r="266" spans="1:19" s="36" customFormat="1" ht="30" x14ac:dyDescent="0.25">
      <c r="A266" s="101">
        <v>247</v>
      </c>
      <c r="B266" s="101">
        <v>62</v>
      </c>
      <c r="C266" s="55" t="s">
        <v>303</v>
      </c>
      <c r="D266" s="56">
        <v>1994</v>
      </c>
      <c r="E266" s="55"/>
      <c r="F266" s="101" t="s">
        <v>1076</v>
      </c>
      <c r="G266" s="54">
        <v>5</v>
      </c>
      <c r="H266" s="54">
        <v>2</v>
      </c>
      <c r="I266" s="57">
        <v>3031.5</v>
      </c>
      <c r="J266" s="57">
        <v>2683.5</v>
      </c>
      <c r="K266" s="13">
        <v>105</v>
      </c>
      <c r="L266" s="57">
        <f>SUM('Прил.1.2-реестр дом'!G261)</f>
        <v>3676873.8</v>
      </c>
      <c r="M266" s="57">
        <v>0</v>
      </c>
      <c r="N266" s="57">
        <v>0</v>
      </c>
      <c r="O266" s="57">
        <v>0</v>
      </c>
      <c r="P266" s="57">
        <f t="shared" si="28"/>
        <v>3676873.8</v>
      </c>
      <c r="Q266" s="57">
        <f t="shared" si="30"/>
        <v>1370.18</v>
      </c>
      <c r="R266" s="57">
        <f t="shared" si="29"/>
        <v>1370.18</v>
      </c>
      <c r="S266" s="58">
        <v>45657</v>
      </c>
    </row>
    <row r="267" spans="1:19" s="36" customFormat="1" ht="30" x14ac:dyDescent="0.25">
      <c r="A267" s="101">
        <v>248</v>
      </c>
      <c r="B267" s="101">
        <v>63</v>
      </c>
      <c r="C267" s="55" t="s">
        <v>302</v>
      </c>
      <c r="D267" s="59">
        <v>1985</v>
      </c>
      <c r="E267" s="55"/>
      <c r="F267" s="101" t="s">
        <v>1075</v>
      </c>
      <c r="G267" s="54">
        <v>9</v>
      </c>
      <c r="H267" s="54">
        <v>2</v>
      </c>
      <c r="I267" s="57">
        <v>4996</v>
      </c>
      <c r="J267" s="57">
        <v>4424.1000000000004</v>
      </c>
      <c r="K267" s="13">
        <v>172</v>
      </c>
      <c r="L267" s="57">
        <f>SUM('Прил.1.2-реестр дом'!G262)</f>
        <v>3785945.38</v>
      </c>
      <c r="M267" s="57">
        <v>0</v>
      </c>
      <c r="N267" s="57">
        <v>0</v>
      </c>
      <c r="O267" s="57">
        <v>0</v>
      </c>
      <c r="P267" s="57">
        <f t="shared" si="28"/>
        <v>3785945.38</v>
      </c>
      <c r="Q267" s="57">
        <f t="shared" si="30"/>
        <v>855.75</v>
      </c>
      <c r="R267" s="57">
        <f t="shared" si="29"/>
        <v>855.75</v>
      </c>
      <c r="S267" s="58">
        <v>45657</v>
      </c>
    </row>
    <row r="268" spans="1:19" s="36" customFormat="1" ht="30" x14ac:dyDescent="0.25">
      <c r="A268" s="101">
        <v>249</v>
      </c>
      <c r="B268" s="101">
        <v>64</v>
      </c>
      <c r="C268" s="55" t="s">
        <v>301</v>
      </c>
      <c r="D268" s="59">
        <v>1956</v>
      </c>
      <c r="E268" s="55"/>
      <c r="F268" s="101" t="s">
        <v>1076</v>
      </c>
      <c r="G268" s="54">
        <v>2</v>
      </c>
      <c r="H268" s="54">
        <v>2</v>
      </c>
      <c r="I268" s="57">
        <v>557</v>
      </c>
      <c r="J268" s="57">
        <v>502</v>
      </c>
      <c r="K268" s="13">
        <v>23</v>
      </c>
      <c r="L268" s="57">
        <f>SUM('Прил.1.2-реестр дом'!G263)</f>
        <v>2362299.88</v>
      </c>
      <c r="M268" s="57">
        <v>0</v>
      </c>
      <c r="N268" s="57">
        <v>0</v>
      </c>
      <c r="O268" s="57">
        <v>0</v>
      </c>
      <c r="P268" s="57">
        <f t="shared" si="28"/>
        <v>2362299.88</v>
      </c>
      <c r="Q268" s="57">
        <f t="shared" si="30"/>
        <v>4705.78</v>
      </c>
      <c r="R268" s="57">
        <f t="shared" si="29"/>
        <v>4705.78</v>
      </c>
      <c r="S268" s="58">
        <v>45657</v>
      </c>
    </row>
    <row r="269" spans="1:19" s="36" customFormat="1" ht="30" x14ac:dyDescent="0.25">
      <c r="A269" s="101">
        <v>250</v>
      </c>
      <c r="B269" s="101">
        <v>65</v>
      </c>
      <c r="C269" s="55" t="s">
        <v>300</v>
      </c>
      <c r="D269" s="59">
        <v>1987</v>
      </c>
      <c r="E269" s="55"/>
      <c r="F269" s="101" t="s">
        <v>1076</v>
      </c>
      <c r="G269" s="54">
        <v>3</v>
      </c>
      <c r="H269" s="54">
        <v>2</v>
      </c>
      <c r="I269" s="57">
        <v>1265.7</v>
      </c>
      <c r="J269" s="57">
        <v>1159.7</v>
      </c>
      <c r="K269" s="13">
        <v>46</v>
      </c>
      <c r="L269" s="57">
        <f>SUM('Прил.1.2-реестр дом'!G264)</f>
        <v>4565215.03</v>
      </c>
      <c r="M269" s="57">
        <v>0</v>
      </c>
      <c r="N269" s="57">
        <v>0</v>
      </c>
      <c r="O269" s="57">
        <v>0</v>
      </c>
      <c r="P269" s="57">
        <f t="shared" si="28"/>
        <v>4565215.03</v>
      </c>
      <c r="Q269" s="57">
        <f t="shared" ref="Q269:Q299" si="31">SUM(L269/J269)</f>
        <v>3936.55</v>
      </c>
      <c r="R269" s="57">
        <f t="shared" si="29"/>
        <v>3936.55</v>
      </c>
      <c r="S269" s="58">
        <v>45657</v>
      </c>
    </row>
    <row r="270" spans="1:19" s="36" customFormat="1" ht="30" x14ac:dyDescent="0.25">
      <c r="A270" s="101">
        <v>251</v>
      </c>
      <c r="B270" s="101">
        <v>66</v>
      </c>
      <c r="C270" s="55" t="s">
        <v>299</v>
      </c>
      <c r="D270" s="59">
        <v>1982</v>
      </c>
      <c r="E270" s="55"/>
      <c r="F270" s="101" t="s">
        <v>1076</v>
      </c>
      <c r="G270" s="54">
        <v>2</v>
      </c>
      <c r="H270" s="54">
        <v>2</v>
      </c>
      <c r="I270" s="57">
        <v>822.8</v>
      </c>
      <c r="J270" s="57">
        <v>752.5</v>
      </c>
      <c r="K270" s="13">
        <v>31</v>
      </c>
      <c r="L270" s="57">
        <f>SUM('Прил.1.2-реестр дом'!G265)</f>
        <v>3175685.74</v>
      </c>
      <c r="M270" s="57">
        <v>0</v>
      </c>
      <c r="N270" s="57">
        <v>0</v>
      </c>
      <c r="O270" s="57">
        <v>0</v>
      </c>
      <c r="P270" s="57">
        <f t="shared" si="28"/>
        <v>3175685.74</v>
      </c>
      <c r="Q270" s="57">
        <f t="shared" si="31"/>
        <v>4220.18</v>
      </c>
      <c r="R270" s="57">
        <f t="shared" si="29"/>
        <v>4220.18</v>
      </c>
      <c r="S270" s="58">
        <v>45657</v>
      </c>
    </row>
    <row r="271" spans="1:19" s="36" customFormat="1" ht="30" x14ac:dyDescent="0.25">
      <c r="A271" s="101">
        <v>252</v>
      </c>
      <c r="B271" s="101">
        <v>67</v>
      </c>
      <c r="C271" s="55" t="s">
        <v>298</v>
      </c>
      <c r="D271" s="59">
        <v>1992</v>
      </c>
      <c r="E271" s="55"/>
      <c r="F271" s="101" t="s">
        <v>1076</v>
      </c>
      <c r="G271" s="54">
        <v>5</v>
      </c>
      <c r="H271" s="54">
        <v>4</v>
      </c>
      <c r="I271" s="57">
        <v>2873.66</v>
      </c>
      <c r="J271" s="57">
        <v>2556.46</v>
      </c>
      <c r="K271" s="13">
        <v>130</v>
      </c>
      <c r="L271" s="57">
        <f>SUM('Прил.1.2-реестр дом'!G266)</f>
        <v>6876437.5099999998</v>
      </c>
      <c r="M271" s="57">
        <v>0</v>
      </c>
      <c r="N271" s="57">
        <v>0</v>
      </c>
      <c r="O271" s="57">
        <v>0</v>
      </c>
      <c r="P271" s="57">
        <f t="shared" si="28"/>
        <v>6876437.5099999998</v>
      </c>
      <c r="Q271" s="57">
        <f t="shared" si="31"/>
        <v>2689.83</v>
      </c>
      <c r="R271" s="57">
        <f t="shared" si="29"/>
        <v>2689.83</v>
      </c>
      <c r="S271" s="58">
        <v>45657</v>
      </c>
    </row>
    <row r="272" spans="1:19" s="36" customFormat="1" ht="30" x14ac:dyDescent="0.25">
      <c r="A272" s="101">
        <v>253</v>
      </c>
      <c r="B272" s="101">
        <v>68</v>
      </c>
      <c r="C272" s="55" t="s">
        <v>297</v>
      </c>
      <c r="D272" s="59">
        <v>1987</v>
      </c>
      <c r="E272" s="55"/>
      <c r="F272" s="101" t="s">
        <v>1076</v>
      </c>
      <c r="G272" s="54">
        <v>3</v>
      </c>
      <c r="H272" s="54">
        <v>2</v>
      </c>
      <c r="I272" s="57">
        <v>1290.5999999999999</v>
      </c>
      <c r="J272" s="57">
        <v>1179.8</v>
      </c>
      <c r="K272" s="13">
        <v>38</v>
      </c>
      <c r="L272" s="57">
        <f>SUM('Прил.1.2-реестр дом'!G267)</f>
        <v>4634455.49</v>
      </c>
      <c r="M272" s="57">
        <v>0</v>
      </c>
      <c r="N272" s="57">
        <v>0</v>
      </c>
      <c r="O272" s="57">
        <v>0</v>
      </c>
      <c r="P272" s="57">
        <f t="shared" si="28"/>
        <v>4634455.49</v>
      </c>
      <c r="Q272" s="57">
        <f t="shared" si="31"/>
        <v>3928.17</v>
      </c>
      <c r="R272" s="57">
        <f t="shared" si="29"/>
        <v>3928.17</v>
      </c>
      <c r="S272" s="58">
        <v>45657</v>
      </c>
    </row>
    <row r="273" spans="1:19" s="36" customFormat="1" ht="30" x14ac:dyDescent="0.25">
      <c r="A273" s="101">
        <v>254</v>
      </c>
      <c r="B273" s="101">
        <v>69</v>
      </c>
      <c r="C273" s="55" t="s">
        <v>296</v>
      </c>
      <c r="D273" s="59">
        <v>1987</v>
      </c>
      <c r="E273" s="55"/>
      <c r="F273" s="101" t="s">
        <v>1076</v>
      </c>
      <c r="G273" s="54">
        <v>2</v>
      </c>
      <c r="H273" s="54">
        <v>2</v>
      </c>
      <c r="I273" s="57">
        <v>831.4</v>
      </c>
      <c r="J273" s="57">
        <v>765.8</v>
      </c>
      <c r="K273" s="13">
        <v>31</v>
      </c>
      <c r="L273" s="57">
        <f>SUM('Прил.1.2-реестр дом'!G268)</f>
        <v>3294318.44</v>
      </c>
      <c r="M273" s="57">
        <v>0</v>
      </c>
      <c r="N273" s="57">
        <v>0</v>
      </c>
      <c r="O273" s="57">
        <v>0</v>
      </c>
      <c r="P273" s="57">
        <f t="shared" si="28"/>
        <v>3294318.44</v>
      </c>
      <c r="Q273" s="57">
        <f t="shared" si="31"/>
        <v>4301.8</v>
      </c>
      <c r="R273" s="57">
        <f t="shared" si="29"/>
        <v>4301.8</v>
      </c>
      <c r="S273" s="58">
        <v>45657</v>
      </c>
    </row>
    <row r="274" spans="1:19" s="36" customFormat="1" ht="30" x14ac:dyDescent="0.25">
      <c r="A274" s="101">
        <v>255</v>
      </c>
      <c r="B274" s="101">
        <v>70</v>
      </c>
      <c r="C274" s="55" t="s">
        <v>295</v>
      </c>
      <c r="D274" s="59">
        <v>1988</v>
      </c>
      <c r="E274" s="55"/>
      <c r="F274" s="101" t="s">
        <v>1076</v>
      </c>
      <c r="G274" s="54">
        <v>3</v>
      </c>
      <c r="H274" s="54">
        <v>2</v>
      </c>
      <c r="I274" s="57">
        <v>1282</v>
      </c>
      <c r="J274" s="57">
        <v>1171.8</v>
      </c>
      <c r="K274" s="13">
        <v>57</v>
      </c>
      <c r="L274" s="57">
        <f>SUM('Прил.1.2-реестр дом'!G269)</f>
        <v>4638758.7</v>
      </c>
      <c r="M274" s="57">
        <v>0</v>
      </c>
      <c r="N274" s="57">
        <v>0</v>
      </c>
      <c r="O274" s="57">
        <v>0</v>
      </c>
      <c r="P274" s="57">
        <f t="shared" si="28"/>
        <v>4638758.7</v>
      </c>
      <c r="Q274" s="57">
        <f t="shared" si="31"/>
        <v>3958.66</v>
      </c>
      <c r="R274" s="57">
        <f t="shared" si="29"/>
        <v>3958.66</v>
      </c>
      <c r="S274" s="58">
        <v>45657</v>
      </c>
    </row>
    <row r="275" spans="1:19" s="36" customFormat="1" ht="30" x14ac:dyDescent="0.25">
      <c r="A275" s="101">
        <v>256</v>
      </c>
      <c r="B275" s="101">
        <v>71</v>
      </c>
      <c r="C275" s="55" t="s">
        <v>294</v>
      </c>
      <c r="D275" s="56">
        <v>1982</v>
      </c>
      <c r="E275" s="55"/>
      <c r="F275" s="101" t="s">
        <v>1076</v>
      </c>
      <c r="G275" s="54">
        <v>2</v>
      </c>
      <c r="H275" s="54">
        <v>2</v>
      </c>
      <c r="I275" s="57">
        <v>832.8</v>
      </c>
      <c r="J275" s="57">
        <v>761.3</v>
      </c>
      <c r="K275" s="13">
        <v>40</v>
      </c>
      <c r="L275" s="57">
        <f>SUM('Прил.1.2-реестр дом'!G270)</f>
        <v>3292943.93</v>
      </c>
      <c r="M275" s="57">
        <v>0</v>
      </c>
      <c r="N275" s="57">
        <v>0</v>
      </c>
      <c r="O275" s="57">
        <v>0</v>
      </c>
      <c r="P275" s="57">
        <f t="shared" si="28"/>
        <v>3292943.93</v>
      </c>
      <c r="Q275" s="57">
        <f t="shared" si="31"/>
        <v>4325.42</v>
      </c>
      <c r="R275" s="57">
        <f t="shared" si="29"/>
        <v>4325.42</v>
      </c>
      <c r="S275" s="58">
        <v>45657</v>
      </c>
    </row>
    <row r="276" spans="1:19" s="36" customFormat="1" ht="30" x14ac:dyDescent="0.25">
      <c r="A276" s="101">
        <v>257</v>
      </c>
      <c r="B276" s="101">
        <v>72</v>
      </c>
      <c r="C276" s="55" t="s">
        <v>293</v>
      </c>
      <c r="D276" s="59">
        <v>1993</v>
      </c>
      <c r="E276" s="55"/>
      <c r="F276" s="101" t="s">
        <v>1076</v>
      </c>
      <c r="G276" s="54">
        <v>4</v>
      </c>
      <c r="H276" s="54">
        <v>4</v>
      </c>
      <c r="I276" s="57">
        <v>2653.04</v>
      </c>
      <c r="J276" s="57">
        <v>2412.04</v>
      </c>
      <c r="K276" s="13">
        <v>108</v>
      </c>
      <c r="L276" s="57">
        <f>SUM('Прил.1.2-реестр дом'!G271)</f>
        <v>7230327.7999999998</v>
      </c>
      <c r="M276" s="57">
        <v>0</v>
      </c>
      <c r="N276" s="57">
        <v>0</v>
      </c>
      <c r="O276" s="57">
        <v>0</v>
      </c>
      <c r="P276" s="57">
        <f t="shared" si="28"/>
        <v>7230327.7999999998</v>
      </c>
      <c r="Q276" s="57">
        <f t="shared" si="31"/>
        <v>2997.6</v>
      </c>
      <c r="R276" s="57">
        <f t="shared" si="29"/>
        <v>2997.6</v>
      </c>
      <c r="S276" s="58">
        <v>45657</v>
      </c>
    </row>
    <row r="277" spans="1:19" s="36" customFormat="1" ht="30" x14ac:dyDescent="0.25">
      <c r="A277" s="101">
        <v>258</v>
      </c>
      <c r="B277" s="101">
        <v>73</v>
      </c>
      <c r="C277" s="55" t="s">
        <v>292</v>
      </c>
      <c r="D277" s="56">
        <v>1982</v>
      </c>
      <c r="E277" s="55"/>
      <c r="F277" s="101" t="s">
        <v>1075</v>
      </c>
      <c r="G277" s="54">
        <v>5</v>
      </c>
      <c r="H277" s="54">
        <v>6</v>
      </c>
      <c r="I277" s="57">
        <v>4833.8999999999996</v>
      </c>
      <c r="J277" s="57">
        <v>4377.1000000000004</v>
      </c>
      <c r="K277" s="13">
        <v>224</v>
      </c>
      <c r="L277" s="57">
        <f>SUM('Прил.1.2-реестр дом'!G272)</f>
        <v>5698988.9900000002</v>
      </c>
      <c r="M277" s="57">
        <v>0</v>
      </c>
      <c r="N277" s="57">
        <v>0</v>
      </c>
      <c r="O277" s="57">
        <v>0</v>
      </c>
      <c r="P277" s="57">
        <f t="shared" si="28"/>
        <v>5698988.9900000002</v>
      </c>
      <c r="Q277" s="57">
        <f t="shared" si="31"/>
        <v>1302</v>
      </c>
      <c r="R277" s="57">
        <f t="shared" si="29"/>
        <v>1302</v>
      </c>
      <c r="S277" s="58">
        <v>45657</v>
      </c>
    </row>
    <row r="278" spans="1:19" s="36" customFormat="1" ht="30" x14ac:dyDescent="0.25">
      <c r="A278" s="101">
        <v>259</v>
      </c>
      <c r="B278" s="101">
        <v>74</v>
      </c>
      <c r="C278" s="55" t="s">
        <v>291</v>
      </c>
      <c r="D278" s="59">
        <v>1983</v>
      </c>
      <c r="E278" s="55"/>
      <c r="F278" s="101" t="s">
        <v>1080</v>
      </c>
      <c r="G278" s="54">
        <v>9</v>
      </c>
      <c r="H278" s="54">
        <v>1</v>
      </c>
      <c r="I278" s="57">
        <v>2886.4</v>
      </c>
      <c r="J278" s="57">
        <v>2421.1</v>
      </c>
      <c r="K278" s="13">
        <v>122</v>
      </c>
      <c r="L278" s="57">
        <f>SUM('Прил.1.2-реестр дом'!G273)</f>
        <v>2302564.9900000002</v>
      </c>
      <c r="M278" s="57">
        <v>0</v>
      </c>
      <c r="N278" s="57">
        <v>0</v>
      </c>
      <c r="O278" s="57">
        <v>0</v>
      </c>
      <c r="P278" s="57">
        <f t="shared" si="28"/>
        <v>2302564.9900000002</v>
      </c>
      <c r="Q278" s="57">
        <f t="shared" si="31"/>
        <v>951.04</v>
      </c>
      <c r="R278" s="57">
        <f t="shared" si="29"/>
        <v>951.04</v>
      </c>
      <c r="S278" s="58">
        <v>45657</v>
      </c>
    </row>
    <row r="279" spans="1:19" s="36" customFormat="1" ht="30" x14ac:dyDescent="0.25">
      <c r="A279" s="101">
        <v>260</v>
      </c>
      <c r="B279" s="101">
        <v>75</v>
      </c>
      <c r="C279" s="55" t="s">
        <v>290</v>
      </c>
      <c r="D279" s="56">
        <v>1983</v>
      </c>
      <c r="E279" s="55"/>
      <c r="F279" s="101" t="s">
        <v>1076</v>
      </c>
      <c r="G279" s="54">
        <v>5</v>
      </c>
      <c r="H279" s="54">
        <v>4</v>
      </c>
      <c r="I279" s="57">
        <v>3007.6</v>
      </c>
      <c r="J279" s="57">
        <v>2699.4</v>
      </c>
      <c r="K279" s="13">
        <v>122</v>
      </c>
      <c r="L279" s="57">
        <f>SUM('Прил.1.2-реестр дом'!G274)</f>
        <v>4345552.55</v>
      </c>
      <c r="M279" s="57">
        <v>0</v>
      </c>
      <c r="N279" s="57">
        <v>0</v>
      </c>
      <c r="O279" s="57">
        <v>0</v>
      </c>
      <c r="P279" s="57">
        <f t="shared" si="28"/>
        <v>4345552.55</v>
      </c>
      <c r="Q279" s="57">
        <f t="shared" si="31"/>
        <v>1609.82</v>
      </c>
      <c r="R279" s="57">
        <f t="shared" si="29"/>
        <v>1609.82</v>
      </c>
      <c r="S279" s="58">
        <v>45657</v>
      </c>
    </row>
    <row r="280" spans="1:19" s="36" customFormat="1" ht="30" x14ac:dyDescent="0.25">
      <c r="A280" s="101">
        <v>261</v>
      </c>
      <c r="B280" s="101">
        <v>76</v>
      </c>
      <c r="C280" s="55" t="s">
        <v>289</v>
      </c>
      <c r="D280" s="59">
        <v>1982</v>
      </c>
      <c r="E280" s="55"/>
      <c r="F280" s="101" t="s">
        <v>1075</v>
      </c>
      <c r="G280" s="54">
        <v>9</v>
      </c>
      <c r="H280" s="54">
        <v>2</v>
      </c>
      <c r="I280" s="57">
        <v>4300.3999999999996</v>
      </c>
      <c r="J280" s="57">
        <v>3806.2</v>
      </c>
      <c r="K280" s="13">
        <v>136</v>
      </c>
      <c r="L280" s="57">
        <f>SUM('Прил.1.2-реестр дом'!G275)</f>
        <v>3276290.63</v>
      </c>
      <c r="M280" s="57">
        <v>0</v>
      </c>
      <c r="N280" s="57">
        <v>0</v>
      </c>
      <c r="O280" s="57">
        <v>0</v>
      </c>
      <c r="P280" s="57">
        <f t="shared" ref="P280:P341" si="32">L280</f>
        <v>3276290.63</v>
      </c>
      <c r="Q280" s="57">
        <f t="shared" si="31"/>
        <v>860.78</v>
      </c>
      <c r="R280" s="57">
        <f t="shared" ref="R280:R341" si="33">SUM(Q280)</f>
        <v>860.78</v>
      </c>
      <c r="S280" s="58">
        <v>45657</v>
      </c>
    </row>
    <row r="281" spans="1:19" s="36" customFormat="1" ht="30" x14ac:dyDescent="0.25">
      <c r="A281" s="101">
        <v>262</v>
      </c>
      <c r="B281" s="101">
        <v>77</v>
      </c>
      <c r="C281" s="55" t="s">
        <v>288</v>
      </c>
      <c r="D281" s="56">
        <v>1982</v>
      </c>
      <c r="E281" s="55"/>
      <c r="F281" s="101" t="s">
        <v>1075</v>
      </c>
      <c r="G281" s="54">
        <v>9</v>
      </c>
      <c r="H281" s="54">
        <v>2</v>
      </c>
      <c r="I281" s="57">
        <v>4216.3</v>
      </c>
      <c r="J281" s="57">
        <v>3832</v>
      </c>
      <c r="K281" s="13">
        <v>155</v>
      </c>
      <c r="L281" s="57">
        <f>SUM('Прил.1.2-реестр дом'!G276)</f>
        <v>3260925.89</v>
      </c>
      <c r="M281" s="57">
        <v>0</v>
      </c>
      <c r="N281" s="57">
        <v>0</v>
      </c>
      <c r="O281" s="57">
        <v>0</v>
      </c>
      <c r="P281" s="57">
        <f t="shared" si="32"/>
        <v>3260925.89</v>
      </c>
      <c r="Q281" s="57">
        <f t="shared" si="31"/>
        <v>850.97</v>
      </c>
      <c r="R281" s="57">
        <f t="shared" si="33"/>
        <v>850.97</v>
      </c>
      <c r="S281" s="58">
        <v>45657</v>
      </c>
    </row>
    <row r="282" spans="1:19" s="36" customFormat="1" ht="30" x14ac:dyDescent="0.25">
      <c r="A282" s="101">
        <v>263</v>
      </c>
      <c r="B282" s="101">
        <v>78</v>
      </c>
      <c r="C282" s="55" t="s">
        <v>287</v>
      </c>
      <c r="D282" s="59">
        <v>1982</v>
      </c>
      <c r="E282" s="55"/>
      <c r="F282" s="101" t="s">
        <v>1075</v>
      </c>
      <c r="G282" s="54">
        <v>9</v>
      </c>
      <c r="H282" s="54">
        <v>6</v>
      </c>
      <c r="I282" s="57">
        <v>13090</v>
      </c>
      <c r="J282" s="57">
        <v>11471.6</v>
      </c>
      <c r="K282" s="13">
        <v>530</v>
      </c>
      <c r="L282" s="57">
        <f>SUM('Прил.1.2-реестр дом'!G277)</f>
        <v>52058356.659999996</v>
      </c>
      <c r="M282" s="57">
        <v>0</v>
      </c>
      <c r="N282" s="57">
        <v>0</v>
      </c>
      <c r="O282" s="57">
        <v>0</v>
      </c>
      <c r="P282" s="57">
        <f t="shared" si="32"/>
        <v>52058356.659999996</v>
      </c>
      <c r="Q282" s="57">
        <f t="shared" si="31"/>
        <v>4538.0200000000004</v>
      </c>
      <c r="R282" s="57">
        <f t="shared" si="33"/>
        <v>4538.0200000000004</v>
      </c>
      <c r="S282" s="58">
        <v>45657</v>
      </c>
    </row>
    <row r="283" spans="1:19" s="36" customFormat="1" ht="30" x14ac:dyDescent="0.25">
      <c r="A283" s="101">
        <v>264</v>
      </c>
      <c r="B283" s="101">
        <v>79</v>
      </c>
      <c r="C283" s="55" t="s">
        <v>286</v>
      </c>
      <c r="D283" s="59">
        <v>1982</v>
      </c>
      <c r="E283" s="55"/>
      <c r="F283" s="101" t="s">
        <v>1075</v>
      </c>
      <c r="G283" s="54">
        <v>9</v>
      </c>
      <c r="H283" s="54">
        <v>5</v>
      </c>
      <c r="I283" s="57">
        <v>10837.9</v>
      </c>
      <c r="J283" s="57">
        <v>9318.2000000000007</v>
      </c>
      <c r="K283" s="13">
        <v>430</v>
      </c>
      <c r="L283" s="57">
        <f>SUM('Прил.1.2-реестр дом'!G278)</f>
        <v>43101853.600000001</v>
      </c>
      <c r="M283" s="57">
        <v>0</v>
      </c>
      <c r="N283" s="57">
        <v>0</v>
      </c>
      <c r="O283" s="57">
        <v>0</v>
      </c>
      <c r="P283" s="57">
        <f t="shared" si="32"/>
        <v>43101853.600000001</v>
      </c>
      <c r="Q283" s="57">
        <f t="shared" si="31"/>
        <v>4625.5600000000004</v>
      </c>
      <c r="R283" s="57">
        <f t="shared" si="33"/>
        <v>4625.5600000000004</v>
      </c>
      <c r="S283" s="58">
        <v>45657</v>
      </c>
    </row>
    <row r="284" spans="1:19" s="36" customFormat="1" ht="30" x14ac:dyDescent="0.25">
      <c r="A284" s="101">
        <v>265</v>
      </c>
      <c r="B284" s="101">
        <v>80</v>
      </c>
      <c r="C284" s="55" t="s">
        <v>285</v>
      </c>
      <c r="D284" s="59">
        <v>1954</v>
      </c>
      <c r="E284" s="55"/>
      <c r="F284" s="101" t="s">
        <v>1076</v>
      </c>
      <c r="G284" s="54">
        <v>2</v>
      </c>
      <c r="H284" s="54">
        <v>1</v>
      </c>
      <c r="I284" s="57">
        <v>784.9</v>
      </c>
      <c r="J284" s="57">
        <v>571.70000000000005</v>
      </c>
      <c r="K284" s="13">
        <v>40</v>
      </c>
      <c r="L284" s="57">
        <f>SUM('Прил.1.2-реестр дом'!G279)</f>
        <v>626137.49</v>
      </c>
      <c r="M284" s="57">
        <v>0</v>
      </c>
      <c r="N284" s="57">
        <v>0</v>
      </c>
      <c r="O284" s="57">
        <v>0</v>
      </c>
      <c r="P284" s="57">
        <f t="shared" si="32"/>
        <v>626137.49</v>
      </c>
      <c r="Q284" s="57">
        <f t="shared" si="31"/>
        <v>1095.22</v>
      </c>
      <c r="R284" s="57">
        <f t="shared" si="33"/>
        <v>1095.22</v>
      </c>
      <c r="S284" s="58">
        <v>45657</v>
      </c>
    </row>
    <row r="285" spans="1:19" s="36" customFormat="1" ht="30" x14ac:dyDescent="0.25">
      <c r="A285" s="101">
        <v>266</v>
      </c>
      <c r="B285" s="101">
        <v>81</v>
      </c>
      <c r="C285" s="55" t="s">
        <v>284</v>
      </c>
      <c r="D285" s="56">
        <v>1983</v>
      </c>
      <c r="E285" s="55"/>
      <c r="F285" s="101" t="s">
        <v>1076</v>
      </c>
      <c r="G285" s="54">
        <v>2</v>
      </c>
      <c r="H285" s="54">
        <v>1</v>
      </c>
      <c r="I285" s="57">
        <v>322.39999999999998</v>
      </c>
      <c r="J285" s="57">
        <v>289.39999999999998</v>
      </c>
      <c r="K285" s="13">
        <v>15</v>
      </c>
      <c r="L285" s="57">
        <f>SUM('Прил.1.2-реестр дом'!G280)</f>
        <v>374685.61</v>
      </c>
      <c r="M285" s="57">
        <v>0</v>
      </c>
      <c r="N285" s="57">
        <v>0</v>
      </c>
      <c r="O285" s="57">
        <v>0</v>
      </c>
      <c r="P285" s="57">
        <f t="shared" si="32"/>
        <v>374685.61</v>
      </c>
      <c r="Q285" s="57">
        <f t="shared" si="31"/>
        <v>1294.7</v>
      </c>
      <c r="R285" s="57">
        <f t="shared" si="33"/>
        <v>1294.7</v>
      </c>
      <c r="S285" s="58">
        <v>45657</v>
      </c>
    </row>
    <row r="286" spans="1:19" s="36" customFormat="1" ht="30" x14ac:dyDescent="0.25">
      <c r="A286" s="101">
        <v>267</v>
      </c>
      <c r="B286" s="101">
        <v>82</v>
      </c>
      <c r="C286" s="55" t="s">
        <v>283</v>
      </c>
      <c r="D286" s="59">
        <v>1984</v>
      </c>
      <c r="E286" s="55"/>
      <c r="F286" s="101" t="s">
        <v>1076</v>
      </c>
      <c r="G286" s="54">
        <v>5</v>
      </c>
      <c r="H286" s="54">
        <v>3</v>
      </c>
      <c r="I286" s="57">
        <v>4235.1000000000004</v>
      </c>
      <c r="J286" s="57">
        <v>3542.3</v>
      </c>
      <c r="K286" s="13">
        <v>183</v>
      </c>
      <c r="L286" s="57">
        <f>SUM('Прил.1.2-реестр дом'!G281)</f>
        <v>14959260.029999999</v>
      </c>
      <c r="M286" s="57">
        <v>0</v>
      </c>
      <c r="N286" s="57">
        <v>0</v>
      </c>
      <c r="O286" s="57">
        <v>0</v>
      </c>
      <c r="P286" s="57">
        <f t="shared" si="32"/>
        <v>14959260.029999999</v>
      </c>
      <c r="Q286" s="57">
        <f t="shared" si="31"/>
        <v>4223.04</v>
      </c>
      <c r="R286" s="57">
        <f t="shared" si="33"/>
        <v>4223.04</v>
      </c>
      <c r="S286" s="58">
        <v>45657</v>
      </c>
    </row>
    <row r="287" spans="1:19" s="36" customFormat="1" ht="30" x14ac:dyDescent="0.25">
      <c r="A287" s="101">
        <v>268</v>
      </c>
      <c r="B287" s="101">
        <v>83</v>
      </c>
      <c r="C287" s="55" t="s">
        <v>282</v>
      </c>
      <c r="D287" s="59">
        <v>1987</v>
      </c>
      <c r="E287" s="55"/>
      <c r="F287" s="101" t="s">
        <v>1076</v>
      </c>
      <c r="G287" s="54">
        <v>3</v>
      </c>
      <c r="H287" s="54">
        <v>6</v>
      </c>
      <c r="I287" s="57">
        <v>4115.8999999999996</v>
      </c>
      <c r="J287" s="57">
        <v>3794.6</v>
      </c>
      <c r="K287" s="13">
        <v>175</v>
      </c>
      <c r="L287" s="57">
        <f>SUM('Прил.1.2-реестр дом'!G282)</f>
        <v>15970589.08</v>
      </c>
      <c r="M287" s="57">
        <v>0</v>
      </c>
      <c r="N287" s="57">
        <v>0</v>
      </c>
      <c r="O287" s="57">
        <v>0</v>
      </c>
      <c r="P287" s="57">
        <f t="shared" si="32"/>
        <v>15970589.08</v>
      </c>
      <c r="Q287" s="57">
        <f t="shared" si="31"/>
        <v>4208.7700000000004</v>
      </c>
      <c r="R287" s="57">
        <f t="shared" si="33"/>
        <v>4208.7700000000004</v>
      </c>
      <c r="S287" s="58">
        <v>45657</v>
      </c>
    </row>
    <row r="288" spans="1:19" s="36" customFormat="1" ht="30" x14ac:dyDescent="0.25">
      <c r="A288" s="101">
        <v>269</v>
      </c>
      <c r="B288" s="101">
        <v>84</v>
      </c>
      <c r="C288" s="55" t="s">
        <v>281</v>
      </c>
      <c r="D288" s="59">
        <v>1984</v>
      </c>
      <c r="E288" s="55"/>
      <c r="F288" s="101" t="s">
        <v>1076</v>
      </c>
      <c r="G288" s="54">
        <v>2</v>
      </c>
      <c r="H288" s="54">
        <v>2</v>
      </c>
      <c r="I288" s="57">
        <v>828</v>
      </c>
      <c r="J288" s="57">
        <v>764.5</v>
      </c>
      <c r="K288" s="13">
        <v>36</v>
      </c>
      <c r="L288" s="57">
        <f>SUM('Прил.1.2-реестр дом'!G283)</f>
        <v>3384502.15</v>
      </c>
      <c r="M288" s="57">
        <v>0</v>
      </c>
      <c r="N288" s="57">
        <v>0</v>
      </c>
      <c r="O288" s="57">
        <v>0</v>
      </c>
      <c r="P288" s="57">
        <f t="shared" si="32"/>
        <v>3384502.15</v>
      </c>
      <c r="Q288" s="57">
        <f t="shared" si="31"/>
        <v>4427.08</v>
      </c>
      <c r="R288" s="57">
        <f t="shared" si="33"/>
        <v>4427.08</v>
      </c>
      <c r="S288" s="58">
        <v>45657</v>
      </c>
    </row>
    <row r="289" spans="1:19" s="36" customFormat="1" ht="30" x14ac:dyDescent="0.25">
      <c r="A289" s="101">
        <v>270</v>
      </c>
      <c r="B289" s="101">
        <v>85</v>
      </c>
      <c r="C289" s="55" t="s">
        <v>280</v>
      </c>
      <c r="D289" s="59">
        <v>1994</v>
      </c>
      <c r="E289" s="55"/>
      <c r="F289" s="101" t="s">
        <v>1076</v>
      </c>
      <c r="G289" s="54">
        <v>5</v>
      </c>
      <c r="H289" s="54">
        <v>7</v>
      </c>
      <c r="I289" s="57">
        <v>6121.42</v>
      </c>
      <c r="J289" s="57">
        <v>5560.42</v>
      </c>
      <c r="K289" s="13">
        <v>287</v>
      </c>
      <c r="L289" s="57">
        <f>SUM('Прил.1.2-реестр дом'!G284)</f>
        <v>13549853.16</v>
      </c>
      <c r="M289" s="57">
        <v>0</v>
      </c>
      <c r="N289" s="57">
        <v>0</v>
      </c>
      <c r="O289" s="57">
        <v>0</v>
      </c>
      <c r="P289" s="57">
        <f t="shared" si="32"/>
        <v>13549853.16</v>
      </c>
      <c r="Q289" s="57">
        <f t="shared" si="31"/>
        <v>2436.84</v>
      </c>
      <c r="R289" s="57">
        <f t="shared" si="33"/>
        <v>2436.84</v>
      </c>
      <c r="S289" s="58">
        <v>45657</v>
      </c>
    </row>
    <row r="290" spans="1:19" s="36" customFormat="1" ht="30" x14ac:dyDescent="0.25">
      <c r="A290" s="101">
        <v>271</v>
      </c>
      <c r="B290" s="101">
        <v>86</v>
      </c>
      <c r="C290" s="55" t="s">
        <v>279</v>
      </c>
      <c r="D290" s="59">
        <v>1984</v>
      </c>
      <c r="E290" s="55"/>
      <c r="F290" s="101" t="s">
        <v>1075</v>
      </c>
      <c r="G290" s="54">
        <v>9</v>
      </c>
      <c r="H290" s="54">
        <v>1</v>
      </c>
      <c r="I290" s="57">
        <v>9150.2000000000007</v>
      </c>
      <c r="J290" s="57">
        <v>7658.2</v>
      </c>
      <c r="K290" s="13">
        <v>515</v>
      </c>
      <c r="L290" s="57">
        <f>SUM('Прил.1.2-реестр дом'!G285)</f>
        <v>6507044.6699999999</v>
      </c>
      <c r="M290" s="57">
        <v>0</v>
      </c>
      <c r="N290" s="57">
        <v>0</v>
      </c>
      <c r="O290" s="57">
        <v>0</v>
      </c>
      <c r="P290" s="57">
        <f t="shared" si="32"/>
        <v>6507044.6699999999</v>
      </c>
      <c r="Q290" s="57">
        <f t="shared" si="31"/>
        <v>849.68</v>
      </c>
      <c r="R290" s="57">
        <f t="shared" si="33"/>
        <v>849.68</v>
      </c>
      <c r="S290" s="58">
        <v>45657</v>
      </c>
    </row>
    <row r="291" spans="1:19" s="36" customFormat="1" ht="30" x14ac:dyDescent="0.25">
      <c r="A291" s="101">
        <v>272</v>
      </c>
      <c r="B291" s="101">
        <v>87</v>
      </c>
      <c r="C291" s="55" t="s">
        <v>277</v>
      </c>
      <c r="D291" s="56">
        <v>1986</v>
      </c>
      <c r="E291" s="55"/>
      <c r="F291" s="101" t="s">
        <v>1076</v>
      </c>
      <c r="G291" s="54">
        <v>5</v>
      </c>
      <c r="H291" s="54">
        <v>2</v>
      </c>
      <c r="I291" s="57">
        <v>1505.3</v>
      </c>
      <c r="J291" s="57">
        <v>1367.5</v>
      </c>
      <c r="K291" s="13">
        <v>58</v>
      </c>
      <c r="L291" s="57">
        <f>SUM('Прил.1.2-реестр дом'!G286)</f>
        <v>3782627.38</v>
      </c>
      <c r="M291" s="57">
        <v>0</v>
      </c>
      <c r="N291" s="57">
        <v>0</v>
      </c>
      <c r="O291" s="57">
        <v>0</v>
      </c>
      <c r="P291" s="57">
        <f t="shared" si="32"/>
        <v>3782627.38</v>
      </c>
      <c r="Q291" s="57">
        <f t="shared" si="31"/>
        <v>2766.09</v>
      </c>
      <c r="R291" s="57">
        <f t="shared" si="33"/>
        <v>2766.09</v>
      </c>
      <c r="S291" s="58">
        <v>45657</v>
      </c>
    </row>
    <row r="292" spans="1:19" s="36" customFormat="1" ht="30" x14ac:dyDescent="0.25">
      <c r="A292" s="101">
        <v>273</v>
      </c>
      <c r="B292" s="101">
        <v>88</v>
      </c>
      <c r="C292" s="55" t="s">
        <v>276</v>
      </c>
      <c r="D292" s="56">
        <v>1982</v>
      </c>
      <c r="E292" s="55"/>
      <c r="F292" s="101" t="s">
        <v>1076</v>
      </c>
      <c r="G292" s="54">
        <v>5</v>
      </c>
      <c r="H292" s="54">
        <v>6</v>
      </c>
      <c r="I292" s="57">
        <v>4570.8999999999996</v>
      </c>
      <c r="J292" s="57">
        <v>4093.5</v>
      </c>
      <c r="K292" s="13">
        <v>203</v>
      </c>
      <c r="L292" s="57">
        <f>SUM('Прил.1.2-реестр дом'!G287)</f>
        <v>8770974.4000000004</v>
      </c>
      <c r="M292" s="57">
        <v>0</v>
      </c>
      <c r="N292" s="57">
        <v>0</v>
      </c>
      <c r="O292" s="57">
        <v>0</v>
      </c>
      <c r="P292" s="57">
        <f t="shared" si="32"/>
        <v>8770974.4000000004</v>
      </c>
      <c r="Q292" s="57">
        <f t="shared" si="31"/>
        <v>2142.66</v>
      </c>
      <c r="R292" s="57">
        <f t="shared" si="33"/>
        <v>2142.66</v>
      </c>
      <c r="S292" s="58">
        <v>45657</v>
      </c>
    </row>
    <row r="293" spans="1:19" s="36" customFormat="1" ht="30" x14ac:dyDescent="0.25">
      <c r="A293" s="101">
        <v>274</v>
      </c>
      <c r="B293" s="101">
        <v>89</v>
      </c>
      <c r="C293" s="55" t="s">
        <v>275</v>
      </c>
      <c r="D293" s="56">
        <v>1988</v>
      </c>
      <c r="E293" s="55"/>
      <c r="F293" s="101" t="s">
        <v>1076</v>
      </c>
      <c r="G293" s="54">
        <v>5</v>
      </c>
      <c r="H293" s="54">
        <v>6</v>
      </c>
      <c r="I293" s="57">
        <v>4543.5</v>
      </c>
      <c r="J293" s="57">
        <v>4078.4</v>
      </c>
      <c r="K293" s="13">
        <v>192</v>
      </c>
      <c r="L293" s="57">
        <f>SUM('Прил.1.2-реестр дом'!G288)</f>
        <v>12788952.93</v>
      </c>
      <c r="M293" s="57">
        <v>0</v>
      </c>
      <c r="N293" s="57">
        <v>0</v>
      </c>
      <c r="O293" s="57">
        <v>0</v>
      </c>
      <c r="P293" s="57">
        <f t="shared" si="32"/>
        <v>12788952.93</v>
      </c>
      <c r="Q293" s="57">
        <f t="shared" si="31"/>
        <v>3135.78</v>
      </c>
      <c r="R293" s="57">
        <f t="shared" si="33"/>
        <v>3135.78</v>
      </c>
      <c r="S293" s="58">
        <v>45657</v>
      </c>
    </row>
    <row r="294" spans="1:19" s="36" customFormat="1" ht="30" x14ac:dyDescent="0.25">
      <c r="A294" s="101">
        <v>275</v>
      </c>
      <c r="B294" s="101">
        <v>90</v>
      </c>
      <c r="C294" s="55" t="s">
        <v>274</v>
      </c>
      <c r="D294" s="59">
        <v>1989</v>
      </c>
      <c r="E294" s="55"/>
      <c r="F294" s="101" t="s">
        <v>1076</v>
      </c>
      <c r="G294" s="54">
        <v>2</v>
      </c>
      <c r="H294" s="54">
        <v>3</v>
      </c>
      <c r="I294" s="57">
        <v>1096.8</v>
      </c>
      <c r="J294" s="57">
        <v>981.8</v>
      </c>
      <c r="K294" s="13">
        <v>58</v>
      </c>
      <c r="L294" s="57">
        <f>SUM('Прил.1.2-реестр дом'!G289)</f>
        <v>4549808.29</v>
      </c>
      <c r="M294" s="57">
        <v>0</v>
      </c>
      <c r="N294" s="57">
        <v>0</v>
      </c>
      <c r="O294" s="57">
        <v>0</v>
      </c>
      <c r="P294" s="57">
        <f t="shared" si="32"/>
        <v>4549808.29</v>
      </c>
      <c r="Q294" s="57">
        <f t="shared" si="31"/>
        <v>4634.1499999999996</v>
      </c>
      <c r="R294" s="57">
        <f t="shared" si="33"/>
        <v>4634.1499999999996</v>
      </c>
      <c r="S294" s="58">
        <v>45657</v>
      </c>
    </row>
    <row r="295" spans="1:19" s="36" customFormat="1" ht="30" x14ac:dyDescent="0.25">
      <c r="A295" s="101">
        <v>276</v>
      </c>
      <c r="B295" s="101">
        <v>91</v>
      </c>
      <c r="C295" s="55" t="s">
        <v>273</v>
      </c>
      <c r="D295" s="59">
        <v>1985</v>
      </c>
      <c r="E295" s="55"/>
      <c r="F295" s="101" t="s">
        <v>1076</v>
      </c>
      <c r="G295" s="54">
        <v>5</v>
      </c>
      <c r="H295" s="54">
        <v>6</v>
      </c>
      <c r="I295" s="57">
        <v>4716.3</v>
      </c>
      <c r="J295" s="57">
        <v>4230.3999999999996</v>
      </c>
      <c r="K295" s="13">
        <v>180</v>
      </c>
      <c r="L295" s="57">
        <f>SUM('Прил.1.2-реестр дом'!G290)</f>
        <v>8254443.4000000004</v>
      </c>
      <c r="M295" s="57">
        <v>0</v>
      </c>
      <c r="N295" s="57">
        <v>0</v>
      </c>
      <c r="O295" s="57">
        <v>0</v>
      </c>
      <c r="P295" s="57">
        <f t="shared" si="32"/>
        <v>8254443.4000000004</v>
      </c>
      <c r="Q295" s="57">
        <f t="shared" si="31"/>
        <v>1951.22</v>
      </c>
      <c r="R295" s="57">
        <f t="shared" si="33"/>
        <v>1951.22</v>
      </c>
      <c r="S295" s="58">
        <v>45657</v>
      </c>
    </row>
    <row r="296" spans="1:19" s="36" customFormat="1" ht="30" x14ac:dyDescent="0.25">
      <c r="A296" s="101">
        <v>277</v>
      </c>
      <c r="B296" s="101">
        <v>92</v>
      </c>
      <c r="C296" s="55" t="s">
        <v>272</v>
      </c>
      <c r="D296" s="56">
        <v>1989</v>
      </c>
      <c r="E296" s="55"/>
      <c r="F296" s="101" t="s">
        <v>1075</v>
      </c>
      <c r="G296" s="54">
        <v>5</v>
      </c>
      <c r="H296" s="54">
        <v>2</v>
      </c>
      <c r="I296" s="57">
        <v>2213.5</v>
      </c>
      <c r="J296" s="57">
        <v>2011.9</v>
      </c>
      <c r="K296" s="13">
        <v>110</v>
      </c>
      <c r="L296" s="57">
        <f>SUM('Прил.1.2-реестр дом'!G291)</f>
        <v>3244579.58</v>
      </c>
      <c r="M296" s="57">
        <v>0</v>
      </c>
      <c r="N296" s="57">
        <v>0</v>
      </c>
      <c r="O296" s="57">
        <v>0</v>
      </c>
      <c r="P296" s="57">
        <f t="shared" si="32"/>
        <v>3244579.58</v>
      </c>
      <c r="Q296" s="57">
        <f t="shared" si="31"/>
        <v>1612.69</v>
      </c>
      <c r="R296" s="57">
        <f t="shared" si="33"/>
        <v>1612.69</v>
      </c>
      <c r="S296" s="58">
        <v>45657</v>
      </c>
    </row>
    <row r="297" spans="1:19" s="36" customFormat="1" ht="30" x14ac:dyDescent="0.25">
      <c r="A297" s="101">
        <v>278</v>
      </c>
      <c r="B297" s="101">
        <v>93</v>
      </c>
      <c r="C297" s="55" t="s">
        <v>271</v>
      </c>
      <c r="D297" s="56">
        <v>1986</v>
      </c>
      <c r="E297" s="55"/>
      <c r="F297" s="101" t="s">
        <v>1076</v>
      </c>
      <c r="G297" s="54">
        <v>5</v>
      </c>
      <c r="H297" s="54">
        <v>4</v>
      </c>
      <c r="I297" s="57">
        <v>2975.4</v>
      </c>
      <c r="J297" s="57">
        <v>2652.6</v>
      </c>
      <c r="K297" s="13">
        <v>126</v>
      </c>
      <c r="L297" s="57">
        <f>SUM('Прил.1.2-реестр дом'!G292)</f>
        <v>3457939.07</v>
      </c>
      <c r="M297" s="57">
        <v>0</v>
      </c>
      <c r="N297" s="57">
        <v>0</v>
      </c>
      <c r="O297" s="57">
        <v>0</v>
      </c>
      <c r="P297" s="57">
        <f t="shared" si="32"/>
        <v>3457939.07</v>
      </c>
      <c r="Q297" s="57">
        <f t="shared" si="31"/>
        <v>1303.5999999999999</v>
      </c>
      <c r="R297" s="57">
        <f t="shared" si="33"/>
        <v>1303.5999999999999</v>
      </c>
      <c r="S297" s="58">
        <v>45657</v>
      </c>
    </row>
    <row r="298" spans="1:19" s="36" customFormat="1" ht="30" x14ac:dyDescent="0.25">
      <c r="A298" s="101">
        <v>279</v>
      </c>
      <c r="B298" s="101">
        <v>94</v>
      </c>
      <c r="C298" s="55" t="s">
        <v>270</v>
      </c>
      <c r="D298" s="56">
        <v>1982</v>
      </c>
      <c r="E298" s="55"/>
      <c r="F298" s="101" t="s">
        <v>1076</v>
      </c>
      <c r="G298" s="54">
        <v>5</v>
      </c>
      <c r="H298" s="54">
        <v>4</v>
      </c>
      <c r="I298" s="57">
        <v>3015.7</v>
      </c>
      <c r="J298" s="57">
        <v>2702.5</v>
      </c>
      <c r="K298" s="13">
        <v>124</v>
      </c>
      <c r="L298" s="57">
        <f>SUM('Прил.1.2-реестр дом'!G293)</f>
        <v>8488532.0500000007</v>
      </c>
      <c r="M298" s="57">
        <v>0</v>
      </c>
      <c r="N298" s="57">
        <v>0</v>
      </c>
      <c r="O298" s="57">
        <v>0</v>
      </c>
      <c r="P298" s="57">
        <f t="shared" si="32"/>
        <v>8488532.0500000007</v>
      </c>
      <c r="Q298" s="57">
        <f t="shared" si="31"/>
        <v>3140.99</v>
      </c>
      <c r="R298" s="57">
        <f t="shared" si="33"/>
        <v>3140.99</v>
      </c>
      <c r="S298" s="58">
        <v>45657</v>
      </c>
    </row>
    <row r="299" spans="1:19" s="36" customFormat="1" ht="32.25" customHeight="1" x14ac:dyDescent="0.25">
      <c r="A299" s="101">
        <v>280</v>
      </c>
      <c r="B299" s="101">
        <v>95</v>
      </c>
      <c r="C299" s="55" t="s">
        <v>269</v>
      </c>
      <c r="D299" s="56">
        <v>1993</v>
      </c>
      <c r="E299" s="55"/>
      <c r="F299" s="101" t="s">
        <v>1076</v>
      </c>
      <c r="G299" s="54">
        <v>12</v>
      </c>
      <c r="H299" s="54">
        <v>1</v>
      </c>
      <c r="I299" s="57">
        <v>13414.8</v>
      </c>
      <c r="J299" s="57">
        <v>12214</v>
      </c>
      <c r="K299" s="13">
        <v>334</v>
      </c>
      <c r="L299" s="57">
        <f>SUM('Прил.1.2-реестр дом'!G294)</f>
        <v>9637308.8000000007</v>
      </c>
      <c r="M299" s="57">
        <v>0</v>
      </c>
      <c r="N299" s="57">
        <v>0</v>
      </c>
      <c r="O299" s="57">
        <v>0</v>
      </c>
      <c r="P299" s="57">
        <f t="shared" si="32"/>
        <v>9637308.8000000007</v>
      </c>
      <c r="Q299" s="57">
        <f t="shared" si="31"/>
        <v>789.04</v>
      </c>
      <c r="R299" s="57">
        <f t="shared" si="33"/>
        <v>789.04</v>
      </c>
      <c r="S299" s="58">
        <v>45657</v>
      </c>
    </row>
    <row r="300" spans="1:19" s="36" customFormat="1" ht="30" x14ac:dyDescent="0.25">
      <c r="A300" s="101">
        <v>281</v>
      </c>
      <c r="B300" s="101">
        <v>96</v>
      </c>
      <c r="C300" s="55" t="s">
        <v>268</v>
      </c>
      <c r="D300" s="59">
        <v>1986</v>
      </c>
      <c r="E300" s="55"/>
      <c r="F300" s="101" t="s">
        <v>1075</v>
      </c>
      <c r="G300" s="54">
        <v>5</v>
      </c>
      <c r="H300" s="54">
        <v>6</v>
      </c>
      <c r="I300" s="57">
        <v>5414.7</v>
      </c>
      <c r="J300" s="57">
        <v>583.20000000000005</v>
      </c>
      <c r="K300" s="13">
        <v>203</v>
      </c>
      <c r="L300" s="57">
        <f>SUM('Прил.1.2-реестр дом'!G295)</f>
        <v>6440035.0199999996</v>
      </c>
      <c r="M300" s="57">
        <v>0</v>
      </c>
      <c r="N300" s="57">
        <v>0</v>
      </c>
      <c r="O300" s="57">
        <v>0</v>
      </c>
      <c r="P300" s="57">
        <f t="shared" si="32"/>
        <v>6440035.0199999996</v>
      </c>
      <c r="Q300" s="57">
        <f t="shared" ref="Q300:Q324" si="34">SUM(L300/J300)</f>
        <v>11042.58</v>
      </c>
      <c r="R300" s="57">
        <f t="shared" si="33"/>
        <v>11042.58</v>
      </c>
      <c r="S300" s="58">
        <v>45657</v>
      </c>
    </row>
    <row r="301" spans="1:19" s="36" customFormat="1" ht="30" x14ac:dyDescent="0.25">
      <c r="A301" s="101">
        <v>282</v>
      </c>
      <c r="B301" s="101">
        <v>97</v>
      </c>
      <c r="C301" s="55" t="s">
        <v>267</v>
      </c>
      <c r="D301" s="59">
        <v>1982</v>
      </c>
      <c r="E301" s="55"/>
      <c r="F301" s="101" t="s">
        <v>1075</v>
      </c>
      <c r="G301" s="54">
        <v>5</v>
      </c>
      <c r="H301" s="54">
        <v>6</v>
      </c>
      <c r="I301" s="57">
        <v>4971.6000000000004</v>
      </c>
      <c r="J301" s="57">
        <v>4415.5</v>
      </c>
      <c r="K301" s="13">
        <v>205</v>
      </c>
      <c r="L301" s="57">
        <f>SUM('Прил.1.2-реестр дом'!G296)</f>
        <v>13993960.25</v>
      </c>
      <c r="M301" s="57">
        <v>0</v>
      </c>
      <c r="N301" s="57">
        <v>0</v>
      </c>
      <c r="O301" s="57">
        <v>0</v>
      </c>
      <c r="P301" s="57">
        <f t="shared" si="32"/>
        <v>13993960.25</v>
      </c>
      <c r="Q301" s="57">
        <f t="shared" si="34"/>
        <v>3169.28</v>
      </c>
      <c r="R301" s="57">
        <f t="shared" si="33"/>
        <v>3169.28</v>
      </c>
      <c r="S301" s="58">
        <v>45657</v>
      </c>
    </row>
    <row r="302" spans="1:19" s="36" customFormat="1" ht="30" x14ac:dyDescent="0.25">
      <c r="A302" s="101">
        <v>283</v>
      </c>
      <c r="B302" s="101">
        <v>98</v>
      </c>
      <c r="C302" s="55" t="s">
        <v>266</v>
      </c>
      <c r="D302" s="59">
        <v>1982</v>
      </c>
      <c r="E302" s="55"/>
      <c r="F302" s="101" t="s">
        <v>1075</v>
      </c>
      <c r="G302" s="54">
        <v>5</v>
      </c>
      <c r="H302" s="54">
        <v>4</v>
      </c>
      <c r="I302" s="57">
        <v>3044.3</v>
      </c>
      <c r="J302" s="57">
        <v>2739.3</v>
      </c>
      <c r="K302" s="13">
        <v>146</v>
      </c>
      <c r="L302" s="57">
        <f>SUM('Прил.1.2-реестр дом'!G297)</f>
        <v>12107047.76</v>
      </c>
      <c r="M302" s="57">
        <v>0</v>
      </c>
      <c r="N302" s="57">
        <v>0</v>
      </c>
      <c r="O302" s="57">
        <v>0</v>
      </c>
      <c r="P302" s="57">
        <f t="shared" si="32"/>
        <v>12107047.76</v>
      </c>
      <c r="Q302" s="57">
        <f t="shared" si="34"/>
        <v>4419.76</v>
      </c>
      <c r="R302" s="57">
        <f t="shared" si="33"/>
        <v>4419.76</v>
      </c>
      <c r="S302" s="58">
        <v>45657</v>
      </c>
    </row>
    <row r="303" spans="1:19" s="36" customFormat="1" ht="30" x14ac:dyDescent="0.25">
      <c r="A303" s="101">
        <v>284</v>
      </c>
      <c r="B303" s="101">
        <v>99</v>
      </c>
      <c r="C303" s="55" t="s">
        <v>265</v>
      </c>
      <c r="D303" s="59">
        <v>1968</v>
      </c>
      <c r="E303" s="55"/>
      <c r="F303" s="101" t="s">
        <v>1076</v>
      </c>
      <c r="G303" s="54">
        <v>5</v>
      </c>
      <c r="H303" s="54">
        <v>2</v>
      </c>
      <c r="I303" s="57">
        <v>3764.3</v>
      </c>
      <c r="J303" s="57">
        <v>3046.3</v>
      </c>
      <c r="K303" s="13">
        <v>140</v>
      </c>
      <c r="L303" s="57">
        <f>SUM('Прил.1.2-реестр дом'!G298)</f>
        <v>10595676.35</v>
      </c>
      <c r="M303" s="57">
        <v>0</v>
      </c>
      <c r="N303" s="57">
        <v>0</v>
      </c>
      <c r="O303" s="57">
        <v>0</v>
      </c>
      <c r="P303" s="57">
        <f t="shared" si="32"/>
        <v>10595676.35</v>
      </c>
      <c r="Q303" s="57">
        <f t="shared" si="34"/>
        <v>3478.21</v>
      </c>
      <c r="R303" s="57">
        <f t="shared" si="33"/>
        <v>3478.21</v>
      </c>
      <c r="S303" s="58">
        <v>45657</v>
      </c>
    </row>
    <row r="304" spans="1:19" s="36" customFormat="1" ht="30" x14ac:dyDescent="0.25">
      <c r="A304" s="101">
        <v>285</v>
      </c>
      <c r="B304" s="101">
        <v>100</v>
      </c>
      <c r="C304" s="55" t="s">
        <v>264</v>
      </c>
      <c r="D304" s="59">
        <v>1992</v>
      </c>
      <c r="E304" s="55"/>
      <c r="F304" s="101" t="s">
        <v>1075</v>
      </c>
      <c r="G304" s="54">
        <v>5</v>
      </c>
      <c r="H304" s="54">
        <v>1</v>
      </c>
      <c r="I304" s="57">
        <v>1472.1</v>
      </c>
      <c r="J304" s="57">
        <v>1268.2</v>
      </c>
      <c r="K304" s="13">
        <v>58</v>
      </c>
      <c r="L304" s="57">
        <f>SUM('Прил.1.2-реестр дом'!G299)</f>
        <v>1720599.72</v>
      </c>
      <c r="M304" s="57">
        <v>0</v>
      </c>
      <c r="N304" s="57">
        <v>0</v>
      </c>
      <c r="O304" s="57">
        <v>0</v>
      </c>
      <c r="P304" s="57">
        <f t="shared" si="32"/>
        <v>1720599.72</v>
      </c>
      <c r="Q304" s="57">
        <f t="shared" si="34"/>
        <v>1356.73</v>
      </c>
      <c r="R304" s="57">
        <f t="shared" si="33"/>
        <v>1356.73</v>
      </c>
      <c r="S304" s="58">
        <v>45657</v>
      </c>
    </row>
    <row r="305" spans="1:19" s="36" customFormat="1" ht="30" x14ac:dyDescent="0.25">
      <c r="A305" s="101">
        <v>286</v>
      </c>
      <c r="B305" s="101">
        <v>101</v>
      </c>
      <c r="C305" s="55" t="s">
        <v>263</v>
      </c>
      <c r="D305" s="56">
        <v>1993</v>
      </c>
      <c r="E305" s="55"/>
      <c r="F305" s="101" t="s">
        <v>1075</v>
      </c>
      <c r="G305" s="54">
        <v>5</v>
      </c>
      <c r="H305" s="54">
        <v>1</v>
      </c>
      <c r="I305" s="57">
        <v>1399.4</v>
      </c>
      <c r="J305" s="57">
        <v>1211.9000000000001</v>
      </c>
      <c r="K305" s="13">
        <v>56</v>
      </c>
      <c r="L305" s="57">
        <f>SUM('Прил.1.2-реестр дом'!G300)</f>
        <v>1791480.5</v>
      </c>
      <c r="M305" s="57">
        <v>0</v>
      </c>
      <c r="N305" s="57">
        <v>0</v>
      </c>
      <c r="O305" s="57">
        <v>0</v>
      </c>
      <c r="P305" s="57">
        <f t="shared" si="32"/>
        <v>1791480.5</v>
      </c>
      <c r="Q305" s="57">
        <f t="shared" si="34"/>
        <v>1478.24</v>
      </c>
      <c r="R305" s="57">
        <f t="shared" si="33"/>
        <v>1478.24</v>
      </c>
      <c r="S305" s="58">
        <v>45657</v>
      </c>
    </row>
    <row r="306" spans="1:19" s="36" customFormat="1" ht="30" x14ac:dyDescent="0.25">
      <c r="A306" s="101">
        <v>287</v>
      </c>
      <c r="B306" s="101">
        <v>102</v>
      </c>
      <c r="C306" s="55" t="s">
        <v>262</v>
      </c>
      <c r="D306" s="59">
        <v>1990</v>
      </c>
      <c r="E306" s="55"/>
      <c r="F306" s="101" t="s">
        <v>1075</v>
      </c>
      <c r="G306" s="54">
        <v>5</v>
      </c>
      <c r="H306" s="54">
        <v>3</v>
      </c>
      <c r="I306" s="57">
        <v>3258</v>
      </c>
      <c r="J306" s="57">
        <v>2896.6</v>
      </c>
      <c r="K306" s="13">
        <v>122</v>
      </c>
      <c r="L306" s="57">
        <f>SUM('Прил.1.2-реестр дом'!G301)</f>
        <v>3663612.37</v>
      </c>
      <c r="M306" s="57">
        <v>0</v>
      </c>
      <c r="N306" s="57">
        <v>0</v>
      </c>
      <c r="O306" s="57">
        <v>0</v>
      </c>
      <c r="P306" s="57">
        <f t="shared" si="32"/>
        <v>3663612.37</v>
      </c>
      <c r="Q306" s="57">
        <f t="shared" si="34"/>
        <v>1264.8</v>
      </c>
      <c r="R306" s="57">
        <f t="shared" si="33"/>
        <v>1264.8</v>
      </c>
      <c r="S306" s="58">
        <v>45657</v>
      </c>
    </row>
    <row r="307" spans="1:19" s="36" customFormat="1" ht="30" x14ac:dyDescent="0.25">
      <c r="A307" s="101">
        <v>288</v>
      </c>
      <c r="B307" s="101">
        <v>103</v>
      </c>
      <c r="C307" s="55" t="s">
        <v>261</v>
      </c>
      <c r="D307" s="59">
        <v>1990</v>
      </c>
      <c r="E307" s="55"/>
      <c r="F307" s="101" t="s">
        <v>1075</v>
      </c>
      <c r="G307" s="54">
        <v>5</v>
      </c>
      <c r="H307" s="54">
        <v>4</v>
      </c>
      <c r="I307" s="57">
        <v>3639.92</v>
      </c>
      <c r="J307" s="57">
        <v>3293.92</v>
      </c>
      <c r="K307" s="13">
        <v>152</v>
      </c>
      <c r="L307" s="57">
        <f>SUM('Прил.1.2-реестр дом'!G302)</f>
        <v>4465542.38</v>
      </c>
      <c r="M307" s="57">
        <v>0</v>
      </c>
      <c r="N307" s="57">
        <v>0</v>
      </c>
      <c r="O307" s="57">
        <v>0</v>
      </c>
      <c r="P307" s="57">
        <f t="shared" si="32"/>
        <v>4465542.38</v>
      </c>
      <c r="Q307" s="57">
        <f t="shared" si="34"/>
        <v>1355.69</v>
      </c>
      <c r="R307" s="57">
        <f t="shared" si="33"/>
        <v>1355.69</v>
      </c>
      <c r="S307" s="58">
        <v>45657</v>
      </c>
    </row>
    <row r="308" spans="1:19" s="36" customFormat="1" ht="30" x14ac:dyDescent="0.25">
      <c r="A308" s="101">
        <v>289</v>
      </c>
      <c r="B308" s="101">
        <v>104</v>
      </c>
      <c r="C308" s="55" t="s">
        <v>260</v>
      </c>
      <c r="D308" s="59">
        <v>1990</v>
      </c>
      <c r="E308" s="55"/>
      <c r="F308" s="101" t="s">
        <v>1075</v>
      </c>
      <c r="G308" s="54">
        <v>5</v>
      </c>
      <c r="H308" s="54">
        <v>3</v>
      </c>
      <c r="I308" s="57">
        <v>3201.7</v>
      </c>
      <c r="J308" s="57">
        <v>2849.7</v>
      </c>
      <c r="K308" s="13">
        <v>152</v>
      </c>
      <c r="L308" s="57">
        <f>SUM('Прил.1.2-реестр дом'!G303)</f>
        <v>3752026</v>
      </c>
      <c r="M308" s="57">
        <v>0</v>
      </c>
      <c r="N308" s="57">
        <v>0</v>
      </c>
      <c r="O308" s="57">
        <v>0</v>
      </c>
      <c r="P308" s="57">
        <f t="shared" si="32"/>
        <v>3752026</v>
      </c>
      <c r="Q308" s="57">
        <f t="shared" si="34"/>
        <v>1316.64</v>
      </c>
      <c r="R308" s="57">
        <f t="shared" si="33"/>
        <v>1316.64</v>
      </c>
      <c r="S308" s="58">
        <v>45657</v>
      </c>
    </row>
    <row r="309" spans="1:19" s="36" customFormat="1" ht="30" x14ac:dyDescent="0.25">
      <c r="A309" s="101">
        <v>290</v>
      </c>
      <c r="B309" s="101">
        <v>105</v>
      </c>
      <c r="C309" s="55" t="s">
        <v>259</v>
      </c>
      <c r="D309" s="59">
        <v>1992</v>
      </c>
      <c r="E309" s="55"/>
      <c r="F309" s="101" t="s">
        <v>1076</v>
      </c>
      <c r="G309" s="54">
        <v>5</v>
      </c>
      <c r="H309" s="54">
        <v>3</v>
      </c>
      <c r="I309" s="57">
        <v>2509.8000000000002</v>
      </c>
      <c r="J309" s="57">
        <v>2264.6999999999998</v>
      </c>
      <c r="K309" s="13">
        <v>83</v>
      </c>
      <c r="L309" s="57">
        <f>SUM('Прил.1.2-реестр дом'!G304)</f>
        <v>5516257.3600000003</v>
      </c>
      <c r="M309" s="57">
        <v>0</v>
      </c>
      <c r="N309" s="57">
        <v>0</v>
      </c>
      <c r="O309" s="57">
        <v>0</v>
      </c>
      <c r="P309" s="57">
        <f t="shared" si="32"/>
        <v>5516257.3600000003</v>
      </c>
      <c r="Q309" s="57">
        <f t="shared" si="34"/>
        <v>2435.7600000000002</v>
      </c>
      <c r="R309" s="57">
        <f t="shared" si="33"/>
        <v>2435.7600000000002</v>
      </c>
      <c r="S309" s="58">
        <v>45657</v>
      </c>
    </row>
    <row r="310" spans="1:19" s="36" customFormat="1" ht="30" x14ac:dyDescent="0.25">
      <c r="A310" s="101">
        <v>291</v>
      </c>
      <c r="B310" s="101">
        <v>106</v>
      </c>
      <c r="C310" s="55" t="s">
        <v>258</v>
      </c>
      <c r="D310" s="59">
        <v>1995</v>
      </c>
      <c r="E310" s="55"/>
      <c r="F310" s="101" t="s">
        <v>1076</v>
      </c>
      <c r="G310" s="54">
        <v>5</v>
      </c>
      <c r="H310" s="54">
        <v>3</v>
      </c>
      <c r="I310" s="57">
        <v>2499.7199999999998</v>
      </c>
      <c r="J310" s="57">
        <v>2250.2199999999998</v>
      </c>
      <c r="K310" s="13">
        <v>86</v>
      </c>
      <c r="L310" s="57">
        <f>SUM('Прил.1.2-реестр дом'!G305)</f>
        <v>5358124.1100000003</v>
      </c>
      <c r="M310" s="57">
        <v>0</v>
      </c>
      <c r="N310" s="57">
        <v>0</v>
      </c>
      <c r="O310" s="57">
        <v>0</v>
      </c>
      <c r="P310" s="57">
        <f t="shared" si="32"/>
        <v>5358124.1100000003</v>
      </c>
      <c r="Q310" s="57">
        <f t="shared" si="34"/>
        <v>2381.16</v>
      </c>
      <c r="R310" s="57">
        <f t="shared" si="33"/>
        <v>2381.16</v>
      </c>
      <c r="S310" s="58">
        <v>45657</v>
      </c>
    </row>
    <row r="311" spans="1:19" s="36" customFormat="1" ht="30" x14ac:dyDescent="0.25">
      <c r="A311" s="101">
        <v>292</v>
      </c>
      <c r="B311" s="101">
        <v>107</v>
      </c>
      <c r="C311" s="55" t="s">
        <v>257</v>
      </c>
      <c r="D311" s="56">
        <v>1996</v>
      </c>
      <c r="E311" s="55"/>
      <c r="F311" s="101" t="s">
        <v>1076</v>
      </c>
      <c r="G311" s="54">
        <v>5</v>
      </c>
      <c r="H311" s="54">
        <v>4</v>
      </c>
      <c r="I311" s="57">
        <v>3094.88</v>
      </c>
      <c r="J311" s="57">
        <v>2819.78</v>
      </c>
      <c r="K311" s="13">
        <v>38</v>
      </c>
      <c r="L311" s="57">
        <f>SUM('Прил.1.2-реестр дом'!G306)</f>
        <v>2869017.19</v>
      </c>
      <c r="M311" s="57">
        <v>0</v>
      </c>
      <c r="N311" s="57">
        <v>0</v>
      </c>
      <c r="O311" s="57">
        <v>0</v>
      </c>
      <c r="P311" s="57">
        <f t="shared" si="32"/>
        <v>2869017.19</v>
      </c>
      <c r="Q311" s="57">
        <f t="shared" si="34"/>
        <v>1017.46</v>
      </c>
      <c r="R311" s="57">
        <f t="shared" si="33"/>
        <v>1017.46</v>
      </c>
      <c r="S311" s="58">
        <v>45657</v>
      </c>
    </row>
    <row r="312" spans="1:19" s="36" customFormat="1" ht="30" x14ac:dyDescent="0.25">
      <c r="A312" s="101">
        <v>293</v>
      </c>
      <c r="B312" s="101">
        <v>108</v>
      </c>
      <c r="C312" s="55" t="s">
        <v>256</v>
      </c>
      <c r="D312" s="56">
        <v>1984</v>
      </c>
      <c r="E312" s="55"/>
      <c r="F312" s="101" t="s">
        <v>1076</v>
      </c>
      <c r="G312" s="54">
        <v>10</v>
      </c>
      <c r="H312" s="54">
        <v>4</v>
      </c>
      <c r="I312" s="57">
        <v>10273.4</v>
      </c>
      <c r="J312" s="57">
        <v>8898.7000000000007</v>
      </c>
      <c r="K312" s="13">
        <v>279</v>
      </c>
      <c r="L312" s="57">
        <f>SUM('Прил.1.2-реестр дом'!G307)</f>
        <v>14451113.93</v>
      </c>
      <c r="M312" s="57">
        <v>0</v>
      </c>
      <c r="N312" s="57">
        <v>0</v>
      </c>
      <c r="O312" s="57">
        <v>0</v>
      </c>
      <c r="P312" s="57">
        <f t="shared" si="32"/>
        <v>14451113.93</v>
      </c>
      <c r="Q312" s="57">
        <f t="shared" si="34"/>
        <v>1623.96</v>
      </c>
      <c r="R312" s="57">
        <f t="shared" si="33"/>
        <v>1623.96</v>
      </c>
      <c r="S312" s="58">
        <v>45657</v>
      </c>
    </row>
    <row r="313" spans="1:19" s="36" customFormat="1" ht="30" x14ac:dyDescent="0.25">
      <c r="A313" s="101">
        <v>294</v>
      </c>
      <c r="B313" s="101">
        <v>109</v>
      </c>
      <c r="C313" s="55" t="s">
        <v>255</v>
      </c>
      <c r="D313" s="59">
        <v>1993</v>
      </c>
      <c r="E313" s="55"/>
      <c r="F313" s="101" t="s">
        <v>1075</v>
      </c>
      <c r="G313" s="54">
        <v>5</v>
      </c>
      <c r="H313" s="54">
        <v>2</v>
      </c>
      <c r="I313" s="57">
        <v>1853.2</v>
      </c>
      <c r="J313" s="57">
        <v>1674.6</v>
      </c>
      <c r="K313" s="13">
        <v>69</v>
      </c>
      <c r="L313" s="57">
        <f>SUM('Прил.1.2-реестр дом'!G308)</f>
        <v>2235351.75</v>
      </c>
      <c r="M313" s="57">
        <v>0</v>
      </c>
      <c r="N313" s="57">
        <v>0</v>
      </c>
      <c r="O313" s="57">
        <v>0</v>
      </c>
      <c r="P313" s="57">
        <f t="shared" si="32"/>
        <v>2235351.75</v>
      </c>
      <c r="Q313" s="57">
        <f t="shared" si="34"/>
        <v>1334.86</v>
      </c>
      <c r="R313" s="57">
        <f t="shared" si="33"/>
        <v>1334.86</v>
      </c>
      <c r="S313" s="58">
        <v>45657</v>
      </c>
    </row>
    <row r="314" spans="1:19" s="36" customFormat="1" ht="30" x14ac:dyDescent="0.25">
      <c r="A314" s="101">
        <v>295</v>
      </c>
      <c r="B314" s="101">
        <v>110</v>
      </c>
      <c r="C314" s="55" t="s">
        <v>254</v>
      </c>
      <c r="D314" s="59">
        <v>1993</v>
      </c>
      <c r="E314" s="55"/>
      <c r="F314" s="101" t="s">
        <v>1075</v>
      </c>
      <c r="G314" s="54">
        <v>5</v>
      </c>
      <c r="H314" s="54">
        <v>2</v>
      </c>
      <c r="I314" s="57">
        <v>1858.3</v>
      </c>
      <c r="J314" s="57">
        <v>1680.3</v>
      </c>
      <c r="K314" s="13">
        <v>80</v>
      </c>
      <c r="L314" s="57">
        <f>SUM('Прил.1.2-реестр дом'!G309)</f>
        <v>2230671.3599999999</v>
      </c>
      <c r="M314" s="57">
        <v>0</v>
      </c>
      <c r="N314" s="57">
        <v>0</v>
      </c>
      <c r="O314" s="57">
        <v>0</v>
      </c>
      <c r="P314" s="57">
        <f t="shared" si="32"/>
        <v>2230671.3599999999</v>
      </c>
      <c r="Q314" s="57">
        <f t="shared" si="34"/>
        <v>1327.54</v>
      </c>
      <c r="R314" s="57">
        <f t="shared" si="33"/>
        <v>1327.54</v>
      </c>
      <c r="S314" s="58">
        <v>45657</v>
      </c>
    </row>
    <row r="315" spans="1:19" s="36" customFormat="1" ht="30" x14ac:dyDescent="0.25">
      <c r="A315" s="101">
        <v>296</v>
      </c>
      <c r="B315" s="101">
        <v>111</v>
      </c>
      <c r="C315" s="55" t="s">
        <v>253</v>
      </c>
      <c r="D315" s="59">
        <v>1988</v>
      </c>
      <c r="E315" s="55"/>
      <c r="F315" s="101" t="s">
        <v>1076</v>
      </c>
      <c r="G315" s="54">
        <v>6</v>
      </c>
      <c r="H315" s="54">
        <v>7</v>
      </c>
      <c r="I315" s="57">
        <v>5789.5</v>
      </c>
      <c r="J315" s="57">
        <v>5109.6000000000004</v>
      </c>
      <c r="K315" s="13">
        <v>199</v>
      </c>
      <c r="L315" s="57">
        <f>SUM('Прил.1.2-реестр дом'!G310)</f>
        <v>5218058.9800000004</v>
      </c>
      <c r="M315" s="57">
        <v>0</v>
      </c>
      <c r="N315" s="57">
        <v>0</v>
      </c>
      <c r="O315" s="57">
        <v>0</v>
      </c>
      <c r="P315" s="57">
        <f t="shared" si="32"/>
        <v>5218058.9800000004</v>
      </c>
      <c r="Q315" s="57">
        <f t="shared" si="34"/>
        <v>1021.23</v>
      </c>
      <c r="R315" s="57">
        <f t="shared" si="33"/>
        <v>1021.23</v>
      </c>
      <c r="S315" s="58">
        <v>45657</v>
      </c>
    </row>
    <row r="316" spans="1:19" s="36" customFormat="1" ht="30" x14ac:dyDescent="0.25">
      <c r="A316" s="101">
        <v>297</v>
      </c>
      <c r="B316" s="101">
        <v>112</v>
      </c>
      <c r="C316" s="55" t="s">
        <v>252</v>
      </c>
      <c r="D316" s="59">
        <v>1984</v>
      </c>
      <c r="E316" s="55"/>
      <c r="F316" s="101" t="s">
        <v>1076</v>
      </c>
      <c r="G316" s="54">
        <v>5</v>
      </c>
      <c r="H316" s="54">
        <v>1</v>
      </c>
      <c r="I316" s="57">
        <v>2919.9</v>
      </c>
      <c r="J316" s="57">
        <v>2418.8000000000002</v>
      </c>
      <c r="K316" s="13">
        <v>114</v>
      </c>
      <c r="L316" s="57">
        <f>SUM('Прил.1.2-реестр дом'!G311)</f>
        <v>2631697.11</v>
      </c>
      <c r="M316" s="57">
        <v>0</v>
      </c>
      <c r="N316" s="57">
        <v>0</v>
      </c>
      <c r="O316" s="57">
        <v>0</v>
      </c>
      <c r="P316" s="57">
        <f t="shared" si="32"/>
        <v>2631697.11</v>
      </c>
      <c r="Q316" s="57">
        <f t="shared" si="34"/>
        <v>1088.02</v>
      </c>
      <c r="R316" s="57">
        <f t="shared" si="33"/>
        <v>1088.02</v>
      </c>
      <c r="S316" s="58">
        <v>45657</v>
      </c>
    </row>
    <row r="317" spans="1:19" s="36" customFormat="1" ht="30" x14ac:dyDescent="0.25">
      <c r="A317" s="101">
        <v>298</v>
      </c>
      <c r="B317" s="101">
        <v>113</v>
      </c>
      <c r="C317" s="55" t="s">
        <v>251</v>
      </c>
      <c r="D317" s="56">
        <v>1984</v>
      </c>
      <c r="E317" s="55"/>
      <c r="F317" s="101" t="s">
        <v>1075</v>
      </c>
      <c r="G317" s="54">
        <v>9</v>
      </c>
      <c r="H317" s="54">
        <v>4</v>
      </c>
      <c r="I317" s="57">
        <v>8652.7999999999993</v>
      </c>
      <c r="J317" s="57">
        <v>7480.3</v>
      </c>
      <c r="K317" s="13">
        <v>349</v>
      </c>
      <c r="L317" s="57">
        <f>SUM('Прил.1.2-реестр дом'!G312)</f>
        <v>6385158.1699999999</v>
      </c>
      <c r="M317" s="57">
        <v>0</v>
      </c>
      <c r="N317" s="57">
        <v>0</v>
      </c>
      <c r="O317" s="57">
        <v>0</v>
      </c>
      <c r="P317" s="57">
        <f t="shared" si="32"/>
        <v>6385158.1699999999</v>
      </c>
      <c r="Q317" s="57">
        <f t="shared" si="34"/>
        <v>853.6</v>
      </c>
      <c r="R317" s="57">
        <f t="shared" si="33"/>
        <v>853.6</v>
      </c>
      <c r="S317" s="58">
        <v>45657</v>
      </c>
    </row>
    <row r="318" spans="1:19" s="36" customFormat="1" ht="30" x14ac:dyDescent="0.25">
      <c r="A318" s="101">
        <v>299</v>
      </c>
      <c r="B318" s="101">
        <v>114</v>
      </c>
      <c r="C318" s="55" t="s">
        <v>250</v>
      </c>
      <c r="D318" s="56">
        <v>1985</v>
      </c>
      <c r="E318" s="55"/>
      <c r="F318" s="101" t="s">
        <v>1075</v>
      </c>
      <c r="G318" s="54">
        <v>9</v>
      </c>
      <c r="H318" s="54">
        <v>3</v>
      </c>
      <c r="I318" s="57">
        <v>6545.5</v>
      </c>
      <c r="J318" s="57">
        <v>5653</v>
      </c>
      <c r="K318" s="13">
        <v>271</v>
      </c>
      <c r="L318" s="57">
        <f>SUM('Прил.1.2-реестр дом'!G313)</f>
        <v>4825658.7699999996</v>
      </c>
      <c r="M318" s="57">
        <v>0</v>
      </c>
      <c r="N318" s="57">
        <v>0</v>
      </c>
      <c r="O318" s="57">
        <v>0</v>
      </c>
      <c r="P318" s="57">
        <f t="shared" si="32"/>
        <v>4825658.7699999996</v>
      </c>
      <c r="Q318" s="57">
        <f t="shared" si="34"/>
        <v>853.65</v>
      </c>
      <c r="R318" s="57">
        <f t="shared" si="33"/>
        <v>853.65</v>
      </c>
      <c r="S318" s="58">
        <v>45657</v>
      </c>
    </row>
    <row r="319" spans="1:19" s="36" customFormat="1" ht="30" x14ac:dyDescent="0.25">
      <c r="A319" s="101">
        <v>300</v>
      </c>
      <c r="B319" s="101">
        <v>115</v>
      </c>
      <c r="C319" s="55" t="s">
        <v>249</v>
      </c>
      <c r="D319" s="56">
        <v>1986</v>
      </c>
      <c r="E319" s="55"/>
      <c r="F319" s="101" t="s">
        <v>1075</v>
      </c>
      <c r="G319" s="54">
        <v>9</v>
      </c>
      <c r="H319" s="54">
        <v>4</v>
      </c>
      <c r="I319" s="57">
        <v>8782</v>
      </c>
      <c r="J319" s="57">
        <v>7566.5</v>
      </c>
      <c r="K319" s="13">
        <v>343</v>
      </c>
      <c r="L319" s="57">
        <f>SUM('Прил.1.2-реестр дом'!G314)</f>
        <v>6642544.5</v>
      </c>
      <c r="M319" s="57">
        <v>0</v>
      </c>
      <c r="N319" s="57">
        <v>0</v>
      </c>
      <c r="O319" s="57">
        <v>0</v>
      </c>
      <c r="P319" s="57">
        <f t="shared" si="32"/>
        <v>6642544.5</v>
      </c>
      <c r="Q319" s="57">
        <f t="shared" si="34"/>
        <v>877.89</v>
      </c>
      <c r="R319" s="57">
        <f t="shared" si="33"/>
        <v>877.89</v>
      </c>
      <c r="S319" s="58">
        <v>45657</v>
      </c>
    </row>
    <row r="320" spans="1:19" s="36" customFormat="1" ht="30" x14ac:dyDescent="0.25">
      <c r="A320" s="101">
        <v>301</v>
      </c>
      <c r="B320" s="101">
        <v>116</v>
      </c>
      <c r="C320" s="55" t="s">
        <v>248</v>
      </c>
      <c r="D320" s="59">
        <v>1993</v>
      </c>
      <c r="E320" s="55"/>
      <c r="F320" s="101" t="s">
        <v>1076</v>
      </c>
      <c r="G320" s="54">
        <v>4</v>
      </c>
      <c r="H320" s="54">
        <v>4</v>
      </c>
      <c r="I320" s="57">
        <v>3522.51</v>
      </c>
      <c r="J320" s="57">
        <v>3152.61</v>
      </c>
      <c r="K320" s="13">
        <v>127</v>
      </c>
      <c r="L320" s="57">
        <f>SUM('Прил.1.2-реестр дом'!G315)</f>
        <v>9976356.1400000006</v>
      </c>
      <c r="M320" s="57">
        <v>0</v>
      </c>
      <c r="N320" s="57">
        <v>0</v>
      </c>
      <c r="O320" s="57">
        <v>0</v>
      </c>
      <c r="P320" s="57">
        <f t="shared" si="32"/>
        <v>9976356.1400000006</v>
      </c>
      <c r="Q320" s="57">
        <f t="shared" si="34"/>
        <v>3164.48</v>
      </c>
      <c r="R320" s="57">
        <f t="shared" si="33"/>
        <v>3164.48</v>
      </c>
      <c r="S320" s="58">
        <v>45657</v>
      </c>
    </row>
    <row r="321" spans="1:19" s="36" customFormat="1" ht="30" x14ac:dyDescent="0.25">
      <c r="A321" s="101">
        <v>302</v>
      </c>
      <c r="B321" s="101">
        <v>117</v>
      </c>
      <c r="C321" s="55" t="s">
        <v>247</v>
      </c>
      <c r="D321" s="59">
        <v>1987</v>
      </c>
      <c r="E321" s="55"/>
      <c r="F321" s="101" t="s">
        <v>1076</v>
      </c>
      <c r="G321" s="54">
        <v>5</v>
      </c>
      <c r="H321" s="54">
        <v>4</v>
      </c>
      <c r="I321" s="57">
        <v>2972.7</v>
      </c>
      <c r="J321" s="57">
        <v>2654.3</v>
      </c>
      <c r="K321" s="13">
        <v>136</v>
      </c>
      <c r="L321" s="57">
        <f>SUM('Прил.1.2-реестр дом'!G316)</f>
        <v>6468877.5800000001</v>
      </c>
      <c r="M321" s="57">
        <v>0</v>
      </c>
      <c r="N321" s="57">
        <v>0</v>
      </c>
      <c r="O321" s="57">
        <v>0</v>
      </c>
      <c r="P321" s="57">
        <f t="shared" si="32"/>
        <v>6468877.5800000001</v>
      </c>
      <c r="Q321" s="57">
        <f t="shared" si="34"/>
        <v>2437.13</v>
      </c>
      <c r="R321" s="57">
        <f t="shared" si="33"/>
        <v>2437.13</v>
      </c>
      <c r="S321" s="58">
        <v>45657</v>
      </c>
    </row>
    <row r="322" spans="1:19" s="36" customFormat="1" ht="30" x14ac:dyDescent="0.25">
      <c r="A322" s="101">
        <v>303</v>
      </c>
      <c r="B322" s="101">
        <v>118</v>
      </c>
      <c r="C322" s="55" t="s">
        <v>246</v>
      </c>
      <c r="D322" s="56">
        <v>1994</v>
      </c>
      <c r="E322" s="55"/>
      <c r="F322" s="101" t="s">
        <v>1076</v>
      </c>
      <c r="G322" s="54">
        <v>5</v>
      </c>
      <c r="H322" s="54">
        <v>4</v>
      </c>
      <c r="I322" s="57">
        <v>3328.9</v>
      </c>
      <c r="J322" s="57">
        <v>2979.5</v>
      </c>
      <c r="K322" s="13">
        <v>131</v>
      </c>
      <c r="L322" s="57">
        <f>SUM('Прил.1.2-реестр дом'!G317)</f>
        <v>3868768.35</v>
      </c>
      <c r="M322" s="57">
        <v>0</v>
      </c>
      <c r="N322" s="57">
        <v>0</v>
      </c>
      <c r="O322" s="57">
        <v>0</v>
      </c>
      <c r="P322" s="57">
        <f t="shared" si="32"/>
        <v>3868768.35</v>
      </c>
      <c r="Q322" s="57">
        <f t="shared" si="34"/>
        <v>1298.46</v>
      </c>
      <c r="R322" s="57">
        <f t="shared" si="33"/>
        <v>1298.46</v>
      </c>
      <c r="S322" s="58">
        <v>45657</v>
      </c>
    </row>
    <row r="323" spans="1:19" s="36" customFormat="1" ht="30" x14ac:dyDescent="0.25">
      <c r="A323" s="101">
        <v>304</v>
      </c>
      <c r="B323" s="101">
        <v>119</v>
      </c>
      <c r="C323" s="55" t="s">
        <v>245</v>
      </c>
      <c r="D323" s="56">
        <v>1988</v>
      </c>
      <c r="E323" s="55"/>
      <c r="F323" s="101" t="s">
        <v>1075</v>
      </c>
      <c r="G323" s="54">
        <v>5</v>
      </c>
      <c r="H323" s="54">
        <v>4</v>
      </c>
      <c r="I323" s="57">
        <v>3618.8</v>
      </c>
      <c r="J323" s="57">
        <v>3256.5</v>
      </c>
      <c r="K323" s="13">
        <v>147</v>
      </c>
      <c r="L323" s="57">
        <f>SUM('Прил.1.2-реестр дом'!G318)</f>
        <v>10186125.859999999</v>
      </c>
      <c r="M323" s="57">
        <v>0</v>
      </c>
      <c r="N323" s="57">
        <v>0</v>
      </c>
      <c r="O323" s="57">
        <v>0</v>
      </c>
      <c r="P323" s="57">
        <f t="shared" si="32"/>
        <v>10186125.859999999</v>
      </c>
      <c r="Q323" s="57">
        <f t="shared" si="34"/>
        <v>3127.94</v>
      </c>
      <c r="R323" s="57">
        <f t="shared" si="33"/>
        <v>3127.94</v>
      </c>
      <c r="S323" s="58">
        <v>45657</v>
      </c>
    </row>
    <row r="324" spans="1:19" s="36" customFormat="1" ht="30" x14ac:dyDescent="0.25">
      <c r="A324" s="101">
        <v>305</v>
      </c>
      <c r="B324" s="101">
        <v>120</v>
      </c>
      <c r="C324" s="55" t="s">
        <v>244</v>
      </c>
      <c r="D324" s="59">
        <v>1988</v>
      </c>
      <c r="E324" s="55"/>
      <c r="F324" s="101" t="s">
        <v>1076</v>
      </c>
      <c r="G324" s="54">
        <v>5</v>
      </c>
      <c r="H324" s="54">
        <v>4</v>
      </c>
      <c r="I324" s="57">
        <v>3803.7</v>
      </c>
      <c r="J324" s="57">
        <v>3402.2</v>
      </c>
      <c r="K324" s="13">
        <v>162</v>
      </c>
      <c r="L324" s="57">
        <f>SUM('Прил.1.2-реестр дом'!G319)</f>
        <v>5064919.24</v>
      </c>
      <c r="M324" s="57">
        <v>0</v>
      </c>
      <c r="N324" s="57">
        <v>0</v>
      </c>
      <c r="O324" s="57">
        <v>0</v>
      </c>
      <c r="P324" s="57">
        <f t="shared" si="32"/>
        <v>5064919.24</v>
      </c>
      <c r="Q324" s="57">
        <f t="shared" si="34"/>
        <v>1488.72</v>
      </c>
      <c r="R324" s="57">
        <f t="shared" si="33"/>
        <v>1488.72</v>
      </c>
      <c r="S324" s="58">
        <v>45657</v>
      </c>
    </row>
    <row r="325" spans="1:19" s="36" customFormat="1" ht="30.75" customHeight="1" x14ac:dyDescent="0.25">
      <c r="A325" s="101"/>
      <c r="B325" s="143" t="s">
        <v>2152</v>
      </c>
      <c r="C325" s="144"/>
      <c r="D325" s="34" t="s">
        <v>22</v>
      </c>
      <c r="E325" s="34" t="s">
        <v>22</v>
      </c>
      <c r="F325" s="42" t="s">
        <v>22</v>
      </c>
      <c r="G325" s="61" t="s">
        <v>22</v>
      </c>
      <c r="H325" s="61" t="s">
        <v>22</v>
      </c>
      <c r="I325" s="47">
        <f t="shared" ref="I325:R325" si="35">SUM(I326:I1063)</f>
        <v>2782703.66</v>
      </c>
      <c r="J325" s="47">
        <f t="shared" si="35"/>
        <v>2487116.35</v>
      </c>
      <c r="K325" s="52">
        <f t="shared" si="35"/>
        <v>103192</v>
      </c>
      <c r="L325" s="47">
        <f t="shared" si="35"/>
        <v>5373789364.25</v>
      </c>
      <c r="M325" s="47">
        <f t="shared" si="35"/>
        <v>0</v>
      </c>
      <c r="N325" s="47">
        <f t="shared" si="35"/>
        <v>0</v>
      </c>
      <c r="O325" s="47">
        <f t="shared" si="35"/>
        <v>0</v>
      </c>
      <c r="P325" s="47">
        <f t="shared" si="35"/>
        <v>5373789364.25</v>
      </c>
      <c r="Q325" s="47">
        <f t="shared" si="35"/>
        <v>1820275</v>
      </c>
      <c r="R325" s="33">
        <f t="shared" si="35"/>
        <v>1820275</v>
      </c>
      <c r="S325" s="42" t="s">
        <v>22</v>
      </c>
    </row>
    <row r="326" spans="1:19" s="36" customFormat="1" ht="30" x14ac:dyDescent="0.25">
      <c r="A326" s="101">
        <v>306</v>
      </c>
      <c r="B326" s="101">
        <v>1</v>
      </c>
      <c r="C326" s="55" t="s">
        <v>327</v>
      </c>
      <c r="D326" s="59">
        <v>1970</v>
      </c>
      <c r="E326" s="55"/>
      <c r="F326" s="101" t="s">
        <v>1075</v>
      </c>
      <c r="G326" s="54">
        <v>5</v>
      </c>
      <c r="H326" s="54">
        <v>6</v>
      </c>
      <c r="I326" s="57">
        <v>4860.3</v>
      </c>
      <c r="J326" s="57">
        <v>4401.8</v>
      </c>
      <c r="K326" s="13">
        <v>202</v>
      </c>
      <c r="L326" s="57">
        <f>SUM('Прил.1.2-реестр дом'!G321)</f>
        <v>9570990.4000000004</v>
      </c>
      <c r="M326" s="57">
        <v>0</v>
      </c>
      <c r="N326" s="57">
        <v>0</v>
      </c>
      <c r="O326" s="57">
        <v>0</v>
      </c>
      <c r="P326" s="57">
        <f t="shared" si="32"/>
        <v>9570990.4000000004</v>
      </c>
      <c r="Q326" s="57">
        <f t="shared" ref="Q326:Q389" si="36">SUM(L326/J326)</f>
        <v>2174.34</v>
      </c>
      <c r="R326" s="57">
        <f t="shared" si="33"/>
        <v>2174.34</v>
      </c>
      <c r="S326" s="58">
        <v>46022</v>
      </c>
    </row>
    <row r="327" spans="1:19" s="36" customFormat="1" ht="30" x14ac:dyDescent="0.25">
      <c r="A327" s="101">
        <v>307</v>
      </c>
      <c r="B327" s="101">
        <v>2</v>
      </c>
      <c r="C327" s="55" t="s">
        <v>328</v>
      </c>
      <c r="D327" s="59">
        <v>1968</v>
      </c>
      <c r="E327" s="55"/>
      <c r="F327" s="101" t="s">
        <v>1075</v>
      </c>
      <c r="G327" s="54">
        <v>5</v>
      </c>
      <c r="H327" s="54">
        <v>6</v>
      </c>
      <c r="I327" s="57">
        <v>4748.8999999999996</v>
      </c>
      <c r="J327" s="57">
        <v>4301.2</v>
      </c>
      <c r="K327" s="13">
        <v>219</v>
      </c>
      <c r="L327" s="57">
        <f>SUM('Прил.1.2-реестр дом'!G322)</f>
        <v>9518483.1199999992</v>
      </c>
      <c r="M327" s="57">
        <v>0</v>
      </c>
      <c r="N327" s="57">
        <v>0</v>
      </c>
      <c r="O327" s="57">
        <v>0</v>
      </c>
      <c r="P327" s="57">
        <f t="shared" si="32"/>
        <v>9518483.1199999992</v>
      </c>
      <c r="Q327" s="57">
        <f t="shared" si="36"/>
        <v>2212.98</v>
      </c>
      <c r="R327" s="57">
        <f t="shared" si="33"/>
        <v>2212.98</v>
      </c>
      <c r="S327" s="58">
        <v>46022</v>
      </c>
    </row>
    <row r="328" spans="1:19" s="36" customFormat="1" ht="30" x14ac:dyDescent="0.25">
      <c r="A328" s="101">
        <v>308</v>
      </c>
      <c r="B328" s="101">
        <v>3</v>
      </c>
      <c r="C328" s="55" t="s">
        <v>329</v>
      </c>
      <c r="D328" s="59">
        <v>1973</v>
      </c>
      <c r="E328" s="55"/>
      <c r="F328" s="101" t="s">
        <v>1075</v>
      </c>
      <c r="G328" s="54">
        <v>5</v>
      </c>
      <c r="H328" s="54">
        <v>8</v>
      </c>
      <c r="I328" s="57">
        <v>6685.5</v>
      </c>
      <c r="J328" s="57">
        <v>6081.2</v>
      </c>
      <c r="K328" s="13">
        <v>233</v>
      </c>
      <c r="L328" s="57">
        <f>SUM('Прил.1.2-реестр дом'!G323)</f>
        <v>10592369.6</v>
      </c>
      <c r="M328" s="57">
        <v>0</v>
      </c>
      <c r="N328" s="57">
        <v>0</v>
      </c>
      <c r="O328" s="57">
        <v>0</v>
      </c>
      <c r="P328" s="57">
        <f t="shared" si="32"/>
        <v>10592369.6</v>
      </c>
      <c r="Q328" s="57">
        <f t="shared" si="36"/>
        <v>1741.82</v>
      </c>
      <c r="R328" s="57">
        <f t="shared" si="33"/>
        <v>1741.82</v>
      </c>
      <c r="S328" s="58">
        <v>46022</v>
      </c>
    </row>
    <row r="329" spans="1:19" s="36" customFormat="1" ht="30" x14ac:dyDescent="0.25">
      <c r="A329" s="101">
        <v>309</v>
      </c>
      <c r="B329" s="101">
        <v>4</v>
      </c>
      <c r="C329" s="55" t="s">
        <v>330</v>
      </c>
      <c r="D329" s="59">
        <v>1976</v>
      </c>
      <c r="E329" s="55"/>
      <c r="F329" s="101" t="s">
        <v>1075</v>
      </c>
      <c r="G329" s="54">
        <v>9</v>
      </c>
      <c r="H329" s="54">
        <v>2</v>
      </c>
      <c r="I329" s="57">
        <v>4131.8999999999996</v>
      </c>
      <c r="J329" s="57">
        <v>3881.9</v>
      </c>
      <c r="K329" s="13">
        <v>152</v>
      </c>
      <c r="L329" s="57">
        <f>SUM('Прил.1.2-реестр дом'!G324)</f>
        <v>4801995.84</v>
      </c>
      <c r="M329" s="57">
        <v>0</v>
      </c>
      <c r="N329" s="57">
        <v>0</v>
      </c>
      <c r="O329" s="57">
        <v>0</v>
      </c>
      <c r="P329" s="57">
        <f t="shared" si="32"/>
        <v>4801995.84</v>
      </c>
      <c r="Q329" s="57">
        <f t="shared" si="36"/>
        <v>1237.02</v>
      </c>
      <c r="R329" s="57">
        <f t="shared" si="33"/>
        <v>1237.02</v>
      </c>
      <c r="S329" s="58">
        <v>46022</v>
      </c>
    </row>
    <row r="330" spans="1:19" s="36" customFormat="1" ht="30" x14ac:dyDescent="0.25">
      <c r="A330" s="101">
        <v>310</v>
      </c>
      <c r="B330" s="101">
        <v>5</v>
      </c>
      <c r="C330" s="55" t="s">
        <v>331</v>
      </c>
      <c r="D330" s="59">
        <v>1973</v>
      </c>
      <c r="E330" s="55"/>
      <c r="F330" s="101" t="s">
        <v>1075</v>
      </c>
      <c r="G330" s="54">
        <v>5</v>
      </c>
      <c r="H330" s="54">
        <v>8</v>
      </c>
      <c r="I330" s="57">
        <v>5479.7</v>
      </c>
      <c r="J330" s="57">
        <v>4871</v>
      </c>
      <c r="K330" s="13">
        <v>230</v>
      </c>
      <c r="L330" s="57">
        <f>SUM('Прил.1.2-реестр дом'!G325)</f>
        <v>10528427.76</v>
      </c>
      <c r="M330" s="57">
        <v>0</v>
      </c>
      <c r="N330" s="57">
        <v>0</v>
      </c>
      <c r="O330" s="57">
        <v>0</v>
      </c>
      <c r="P330" s="57">
        <f t="shared" si="32"/>
        <v>10528427.76</v>
      </c>
      <c r="Q330" s="57">
        <f t="shared" si="36"/>
        <v>2161.4499999999998</v>
      </c>
      <c r="R330" s="57">
        <f t="shared" si="33"/>
        <v>2161.4499999999998</v>
      </c>
      <c r="S330" s="58">
        <v>46022</v>
      </c>
    </row>
    <row r="331" spans="1:19" s="36" customFormat="1" ht="30" x14ac:dyDescent="0.25">
      <c r="A331" s="101">
        <v>311</v>
      </c>
      <c r="B331" s="101">
        <v>6</v>
      </c>
      <c r="C331" s="55" t="s">
        <v>332</v>
      </c>
      <c r="D331" s="59">
        <v>1973</v>
      </c>
      <c r="E331" s="55"/>
      <c r="F331" s="101" t="s">
        <v>1075</v>
      </c>
      <c r="G331" s="54">
        <v>9</v>
      </c>
      <c r="H331" s="54">
        <v>2</v>
      </c>
      <c r="I331" s="57">
        <v>9101.4</v>
      </c>
      <c r="J331" s="57">
        <v>7663.5</v>
      </c>
      <c r="K331" s="13">
        <v>473</v>
      </c>
      <c r="L331" s="57">
        <f>SUM('Прил.1.2-реестр дом'!G326)</f>
        <v>6462838.1399999997</v>
      </c>
      <c r="M331" s="57">
        <v>0</v>
      </c>
      <c r="N331" s="57">
        <v>0</v>
      </c>
      <c r="O331" s="57">
        <v>0</v>
      </c>
      <c r="P331" s="57">
        <f t="shared" si="32"/>
        <v>6462838.1399999997</v>
      </c>
      <c r="Q331" s="57">
        <f t="shared" si="36"/>
        <v>843.33</v>
      </c>
      <c r="R331" s="57">
        <f t="shared" si="33"/>
        <v>843.33</v>
      </c>
      <c r="S331" s="58">
        <v>46022</v>
      </c>
    </row>
    <row r="332" spans="1:19" s="36" customFormat="1" ht="30" x14ac:dyDescent="0.25">
      <c r="A332" s="101">
        <v>312</v>
      </c>
      <c r="B332" s="101">
        <v>7</v>
      </c>
      <c r="C332" s="55" t="s">
        <v>333</v>
      </c>
      <c r="D332" s="56">
        <v>1974</v>
      </c>
      <c r="E332" s="55"/>
      <c r="F332" s="101" t="s">
        <v>1075</v>
      </c>
      <c r="G332" s="54">
        <v>5</v>
      </c>
      <c r="H332" s="54">
        <v>4</v>
      </c>
      <c r="I332" s="57">
        <v>3015.8</v>
      </c>
      <c r="J332" s="57">
        <v>2709.4</v>
      </c>
      <c r="K332" s="13">
        <v>102</v>
      </c>
      <c r="L332" s="57">
        <f>SUM('Прил.1.2-реестр дом'!G327)</f>
        <v>5675962.1600000001</v>
      </c>
      <c r="M332" s="57">
        <v>0</v>
      </c>
      <c r="N332" s="57">
        <v>0</v>
      </c>
      <c r="O332" s="57">
        <v>0</v>
      </c>
      <c r="P332" s="57">
        <f t="shared" si="32"/>
        <v>5675962.1600000001</v>
      </c>
      <c r="Q332" s="57">
        <f t="shared" si="36"/>
        <v>2094.91</v>
      </c>
      <c r="R332" s="57">
        <f t="shared" si="33"/>
        <v>2094.91</v>
      </c>
      <c r="S332" s="58">
        <v>46022</v>
      </c>
    </row>
    <row r="333" spans="1:19" s="36" customFormat="1" ht="30" x14ac:dyDescent="0.25">
      <c r="A333" s="101">
        <v>313</v>
      </c>
      <c r="B333" s="101">
        <v>8</v>
      </c>
      <c r="C333" s="55" t="s">
        <v>334</v>
      </c>
      <c r="D333" s="56">
        <v>1971</v>
      </c>
      <c r="E333" s="55"/>
      <c r="F333" s="101" t="s">
        <v>1075</v>
      </c>
      <c r="G333" s="54">
        <v>5</v>
      </c>
      <c r="H333" s="54">
        <v>4</v>
      </c>
      <c r="I333" s="57">
        <v>3043.2</v>
      </c>
      <c r="J333" s="57">
        <v>2736.3</v>
      </c>
      <c r="K333" s="13">
        <v>120</v>
      </c>
      <c r="L333" s="57">
        <f>SUM('Прил.1.2-реестр дом'!G328)</f>
        <v>5320208.18</v>
      </c>
      <c r="M333" s="57">
        <v>0</v>
      </c>
      <c r="N333" s="57">
        <v>0</v>
      </c>
      <c r="O333" s="57">
        <v>0</v>
      </c>
      <c r="P333" s="57">
        <f t="shared" si="32"/>
        <v>5320208.18</v>
      </c>
      <c r="Q333" s="57">
        <f t="shared" si="36"/>
        <v>1944.31</v>
      </c>
      <c r="R333" s="57">
        <f t="shared" si="33"/>
        <v>1944.31</v>
      </c>
      <c r="S333" s="58">
        <v>46022</v>
      </c>
    </row>
    <row r="334" spans="1:19" s="36" customFormat="1" ht="30" x14ac:dyDescent="0.25">
      <c r="A334" s="101">
        <v>314</v>
      </c>
      <c r="B334" s="101">
        <v>9</v>
      </c>
      <c r="C334" s="55" t="s">
        <v>335</v>
      </c>
      <c r="D334" s="56">
        <v>1973</v>
      </c>
      <c r="E334" s="55"/>
      <c r="F334" s="101" t="s">
        <v>1075</v>
      </c>
      <c r="G334" s="54">
        <v>5</v>
      </c>
      <c r="H334" s="54">
        <v>4</v>
      </c>
      <c r="I334" s="57">
        <v>3011</v>
      </c>
      <c r="J334" s="57">
        <v>2709.4</v>
      </c>
      <c r="K334" s="13">
        <v>121</v>
      </c>
      <c r="L334" s="57">
        <f>SUM('Прил.1.2-реестр дом'!G329)</f>
        <v>11974615.119999999</v>
      </c>
      <c r="M334" s="57">
        <v>0</v>
      </c>
      <c r="N334" s="57">
        <v>0</v>
      </c>
      <c r="O334" s="57">
        <v>0</v>
      </c>
      <c r="P334" s="57">
        <f t="shared" si="32"/>
        <v>11974615.119999999</v>
      </c>
      <c r="Q334" s="57">
        <f t="shared" si="36"/>
        <v>4419.66</v>
      </c>
      <c r="R334" s="57">
        <f t="shared" si="33"/>
        <v>4419.66</v>
      </c>
      <c r="S334" s="58">
        <v>46022</v>
      </c>
    </row>
    <row r="335" spans="1:19" s="36" customFormat="1" ht="30" x14ac:dyDescent="0.25">
      <c r="A335" s="101">
        <v>315</v>
      </c>
      <c r="B335" s="101">
        <v>10</v>
      </c>
      <c r="C335" s="55" t="s">
        <v>336</v>
      </c>
      <c r="D335" s="56">
        <v>1971</v>
      </c>
      <c r="E335" s="55"/>
      <c r="F335" s="101" t="s">
        <v>1075</v>
      </c>
      <c r="G335" s="54">
        <v>5</v>
      </c>
      <c r="H335" s="54">
        <v>6</v>
      </c>
      <c r="I335" s="57">
        <v>4840.2</v>
      </c>
      <c r="J335" s="57">
        <v>4386.7</v>
      </c>
      <c r="K335" s="13">
        <v>188</v>
      </c>
      <c r="L335" s="57">
        <f>SUM('Прил.1.2-реестр дом'!G330)</f>
        <v>8545978.1300000008</v>
      </c>
      <c r="M335" s="57">
        <v>0</v>
      </c>
      <c r="N335" s="57">
        <v>0</v>
      </c>
      <c r="O335" s="57">
        <v>0</v>
      </c>
      <c r="P335" s="57">
        <f t="shared" si="32"/>
        <v>8545978.1300000008</v>
      </c>
      <c r="Q335" s="57">
        <f t="shared" si="36"/>
        <v>1948.16</v>
      </c>
      <c r="R335" s="57">
        <f t="shared" si="33"/>
        <v>1948.16</v>
      </c>
      <c r="S335" s="58">
        <v>46022</v>
      </c>
    </row>
    <row r="336" spans="1:19" s="36" customFormat="1" ht="30" x14ac:dyDescent="0.25">
      <c r="A336" s="101">
        <v>316</v>
      </c>
      <c r="B336" s="101">
        <v>11</v>
      </c>
      <c r="C336" s="55" t="s">
        <v>337</v>
      </c>
      <c r="D336" s="56">
        <v>1970</v>
      </c>
      <c r="E336" s="55"/>
      <c r="F336" s="101" t="s">
        <v>1075</v>
      </c>
      <c r="G336" s="54">
        <v>5</v>
      </c>
      <c r="H336" s="54">
        <v>4</v>
      </c>
      <c r="I336" s="57">
        <v>2998.1</v>
      </c>
      <c r="J336" s="57">
        <v>2692.3</v>
      </c>
      <c r="K336" s="13">
        <v>130</v>
      </c>
      <c r="L336" s="57">
        <f>SUM('Прил.1.2-реестр дом'!G331)</f>
        <v>5338254.84</v>
      </c>
      <c r="M336" s="57">
        <v>0</v>
      </c>
      <c r="N336" s="57">
        <v>0</v>
      </c>
      <c r="O336" s="57">
        <v>0</v>
      </c>
      <c r="P336" s="57">
        <f t="shared" si="32"/>
        <v>5338254.84</v>
      </c>
      <c r="Q336" s="57">
        <f t="shared" si="36"/>
        <v>1982.79</v>
      </c>
      <c r="R336" s="57">
        <f t="shared" si="33"/>
        <v>1982.79</v>
      </c>
      <c r="S336" s="58">
        <v>46022</v>
      </c>
    </row>
    <row r="337" spans="1:19" s="36" customFormat="1" ht="30" x14ac:dyDescent="0.25">
      <c r="A337" s="101">
        <v>317</v>
      </c>
      <c r="B337" s="101">
        <v>12</v>
      </c>
      <c r="C337" s="55" t="s">
        <v>338</v>
      </c>
      <c r="D337" s="56">
        <v>1974</v>
      </c>
      <c r="E337" s="55"/>
      <c r="F337" s="101" t="s">
        <v>1075</v>
      </c>
      <c r="G337" s="54">
        <v>5</v>
      </c>
      <c r="H337" s="54">
        <v>4</v>
      </c>
      <c r="I337" s="57">
        <v>3055.5</v>
      </c>
      <c r="J337" s="57">
        <v>2747.5</v>
      </c>
      <c r="K337" s="13">
        <v>127</v>
      </c>
      <c r="L337" s="57">
        <f>SUM('Прил.1.2-реестр дом'!G332)</f>
        <v>12151589.67</v>
      </c>
      <c r="M337" s="57">
        <v>0</v>
      </c>
      <c r="N337" s="57">
        <v>0</v>
      </c>
      <c r="O337" s="57">
        <v>0</v>
      </c>
      <c r="P337" s="57">
        <f t="shared" si="32"/>
        <v>12151589.67</v>
      </c>
      <c r="Q337" s="57">
        <f t="shared" si="36"/>
        <v>4422.78</v>
      </c>
      <c r="R337" s="57">
        <f t="shared" si="33"/>
        <v>4422.78</v>
      </c>
      <c r="S337" s="58">
        <v>46022</v>
      </c>
    </row>
    <row r="338" spans="1:19" s="36" customFormat="1" ht="30" x14ac:dyDescent="0.25">
      <c r="A338" s="101">
        <v>318</v>
      </c>
      <c r="B338" s="101">
        <v>13</v>
      </c>
      <c r="C338" s="55" t="s">
        <v>339</v>
      </c>
      <c r="D338" s="59">
        <v>1975</v>
      </c>
      <c r="E338" s="55"/>
      <c r="F338" s="101" t="s">
        <v>1075</v>
      </c>
      <c r="G338" s="54">
        <v>5</v>
      </c>
      <c r="H338" s="54">
        <v>8</v>
      </c>
      <c r="I338" s="57">
        <v>6384.5</v>
      </c>
      <c r="J338" s="57">
        <v>5759.9</v>
      </c>
      <c r="K338" s="13">
        <v>263</v>
      </c>
      <c r="L338" s="57">
        <f>SUM('Прил.1.2-реестр дом'!G333)</f>
        <v>10809679.710000001</v>
      </c>
      <c r="M338" s="57">
        <v>0</v>
      </c>
      <c r="N338" s="57">
        <v>0</v>
      </c>
      <c r="O338" s="57">
        <v>0</v>
      </c>
      <c r="P338" s="57">
        <f t="shared" si="32"/>
        <v>10809679.710000001</v>
      </c>
      <c r="Q338" s="57">
        <f t="shared" si="36"/>
        <v>1876.71</v>
      </c>
      <c r="R338" s="57">
        <f t="shared" si="33"/>
        <v>1876.71</v>
      </c>
      <c r="S338" s="58">
        <v>46022</v>
      </c>
    </row>
    <row r="339" spans="1:19" s="36" customFormat="1" ht="30" x14ac:dyDescent="0.25">
      <c r="A339" s="101">
        <v>319</v>
      </c>
      <c r="B339" s="101">
        <v>14</v>
      </c>
      <c r="C339" s="55" t="s">
        <v>340</v>
      </c>
      <c r="D339" s="56">
        <v>1975</v>
      </c>
      <c r="E339" s="55"/>
      <c r="F339" s="101" t="s">
        <v>1075</v>
      </c>
      <c r="G339" s="54">
        <v>5</v>
      </c>
      <c r="H339" s="54">
        <v>4</v>
      </c>
      <c r="I339" s="57">
        <v>3038.3</v>
      </c>
      <c r="J339" s="57">
        <v>2733.3</v>
      </c>
      <c r="K339" s="13">
        <v>134</v>
      </c>
      <c r="L339" s="57">
        <f>SUM('Прил.1.2-реестр дом'!G334)</f>
        <v>5796597.0300000003</v>
      </c>
      <c r="M339" s="57">
        <v>0</v>
      </c>
      <c r="N339" s="57">
        <v>0</v>
      </c>
      <c r="O339" s="57">
        <v>0</v>
      </c>
      <c r="P339" s="57">
        <f t="shared" si="32"/>
        <v>5796597.0300000003</v>
      </c>
      <c r="Q339" s="57">
        <f t="shared" si="36"/>
        <v>2120.73</v>
      </c>
      <c r="R339" s="57">
        <f t="shared" si="33"/>
        <v>2120.73</v>
      </c>
      <c r="S339" s="58">
        <v>46022</v>
      </c>
    </row>
    <row r="340" spans="1:19" s="36" customFormat="1" ht="30" x14ac:dyDescent="0.25">
      <c r="A340" s="101">
        <v>320</v>
      </c>
      <c r="B340" s="101">
        <v>15</v>
      </c>
      <c r="C340" s="55" t="s">
        <v>341</v>
      </c>
      <c r="D340" s="59">
        <v>1972</v>
      </c>
      <c r="E340" s="55"/>
      <c r="F340" s="101" t="s">
        <v>1075</v>
      </c>
      <c r="G340" s="54">
        <v>5</v>
      </c>
      <c r="H340" s="54">
        <v>8</v>
      </c>
      <c r="I340" s="57">
        <v>7173</v>
      </c>
      <c r="J340" s="57">
        <v>6548.2</v>
      </c>
      <c r="K340" s="13">
        <v>224</v>
      </c>
      <c r="L340" s="57">
        <f>SUM('Прил.1.2-реестр дом'!G335)</f>
        <v>10571304.380000001</v>
      </c>
      <c r="M340" s="57">
        <v>0</v>
      </c>
      <c r="N340" s="57">
        <v>0</v>
      </c>
      <c r="O340" s="57">
        <v>0</v>
      </c>
      <c r="P340" s="57">
        <f t="shared" si="32"/>
        <v>10571304.380000001</v>
      </c>
      <c r="Q340" s="57">
        <f t="shared" si="36"/>
        <v>1614.38</v>
      </c>
      <c r="R340" s="57">
        <f t="shared" si="33"/>
        <v>1614.38</v>
      </c>
      <c r="S340" s="58">
        <v>46022</v>
      </c>
    </row>
    <row r="341" spans="1:19" s="36" customFormat="1" ht="30" x14ac:dyDescent="0.25">
      <c r="A341" s="101">
        <v>321</v>
      </c>
      <c r="B341" s="101">
        <v>16</v>
      </c>
      <c r="C341" s="55" t="s">
        <v>342</v>
      </c>
      <c r="D341" s="59">
        <v>1974</v>
      </c>
      <c r="E341" s="55"/>
      <c r="F341" s="101" t="s">
        <v>1075</v>
      </c>
      <c r="G341" s="54">
        <v>5</v>
      </c>
      <c r="H341" s="54">
        <v>4</v>
      </c>
      <c r="I341" s="57">
        <v>3018.1</v>
      </c>
      <c r="J341" s="57">
        <v>2738.1</v>
      </c>
      <c r="K341" s="13">
        <v>129</v>
      </c>
      <c r="L341" s="57">
        <f>SUM('Прил.1.2-реестр дом'!G336)</f>
        <v>5137100.21</v>
      </c>
      <c r="M341" s="57">
        <v>0</v>
      </c>
      <c r="N341" s="57">
        <v>0</v>
      </c>
      <c r="O341" s="57">
        <v>0</v>
      </c>
      <c r="P341" s="57">
        <f t="shared" si="32"/>
        <v>5137100.21</v>
      </c>
      <c r="Q341" s="57">
        <f t="shared" si="36"/>
        <v>1876.16</v>
      </c>
      <c r="R341" s="57">
        <f t="shared" si="33"/>
        <v>1876.16</v>
      </c>
      <c r="S341" s="58">
        <v>46022</v>
      </c>
    </row>
    <row r="342" spans="1:19" s="36" customFormat="1" ht="30" x14ac:dyDescent="0.25">
      <c r="A342" s="101">
        <v>322</v>
      </c>
      <c r="B342" s="101">
        <v>17</v>
      </c>
      <c r="C342" s="55" t="s">
        <v>343</v>
      </c>
      <c r="D342" s="59">
        <v>1984</v>
      </c>
      <c r="E342" s="55"/>
      <c r="F342" s="101" t="s">
        <v>1075</v>
      </c>
      <c r="G342" s="54">
        <v>16</v>
      </c>
      <c r="H342" s="54">
        <v>1</v>
      </c>
      <c r="I342" s="57">
        <v>8363</v>
      </c>
      <c r="J342" s="57">
        <v>6914.9</v>
      </c>
      <c r="K342" s="13">
        <v>275</v>
      </c>
      <c r="L342" s="57">
        <f>SUM('Прил.1.2-реестр дом'!G337)</f>
        <v>4095317.1</v>
      </c>
      <c r="M342" s="57">
        <v>0</v>
      </c>
      <c r="N342" s="57">
        <v>0</v>
      </c>
      <c r="O342" s="57">
        <v>0</v>
      </c>
      <c r="P342" s="57">
        <f t="shared" ref="P342:P404" si="37">L342</f>
        <v>4095317.1</v>
      </c>
      <c r="Q342" s="57">
        <f t="shared" si="36"/>
        <v>592.25</v>
      </c>
      <c r="R342" s="57">
        <f t="shared" ref="R342:R404" si="38">SUM(Q342)</f>
        <v>592.25</v>
      </c>
      <c r="S342" s="58">
        <v>46022</v>
      </c>
    </row>
    <row r="343" spans="1:19" s="36" customFormat="1" ht="30" x14ac:dyDescent="0.25">
      <c r="A343" s="101">
        <v>323</v>
      </c>
      <c r="B343" s="101">
        <v>18</v>
      </c>
      <c r="C343" s="55" t="s">
        <v>344</v>
      </c>
      <c r="D343" s="59">
        <v>1979</v>
      </c>
      <c r="E343" s="55"/>
      <c r="F343" s="101" t="s">
        <v>1075</v>
      </c>
      <c r="G343" s="54">
        <v>12</v>
      </c>
      <c r="H343" s="54">
        <v>1</v>
      </c>
      <c r="I343" s="57">
        <v>4464.3</v>
      </c>
      <c r="J343" s="57">
        <v>3670.5</v>
      </c>
      <c r="K343" s="13">
        <v>145</v>
      </c>
      <c r="L343" s="57">
        <f>SUM('Прил.1.2-реестр дом'!G338)</f>
        <v>2809861.95</v>
      </c>
      <c r="M343" s="57">
        <v>0</v>
      </c>
      <c r="N343" s="57">
        <v>0</v>
      </c>
      <c r="O343" s="57">
        <v>0</v>
      </c>
      <c r="P343" s="57">
        <f t="shared" si="37"/>
        <v>2809861.95</v>
      </c>
      <c r="Q343" s="57">
        <f t="shared" si="36"/>
        <v>765.53</v>
      </c>
      <c r="R343" s="57">
        <f t="shared" si="38"/>
        <v>765.53</v>
      </c>
      <c r="S343" s="58">
        <v>46022</v>
      </c>
    </row>
    <row r="344" spans="1:19" s="36" customFormat="1" ht="30" x14ac:dyDescent="0.25">
      <c r="A344" s="101">
        <v>324</v>
      </c>
      <c r="B344" s="101">
        <v>19</v>
      </c>
      <c r="C344" s="55" t="s">
        <v>345</v>
      </c>
      <c r="D344" s="59">
        <v>1980</v>
      </c>
      <c r="E344" s="55"/>
      <c r="F344" s="101" t="s">
        <v>1075</v>
      </c>
      <c r="G344" s="54">
        <v>9</v>
      </c>
      <c r="H344" s="54">
        <v>5</v>
      </c>
      <c r="I344" s="57">
        <v>11544.3</v>
      </c>
      <c r="J344" s="57">
        <v>10148.6</v>
      </c>
      <c r="K344" s="13">
        <v>395</v>
      </c>
      <c r="L344" s="57">
        <f>SUM('Прил.1.2-реестр дом'!G339)</f>
        <v>7941912.5999999996</v>
      </c>
      <c r="M344" s="57">
        <v>0</v>
      </c>
      <c r="N344" s="57">
        <v>0</v>
      </c>
      <c r="O344" s="57">
        <v>0</v>
      </c>
      <c r="P344" s="57">
        <f t="shared" si="37"/>
        <v>7941912.5999999996</v>
      </c>
      <c r="Q344" s="57">
        <f t="shared" si="36"/>
        <v>782.56</v>
      </c>
      <c r="R344" s="57">
        <f t="shared" si="38"/>
        <v>782.56</v>
      </c>
      <c r="S344" s="58">
        <v>46022</v>
      </c>
    </row>
    <row r="345" spans="1:19" s="36" customFormat="1" ht="30" x14ac:dyDescent="0.25">
      <c r="A345" s="101">
        <v>325</v>
      </c>
      <c r="B345" s="101">
        <v>20</v>
      </c>
      <c r="C345" s="55" t="s">
        <v>346</v>
      </c>
      <c r="D345" s="59">
        <v>1981</v>
      </c>
      <c r="E345" s="55"/>
      <c r="F345" s="101" t="s">
        <v>1075</v>
      </c>
      <c r="G345" s="54">
        <v>9</v>
      </c>
      <c r="H345" s="54">
        <v>4</v>
      </c>
      <c r="I345" s="57">
        <v>9061.3799999999992</v>
      </c>
      <c r="J345" s="57">
        <v>7738.68</v>
      </c>
      <c r="K345" s="13">
        <v>310</v>
      </c>
      <c r="L345" s="57">
        <f>SUM('Прил.1.2-реестр дом'!G340)</f>
        <v>12747923.24</v>
      </c>
      <c r="M345" s="57">
        <v>0</v>
      </c>
      <c r="N345" s="57">
        <v>0</v>
      </c>
      <c r="O345" s="57">
        <v>0</v>
      </c>
      <c r="P345" s="57">
        <f t="shared" si="37"/>
        <v>12747923.24</v>
      </c>
      <c r="Q345" s="57">
        <f t="shared" si="36"/>
        <v>1647.3</v>
      </c>
      <c r="R345" s="57">
        <f t="shared" si="38"/>
        <v>1647.3</v>
      </c>
      <c r="S345" s="58">
        <v>46022</v>
      </c>
    </row>
    <row r="346" spans="1:19" s="36" customFormat="1" ht="30" x14ac:dyDescent="0.25">
      <c r="A346" s="101">
        <v>326</v>
      </c>
      <c r="B346" s="101">
        <v>21</v>
      </c>
      <c r="C346" s="55" t="s">
        <v>347</v>
      </c>
      <c r="D346" s="56">
        <v>1979</v>
      </c>
      <c r="E346" s="55"/>
      <c r="F346" s="101" t="s">
        <v>1075</v>
      </c>
      <c r="G346" s="54">
        <v>5</v>
      </c>
      <c r="H346" s="54">
        <v>12</v>
      </c>
      <c r="I346" s="57">
        <v>9506.5</v>
      </c>
      <c r="J346" s="57">
        <v>8647.7999999999993</v>
      </c>
      <c r="K346" s="13">
        <v>398</v>
      </c>
      <c r="L346" s="57">
        <f>SUM('Прил.1.2-реестр дом'!G341)</f>
        <v>16283824.26</v>
      </c>
      <c r="M346" s="57">
        <v>0</v>
      </c>
      <c r="N346" s="57">
        <v>0</v>
      </c>
      <c r="O346" s="57">
        <v>0</v>
      </c>
      <c r="P346" s="57">
        <f t="shared" si="37"/>
        <v>16283824.26</v>
      </c>
      <c r="Q346" s="57">
        <f t="shared" si="36"/>
        <v>1883</v>
      </c>
      <c r="R346" s="57">
        <f t="shared" si="38"/>
        <v>1883</v>
      </c>
      <c r="S346" s="58">
        <v>46022</v>
      </c>
    </row>
    <row r="347" spans="1:19" s="36" customFormat="1" ht="30" x14ac:dyDescent="0.25">
      <c r="A347" s="101">
        <v>327</v>
      </c>
      <c r="B347" s="101">
        <v>22</v>
      </c>
      <c r="C347" s="55" t="s">
        <v>348</v>
      </c>
      <c r="D347" s="56">
        <v>1981</v>
      </c>
      <c r="E347" s="55"/>
      <c r="F347" s="101" t="s">
        <v>1075</v>
      </c>
      <c r="G347" s="54">
        <v>9</v>
      </c>
      <c r="H347" s="54">
        <v>2</v>
      </c>
      <c r="I347" s="57">
        <v>9196.7999999999993</v>
      </c>
      <c r="J347" s="57">
        <v>7726.5</v>
      </c>
      <c r="K347" s="13">
        <v>524</v>
      </c>
      <c r="L347" s="57">
        <f>SUM('Прил.1.2-реестр дом'!G342)</f>
        <v>36575270.780000001</v>
      </c>
      <c r="M347" s="57">
        <v>0</v>
      </c>
      <c r="N347" s="57">
        <v>0</v>
      </c>
      <c r="O347" s="57">
        <v>0</v>
      </c>
      <c r="P347" s="57">
        <f t="shared" si="37"/>
        <v>36575270.780000001</v>
      </c>
      <c r="Q347" s="57">
        <f t="shared" si="36"/>
        <v>4733.74</v>
      </c>
      <c r="R347" s="57">
        <f t="shared" si="38"/>
        <v>4733.74</v>
      </c>
      <c r="S347" s="58">
        <v>46022</v>
      </c>
    </row>
    <row r="348" spans="1:19" s="36" customFormat="1" ht="30" x14ac:dyDescent="0.25">
      <c r="A348" s="101">
        <v>328</v>
      </c>
      <c r="B348" s="101">
        <v>23</v>
      </c>
      <c r="C348" s="55" t="s">
        <v>349</v>
      </c>
      <c r="D348" s="59">
        <v>1982</v>
      </c>
      <c r="E348" s="55"/>
      <c r="F348" s="101" t="s">
        <v>1075</v>
      </c>
      <c r="G348" s="54">
        <v>9</v>
      </c>
      <c r="H348" s="54">
        <v>2</v>
      </c>
      <c r="I348" s="57">
        <v>9311.7999999999993</v>
      </c>
      <c r="J348" s="57">
        <v>7845.4</v>
      </c>
      <c r="K348" s="13">
        <v>527</v>
      </c>
      <c r="L348" s="57">
        <f>SUM('Прил.1.2-реестр дом'!G343)</f>
        <v>37032620.740000002</v>
      </c>
      <c r="M348" s="57">
        <v>0</v>
      </c>
      <c r="N348" s="57">
        <v>0</v>
      </c>
      <c r="O348" s="57">
        <v>0</v>
      </c>
      <c r="P348" s="57">
        <f t="shared" si="37"/>
        <v>37032620.740000002</v>
      </c>
      <c r="Q348" s="57">
        <f t="shared" si="36"/>
        <v>4720.3</v>
      </c>
      <c r="R348" s="57">
        <f t="shared" si="38"/>
        <v>4720.3</v>
      </c>
      <c r="S348" s="58">
        <v>46022</v>
      </c>
    </row>
    <row r="349" spans="1:19" s="36" customFormat="1" ht="30" x14ac:dyDescent="0.25">
      <c r="A349" s="101">
        <v>329</v>
      </c>
      <c r="B349" s="101">
        <v>24</v>
      </c>
      <c r="C349" s="55" t="s">
        <v>350</v>
      </c>
      <c r="D349" s="59">
        <v>1981</v>
      </c>
      <c r="E349" s="55"/>
      <c r="F349" s="101" t="s">
        <v>1075</v>
      </c>
      <c r="G349" s="54">
        <v>9</v>
      </c>
      <c r="H349" s="54">
        <v>2</v>
      </c>
      <c r="I349" s="57">
        <v>9119.9</v>
      </c>
      <c r="J349" s="57">
        <v>7779.9</v>
      </c>
      <c r="K349" s="13">
        <v>576</v>
      </c>
      <c r="L349" s="57">
        <f>SUM('Прил.1.2-реестр дом'!G344)</f>
        <v>36269442.850000001</v>
      </c>
      <c r="M349" s="57">
        <v>0</v>
      </c>
      <c r="N349" s="57">
        <v>0</v>
      </c>
      <c r="O349" s="57">
        <v>0</v>
      </c>
      <c r="P349" s="57">
        <f t="shared" si="37"/>
        <v>36269442.850000001</v>
      </c>
      <c r="Q349" s="57">
        <f t="shared" si="36"/>
        <v>4661.9399999999996</v>
      </c>
      <c r="R349" s="57">
        <f t="shared" si="38"/>
        <v>4661.9399999999996</v>
      </c>
      <c r="S349" s="58">
        <v>46022</v>
      </c>
    </row>
    <row r="350" spans="1:19" s="36" customFormat="1" ht="30" x14ac:dyDescent="0.25">
      <c r="A350" s="101">
        <v>330</v>
      </c>
      <c r="B350" s="101">
        <v>25</v>
      </c>
      <c r="C350" s="55" t="s">
        <v>351</v>
      </c>
      <c r="D350" s="56">
        <v>1982</v>
      </c>
      <c r="E350" s="55"/>
      <c r="F350" s="101" t="s">
        <v>1075</v>
      </c>
      <c r="G350" s="54">
        <v>9</v>
      </c>
      <c r="H350" s="54">
        <v>2</v>
      </c>
      <c r="I350" s="57">
        <v>9560.2999999999993</v>
      </c>
      <c r="J350" s="57">
        <v>7789</v>
      </c>
      <c r="K350" s="13">
        <v>524</v>
      </c>
      <c r="L350" s="57">
        <f>SUM('Прил.1.2-реестр дом'!G345)</f>
        <v>38020894.359999999</v>
      </c>
      <c r="M350" s="57">
        <v>0</v>
      </c>
      <c r="N350" s="57">
        <v>0</v>
      </c>
      <c r="O350" s="57">
        <v>0</v>
      </c>
      <c r="P350" s="57">
        <f t="shared" si="37"/>
        <v>38020894.359999999</v>
      </c>
      <c r="Q350" s="57">
        <f t="shared" si="36"/>
        <v>4881.3599999999997</v>
      </c>
      <c r="R350" s="57">
        <f t="shared" si="38"/>
        <v>4881.3599999999997</v>
      </c>
      <c r="S350" s="58">
        <v>46022</v>
      </c>
    </row>
    <row r="351" spans="1:19" s="36" customFormat="1" ht="30" x14ac:dyDescent="0.25">
      <c r="A351" s="101">
        <v>331</v>
      </c>
      <c r="B351" s="101">
        <v>26</v>
      </c>
      <c r="C351" s="55" t="s">
        <v>352</v>
      </c>
      <c r="D351" s="59">
        <v>1979</v>
      </c>
      <c r="E351" s="55"/>
      <c r="F351" s="101" t="s">
        <v>1075</v>
      </c>
      <c r="G351" s="54">
        <v>12</v>
      </c>
      <c r="H351" s="54">
        <v>1</v>
      </c>
      <c r="I351" s="57">
        <v>4415.8999999999996</v>
      </c>
      <c r="J351" s="57">
        <v>3661.1</v>
      </c>
      <c r="K351" s="13">
        <v>161</v>
      </c>
      <c r="L351" s="57">
        <f>SUM('Прил.1.2-реестр дом'!G346)</f>
        <v>2536653.2599999998</v>
      </c>
      <c r="M351" s="57">
        <v>0</v>
      </c>
      <c r="N351" s="57">
        <v>0</v>
      </c>
      <c r="O351" s="57">
        <v>0</v>
      </c>
      <c r="P351" s="57">
        <f t="shared" si="37"/>
        <v>2536653.2599999998</v>
      </c>
      <c r="Q351" s="57">
        <f t="shared" si="36"/>
        <v>692.87</v>
      </c>
      <c r="R351" s="57">
        <f t="shared" si="38"/>
        <v>692.87</v>
      </c>
      <c r="S351" s="58">
        <v>46022</v>
      </c>
    </row>
    <row r="352" spans="1:19" s="36" customFormat="1" ht="30" x14ac:dyDescent="0.25">
      <c r="A352" s="101">
        <v>332</v>
      </c>
      <c r="B352" s="101">
        <v>27</v>
      </c>
      <c r="C352" s="55" t="s">
        <v>353</v>
      </c>
      <c r="D352" s="59">
        <v>1961</v>
      </c>
      <c r="E352" s="55"/>
      <c r="F352" s="101" t="s">
        <v>1076</v>
      </c>
      <c r="G352" s="54">
        <v>2</v>
      </c>
      <c r="H352" s="54">
        <v>2</v>
      </c>
      <c r="I352" s="57">
        <v>483</v>
      </c>
      <c r="J352" s="57">
        <v>427</v>
      </c>
      <c r="K352" s="13">
        <v>16</v>
      </c>
      <c r="L352" s="57">
        <f>SUM('Прил.1.2-реестр дом'!G347)</f>
        <v>1706057.14</v>
      </c>
      <c r="M352" s="57">
        <v>0</v>
      </c>
      <c r="N352" s="57">
        <v>0</v>
      </c>
      <c r="O352" s="57">
        <v>0</v>
      </c>
      <c r="P352" s="57">
        <f t="shared" si="37"/>
        <v>1706057.14</v>
      </c>
      <c r="Q352" s="57">
        <f t="shared" si="36"/>
        <v>3995.45</v>
      </c>
      <c r="R352" s="57">
        <f t="shared" si="38"/>
        <v>3995.45</v>
      </c>
      <c r="S352" s="58">
        <v>46022</v>
      </c>
    </row>
    <row r="353" spans="1:19" s="36" customFormat="1" ht="30" x14ac:dyDescent="0.25">
      <c r="A353" s="101">
        <v>333</v>
      </c>
      <c r="B353" s="101">
        <v>28</v>
      </c>
      <c r="C353" s="55" t="s">
        <v>33</v>
      </c>
      <c r="D353" s="59">
        <v>1962</v>
      </c>
      <c r="E353" s="55"/>
      <c r="F353" s="101" t="s">
        <v>1076</v>
      </c>
      <c r="G353" s="54">
        <v>2</v>
      </c>
      <c r="H353" s="54">
        <v>2</v>
      </c>
      <c r="I353" s="57">
        <v>687.2</v>
      </c>
      <c r="J353" s="57">
        <v>634.5</v>
      </c>
      <c r="K353" s="13">
        <v>30</v>
      </c>
      <c r="L353" s="57">
        <f>SUM('Прил.1.2-реестр дом'!G348)</f>
        <v>2959648.98</v>
      </c>
      <c r="M353" s="57">
        <v>0</v>
      </c>
      <c r="N353" s="57">
        <v>0</v>
      </c>
      <c r="O353" s="57">
        <v>0</v>
      </c>
      <c r="P353" s="57">
        <f t="shared" si="37"/>
        <v>2959648.98</v>
      </c>
      <c r="Q353" s="57">
        <f t="shared" si="36"/>
        <v>4664.54</v>
      </c>
      <c r="R353" s="57">
        <f t="shared" si="38"/>
        <v>4664.54</v>
      </c>
      <c r="S353" s="58">
        <v>46022</v>
      </c>
    </row>
    <row r="354" spans="1:19" s="36" customFormat="1" ht="30" x14ac:dyDescent="0.25">
      <c r="A354" s="101">
        <v>334</v>
      </c>
      <c r="B354" s="101">
        <v>29</v>
      </c>
      <c r="C354" s="55" t="s">
        <v>354</v>
      </c>
      <c r="D354" s="59">
        <v>1962</v>
      </c>
      <c r="E354" s="55"/>
      <c r="F354" s="101" t="s">
        <v>1076</v>
      </c>
      <c r="G354" s="54">
        <v>2</v>
      </c>
      <c r="H354" s="54">
        <v>2</v>
      </c>
      <c r="I354" s="57">
        <v>695.34</v>
      </c>
      <c r="J354" s="57">
        <v>639.9</v>
      </c>
      <c r="K354" s="13">
        <v>28</v>
      </c>
      <c r="L354" s="57">
        <f>SUM('Прил.1.2-реестр дом'!G349)</f>
        <v>3738811.24</v>
      </c>
      <c r="M354" s="57">
        <v>0</v>
      </c>
      <c r="N354" s="57">
        <v>0</v>
      </c>
      <c r="O354" s="57">
        <v>0</v>
      </c>
      <c r="P354" s="57">
        <f t="shared" si="37"/>
        <v>3738811.24</v>
      </c>
      <c r="Q354" s="57">
        <f t="shared" si="36"/>
        <v>5842.81</v>
      </c>
      <c r="R354" s="57">
        <f t="shared" si="38"/>
        <v>5842.81</v>
      </c>
      <c r="S354" s="58">
        <v>46022</v>
      </c>
    </row>
    <row r="355" spans="1:19" s="36" customFormat="1" ht="30" x14ac:dyDescent="0.25">
      <c r="A355" s="101">
        <v>335</v>
      </c>
      <c r="B355" s="101">
        <v>30</v>
      </c>
      <c r="C355" s="55" t="s">
        <v>355</v>
      </c>
      <c r="D355" s="56">
        <v>1962</v>
      </c>
      <c r="E355" s="55"/>
      <c r="F355" s="101" t="s">
        <v>1077</v>
      </c>
      <c r="G355" s="54">
        <v>2</v>
      </c>
      <c r="H355" s="54">
        <v>2</v>
      </c>
      <c r="I355" s="57">
        <v>692.7</v>
      </c>
      <c r="J355" s="57">
        <v>639.29999999999995</v>
      </c>
      <c r="K355" s="13">
        <v>32</v>
      </c>
      <c r="L355" s="57">
        <f>SUM('Прил.1.2-реестр дом'!G350)</f>
        <v>1949798.11</v>
      </c>
      <c r="M355" s="57">
        <v>0</v>
      </c>
      <c r="N355" s="57">
        <v>0</v>
      </c>
      <c r="O355" s="57">
        <v>0</v>
      </c>
      <c r="P355" s="57">
        <f t="shared" si="37"/>
        <v>1949798.11</v>
      </c>
      <c r="Q355" s="57">
        <f t="shared" si="36"/>
        <v>3049.9</v>
      </c>
      <c r="R355" s="57">
        <f t="shared" si="38"/>
        <v>3049.9</v>
      </c>
      <c r="S355" s="58">
        <v>46022</v>
      </c>
    </row>
    <row r="356" spans="1:19" s="36" customFormat="1" ht="30" x14ac:dyDescent="0.25">
      <c r="A356" s="101">
        <v>336</v>
      </c>
      <c r="B356" s="101">
        <v>31</v>
      </c>
      <c r="C356" s="55" t="s">
        <v>356</v>
      </c>
      <c r="D356" s="59">
        <v>1962</v>
      </c>
      <c r="E356" s="55"/>
      <c r="F356" s="101" t="s">
        <v>1076</v>
      </c>
      <c r="G356" s="54">
        <v>2</v>
      </c>
      <c r="H356" s="54">
        <v>2</v>
      </c>
      <c r="I356" s="57">
        <v>686.3</v>
      </c>
      <c r="J356" s="57">
        <v>631</v>
      </c>
      <c r="K356" s="13">
        <v>36</v>
      </c>
      <c r="L356" s="57">
        <f>SUM('Прил.1.2-реестр дом'!G351)</f>
        <v>797601.53</v>
      </c>
      <c r="M356" s="57">
        <v>0</v>
      </c>
      <c r="N356" s="57">
        <v>0</v>
      </c>
      <c r="O356" s="57">
        <v>0</v>
      </c>
      <c r="P356" s="57">
        <f t="shared" si="37"/>
        <v>797601.53</v>
      </c>
      <c r="Q356" s="57">
        <f t="shared" si="36"/>
        <v>1264.03</v>
      </c>
      <c r="R356" s="57">
        <f t="shared" si="38"/>
        <v>1264.03</v>
      </c>
      <c r="S356" s="58">
        <v>46022</v>
      </c>
    </row>
    <row r="357" spans="1:19" s="36" customFormat="1" ht="30" x14ac:dyDescent="0.25">
      <c r="A357" s="101">
        <v>337</v>
      </c>
      <c r="B357" s="101">
        <v>32</v>
      </c>
      <c r="C357" s="55" t="s">
        <v>357</v>
      </c>
      <c r="D357" s="59">
        <v>1948</v>
      </c>
      <c r="E357" s="55"/>
      <c r="F357" s="101" t="s">
        <v>1076</v>
      </c>
      <c r="G357" s="54">
        <v>2</v>
      </c>
      <c r="H357" s="54">
        <v>2</v>
      </c>
      <c r="I357" s="57">
        <v>700.9</v>
      </c>
      <c r="J357" s="57">
        <v>615.9</v>
      </c>
      <c r="K357" s="13">
        <v>27</v>
      </c>
      <c r="L357" s="57">
        <f>SUM('Прил.1.2-реестр дом'!G352)</f>
        <v>3102074.35</v>
      </c>
      <c r="M357" s="57">
        <v>0</v>
      </c>
      <c r="N357" s="57">
        <v>0</v>
      </c>
      <c r="O357" s="57">
        <v>0</v>
      </c>
      <c r="P357" s="57">
        <f t="shared" si="37"/>
        <v>3102074.35</v>
      </c>
      <c r="Q357" s="57">
        <f t="shared" si="36"/>
        <v>5036.6499999999996</v>
      </c>
      <c r="R357" s="57">
        <f t="shared" si="38"/>
        <v>5036.6499999999996</v>
      </c>
      <c r="S357" s="58">
        <v>46022</v>
      </c>
    </row>
    <row r="358" spans="1:19" s="36" customFormat="1" ht="30" x14ac:dyDescent="0.25">
      <c r="A358" s="101">
        <v>338</v>
      </c>
      <c r="B358" s="101">
        <v>33</v>
      </c>
      <c r="C358" s="55" t="s">
        <v>358</v>
      </c>
      <c r="D358" s="59">
        <v>1961</v>
      </c>
      <c r="E358" s="55"/>
      <c r="F358" s="101" t="s">
        <v>1076</v>
      </c>
      <c r="G358" s="54">
        <v>3</v>
      </c>
      <c r="H358" s="54">
        <v>3</v>
      </c>
      <c r="I358" s="57">
        <v>1247.4000000000001</v>
      </c>
      <c r="J358" s="57">
        <v>1108.5999999999999</v>
      </c>
      <c r="K358" s="13">
        <v>38</v>
      </c>
      <c r="L358" s="57">
        <f>SUM('Прил.1.2-реестр дом'!G353)</f>
        <v>3511156.57</v>
      </c>
      <c r="M358" s="57">
        <v>0</v>
      </c>
      <c r="N358" s="57">
        <v>0</v>
      </c>
      <c r="O358" s="57">
        <v>0</v>
      </c>
      <c r="P358" s="57">
        <f t="shared" si="37"/>
        <v>3511156.57</v>
      </c>
      <c r="Q358" s="57">
        <f t="shared" si="36"/>
        <v>3167.2</v>
      </c>
      <c r="R358" s="57">
        <f t="shared" si="38"/>
        <v>3167.2</v>
      </c>
      <c r="S358" s="58">
        <v>46022</v>
      </c>
    </row>
    <row r="359" spans="1:19" s="36" customFormat="1" ht="30" x14ac:dyDescent="0.25">
      <c r="A359" s="101">
        <v>339</v>
      </c>
      <c r="B359" s="101">
        <v>34</v>
      </c>
      <c r="C359" s="55" t="s">
        <v>359</v>
      </c>
      <c r="D359" s="59">
        <v>1961</v>
      </c>
      <c r="E359" s="55"/>
      <c r="F359" s="101" t="s">
        <v>1076</v>
      </c>
      <c r="G359" s="54">
        <v>3</v>
      </c>
      <c r="H359" s="54">
        <v>3</v>
      </c>
      <c r="I359" s="57">
        <v>1878.3</v>
      </c>
      <c r="J359" s="57">
        <v>1755.8</v>
      </c>
      <c r="K359" s="13">
        <v>65</v>
      </c>
      <c r="L359" s="57">
        <f>SUM('Прил.1.2-реестр дом'!G354)</f>
        <v>6634548.9199999999</v>
      </c>
      <c r="M359" s="57">
        <v>0</v>
      </c>
      <c r="N359" s="57">
        <v>0</v>
      </c>
      <c r="O359" s="57">
        <v>0</v>
      </c>
      <c r="P359" s="57">
        <f t="shared" si="37"/>
        <v>6634548.9199999999</v>
      </c>
      <c r="Q359" s="57">
        <f t="shared" si="36"/>
        <v>3778.65</v>
      </c>
      <c r="R359" s="57">
        <f t="shared" si="38"/>
        <v>3778.65</v>
      </c>
      <c r="S359" s="58">
        <v>46022</v>
      </c>
    </row>
    <row r="360" spans="1:19" s="36" customFormat="1" ht="30" x14ac:dyDescent="0.25">
      <c r="A360" s="101">
        <v>340</v>
      </c>
      <c r="B360" s="101">
        <v>35</v>
      </c>
      <c r="C360" s="55" t="s">
        <v>360</v>
      </c>
      <c r="D360" s="59">
        <v>1957</v>
      </c>
      <c r="E360" s="55"/>
      <c r="F360" s="101" t="s">
        <v>1076</v>
      </c>
      <c r="G360" s="54">
        <v>2</v>
      </c>
      <c r="H360" s="54">
        <v>2</v>
      </c>
      <c r="I360" s="57">
        <v>671.2</v>
      </c>
      <c r="J360" s="57">
        <v>618.4</v>
      </c>
      <c r="K360" s="13">
        <v>26</v>
      </c>
      <c r="L360" s="57">
        <f>SUM('Прил.1.2-реестр дом'!G355)</f>
        <v>2370818.9500000002</v>
      </c>
      <c r="M360" s="57">
        <v>0</v>
      </c>
      <c r="N360" s="57">
        <v>0</v>
      </c>
      <c r="O360" s="57">
        <v>0</v>
      </c>
      <c r="P360" s="57">
        <f t="shared" si="37"/>
        <v>2370818.9500000002</v>
      </c>
      <c r="Q360" s="57">
        <f t="shared" si="36"/>
        <v>3833.8</v>
      </c>
      <c r="R360" s="57">
        <f t="shared" si="38"/>
        <v>3833.8</v>
      </c>
      <c r="S360" s="58">
        <v>46022</v>
      </c>
    </row>
    <row r="361" spans="1:19" s="36" customFormat="1" ht="30" x14ac:dyDescent="0.25">
      <c r="A361" s="101">
        <v>341</v>
      </c>
      <c r="B361" s="101">
        <v>36</v>
      </c>
      <c r="C361" s="55" t="s">
        <v>361</v>
      </c>
      <c r="D361" s="59">
        <v>1958</v>
      </c>
      <c r="E361" s="55"/>
      <c r="F361" s="101" t="s">
        <v>1076</v>
      </c>
      <c r="G361" s="54">
        <v>2</v>
      </c>
      <c r="H361" s="54">
        <v>2</v>
      </c>
      <c r="I361" s="57">
        <v>662.4</v>
      </c>
      <c r="J361" s="57">
        <v>609.5</v>
      </c>
      <c r="K361" s="13">
        <v>26</v>
      </c>
      <c r="L361" s="57">
        <f>SUM('Прил.1.2-реестр дом'!G356)</f>
        <v>2820977.12</v>
      </c>
      <c r="M361" s="57">
        <v>0</v>
      </c>
      <c r="N361" s="57">
        <v>0</v>
      </c>
      <c r="O361" s="57">
        <v>0</v>
      </c>
      <c r="P361" s="57">
        <f t="shared" si="37"/>
        <v>2820977.12</v>
      </c>
      <c r="Q361" s="57">
        <f t="shared" si="36"/>
        <v>4628.3500000000004</v>
      </c>
      <c r="R361" s="57">
        <f t="shared" si="38"/>
        <v>4628.3500000000004</v>
      </c>
      <c r="S361" s="58">
        <v>46022</v>
      </c>
    </row>
    <row r="362" spans="1:19" s="36" customFormat="1" ht="30" x14ac:dyDescent="0.25">
      <c r="A362" s="101">
        <v>342</v>
      </c>
      <c r="B362" s="101">
        <v>37</v>
      </c>
      <c r="C362" s="55" t="s">
        <v>362</v>
      </c>
      <c r="D362" s="59">
        <v>1961</v>
      </c>
      <c r="E362" s="55"/>
      <c r="F362" s="101" t="s">
        <v>1076</v>
      </c>
      <c r="G362" s="54">
        <v>3</v>
      </c>
      <c r="H362" s="54">
        <v>3</v>
      </c>
      <c r="I362" s="57">
        <v>1612.1</v>
      </c>
      <c r="J362" s="57">
        <v>1492.7</v>
      </c>
      <c r="K362" s="13">
        <v>69</v>
      </c>
      <c r="L362" s="57">
        <f>SUM('Прил.1.2-реестр дом'!G357)</f>
        <v>5675956.1100000003</v>
      </c>
      <c r="M362" s="57">
        <v>0</v>
      </c>
      <c r="N362" s="57">
        <v>0</v>
      </c>
      <c r="O362" s="57">
        <v>0</v>
      </c>
      <c r="P362" s="57">
        <f t="shared" si="37"/>
        <v>5675956.1100000003</v>
      </c>
      <c r="Q362" s="57">
        <f t="shared" si="36"/>
        <v>3802.48</v>
      </c>
      <c r="R362" s="57">
        <f t="shared" si="38"/>
        <v>3802.48</v>
      </c>
      <c r="S362" s="58">
        <v>46022</v>
      </c>
    </row>
    <row r="363" spans="1:19" s="36" customFormat="1" ht="30" x14ac:dyDescent="0.25">
      <c r="A363" s="101">
        <v>343</v>
      </c>
      <c r="B363" s="101">
        <v>38</v>
      </c>
      <c r="C363" s="55" t="s">
        <v>363</v>
      </c>
      <c r="D363" s="59">
        <v>1960</v>
      </c>
      <c r="E363" s="55"/>
      <c r="F363" s="101" t="s">
        <v>1076</v>
      </c>
      <c r="G363" s="54">
        <v>3</v>
      </c>
      <c r="H363" s="54">
        <v>2</v>
      </c>
      <c r="I363" s="57">
        <v>1049.0999999999999</v>
      </c>
      <c r="J363" s="57">
        <v>969</v>
      </c>
      <c r="K363" s="13">
        <v>44</v>
      </c>
      <c r="L363" s="57">
        <f>SUM('Прил.1.2-реестр дом'!G358)</f>
        <v>1219239.05</v>
      </c>
      <c r="M363" s="57">
        <v>0</v>
      </c>
      <c r="N363" s="57">
        <v>0</v>
      </c>
      <c r="O363" s="57">
        <v>0</v>
      </c>
      <c r="P363" s="57">
        <f t="shared" si="37"/>
        <v>1219239.05</v>
      </c>
      <c r="Q363" s="57">
        <f t="shared" si="36"/>
        <v>1258.24</v>
      </c>
      <c r="R363" s="57">
        <f t="shared" si="38"/>
        <v>1258.24</v>
      </c>
      <c r="S363" s="58">
        <v>46022</v>
      </c>
    </row>
    <row r="364" spans="1:19" s="36" customFormat="1" ht="30" x14ac:dyDescent="0.25">
      <c r="A364" s="101">
        <v>344</v>
      </c>
      <c r="B364" s="101">
        <v>39</v>
      </c>
      <c r="C364" s="55" t="s">
        <v>364</v>
      </c>
      <c r="D364" s="59">
        <v>1965</v>
      </c>
      <c r="E364" s="55"/>
      <c r="F364" s="101" t="s">
        <v>1076</v>
      </c>
      <c r="G364" s="54">
        <v>5</v>
      </c>
      <c r="H364" s="54">
        <v>4</v>
      </c>
      <c r="I364" s="57">
        <v>3434.3</v>
      </c>
      <c r="J364" s="57">
        <v>3160.9</v>
      </c>
      <c r="K364" s="13">
        <v>148</v>
      </c>
      <c r="L364" s="57">
        <f>SUM('Прил.1.2-реестр дом'!G359)</f>
        <v>7272544.29</v>
      </c>
      <c r="M364" s="57">
        <v>0</v>
      </c>
      <c r="N364" s="57">
        <v>0</v>
      </c>
      <c r="O364" s="57">
        <v>0</v>
      </c>
      <c r="P364" s="57">
        <f t="shared" si="37"/>
        <v>7272544.29</v>
      </c>
      <c r="Q364" s="57">
        <f t="shared" si="36"/>
        <v>2300.7800000000002</v>
      </c>
      <c r="R364" s="57">
        <f t="shared" si="38"/>
        <v>2300.7800000000002</v>
      </c>
      <c r="S364" s="58">
        <v>46022</v>
      </c>
    </row>
    <row r="365" spans="1:19" s="36" customFormat="1" ht="30" x14ac:dyDescent="0.25">
      <c r="A365" s="101">
        <v>345</v>
      </c>
      <c r="B365" s="101">
        <v>40</v>
      </c>
      <c r="C365" s="55" t="s">
        <v>365</v>
      </c>
      <c r="D365" s="59">
        <v>1965</v>
      </c>
      <c r="E365" s="55"/>
      <c r="F365" s="101" t="s">
        <v>1076</v>
      </c>
      <c r="G365" s="54">
        <v>5</v>
      </c>
      <c r="H365" s="54">
        <v>4</v>
      </c>
      <c r="I365" s="57">
        <v>3452.7</v>
      </c>
      <c r="J365" s="57">
        <v>3182.1</v>
      </c>
      <c r="K365" s="13">
        <v>125</v>
      </c>
      <c r="L365" s="57">
        <f>SUM('Прил.1.2-реестр дом'!G360)</f>
        <v>7320587.5700000003</v>
      </c>
      <c r="M365" s="57">
        <v>0</v>
      </c>
      <c r="N365" s="57">
        <v>0</v>
      </c>
      <c r="O365" s="57">
        <v>0</v>
      </c>
      <c r="P365" s="57">
        <f t="shared" si="37"/>
        <v>7320587.5700000003</v>
      </c>
      <c r="Q365" s="57">
        <f t="shared" si="36"/>
        <v>2300.5500000000002</v>
      </c>
      <c r="R365" s="57">
        <f t="shared" si="38"/>
        <v>2300.5500000000002</v>
      </c>
      <c r="S365" s="58">
        <v>46022</v>
      </c>
    </row>
    <row r="366" spans="1:19" s="36" customFormat="1" ht="30" x14ac:dyDescent="0.25">
      <c r="A366" s="101">
        <v>346</v>
      </c>
      <c r="B366" s="101">
        <v>41</v>
      </c>
      <c r="C366" s="55" t="s">
        <v>366</v>
      </c>
      <c r="D366" s="56">
        <v>1992</v>
      </c>
      <c r="E366" s="55"/>
      <c r="F366" s="101" t="s">
        <v>1075</v>
      </c>
      <c r="G366" s="54">
        <v>5</v>
      </c>
      <c r="H366" s="54">
        <v>4</v>
      </c>
      <c r="I366" s="57">
        <v>4681</v>
      </c>
      <c r="J366" s="57">
        <v>4163.2</v>
      </c>
      <c r="K366" s="13">
        <v>186</v>
      </c>
      <c r="L366" s="57">
        <f>SUM('Прил.1.2-реестр дом'!G361)</f>
        <v>5686724.5999999996</v>
      </c>
      <c r="M366" s="57">
        <v>0</v>
      </c>
      <c r="N366" s="57">
        <v>0</v>
      </c>
      <c r="O366" s="57">
        <v>0</v>
      </c>
      <c r="P366" s="57">
        <f t="shared" si="37"/>
        <v>5686724.5999999996</v>
      </c>
      <c r="Q366" s="57">
        <f t="shared" si="36"/>
        <v>1365.95</v>
      </c>
      <c r="R366" s="57">
        <f t="shared" si="38"/>
        <v>1365.95</v>
      </c>
      <c r="S366" s="58">
        <v>46022</v>
      </c>
    </row>
    <row r="367" spans="1:19" s="36" customFormat="1" ht="30" x14ac:dyDescent="0.25">
      <c r="A367" s="101">
        <v>347</v>
      </c>
      <c r="B367" s="101">
        <v>42</v>
      </c>
      <c r="C367" s="55" t="s">
        <v>367</v>
      </c>
      <c r="D367" s="56">
        <v>1993</v>
      </c>
      <c r="E367" s="55"/>
      <c r="F367" s="101" t="s">
        <v>1075</v>
      </c>
      <c r="G367" s="54">
        <v>5</v>
      </c>
      <c r="H367" s="54">
        <v>4</v>
      </c>
      <c r="I367" s="57">
        <v>4711.1000000000004</v>
      </c>
      <c r="J367" s="57">
        <v>4193.3</v>
      </c>
      <c r="K367" s="13">
        <v>176</v>
      </c>
      <c r="L367" s="57">
        <f>SUM('Прил.1.2-реестр дом'!G362)</f>
        <v>5693094.5899999999</v>
      </c>
      <c r="M367" s="57">
        <v>0</v>
      </c>
      <c r="N367" s="57">
        <v>0</v>
      </c>
      <c r="O367" s="57">
        <v>0</v>
      </c>
      <c r="P367" s="57">
        <f t="shared" si="37"/>
        <v>5693094.5899999999</v>
      </c>
      <c r="Q367" s="57">
        <f t="shared" si="36"/>
        <v>1357.66</v>
      </c>
      <c r="R367" s="57">
        <f t="shared" si="38"/>
        <v>1357.66</v>
      </c>
      <c r="S367" s="58">
        <v>46022</v>
      </c>
    </row>
    <row r="368" spans="1:19" s="36" customFormat="1" ht="30" x14ac:dyDescent="0.25">
      <c r="A368" s="101">
        <v>348</v>
      </c>
      <c r="B368" s="101">
        <v>43</v>
      </c>
      <c r="C368" s="55" t="s">
        <v>368</v>
      </c>
      <c r="D368" s="59">
        <v>1952</v>
      </c>
      <c r="E368" s="55"/>
      <c r="F368" s="101" t="s">
        <v>1076</v>
      </c>
      <c r="G368" s="54">
        <v>2</v>
      </c>
      <c r="H368" s="54">
        <v>1</v>
      </c>
      <c r="I368" s="57">
        <v>247</v>
      </c>
      <c r="J368" s="57">
        <v>220.3</v>
      </c>
      <c r="K368" s="13">
        <v>15</v>
      </c>
      <c r="L368" s="57">
        <f>SUM('Прил.1.2-реестр дом'!G363)</f>
        <v>695250.66</v>
      </c>
      <c r="M368" s="57">
        <v>0</v>
      </c>
      <c r="N368" s="57">
        <v>0</v>
      </c>
      <c r="O368" s="57">
        <v>0</v>
      </c>
      <c r="P368" s="57">
        <f t="shared" si="37"/>
        <v>695250.66</v>
      </c>
      <c r="Q368" s="57">
        <f t="shared" si="36"/>
        <v>3155.93</v>
      </c>
      <c r="R368" s="57">
        <f t="shared" si="38"/>
        <v>3155.93</v>
      </c>
      <c r="S368" s="58">
        <v>46022</v>
      </c>
    </row>
    <row r="369" spans="1:19" s="36" customFormat="1" ht="30" x14ac:dyDescent="0.25">
      <c r="A369" s="101">
        <v>349</v>
      </c>
      <c r="B369" s="101">
        <v>44</v>
      </c>
      <c r="C369" s="55" t="s">
        <v>369</v>
      </c>
      <c r="D369" s="59">
        <v>1952</v>
      </c>
      <c r="E369" s="55"/>
      <c r="F369" s="101" t="s">
        <v>1076</v>
      </c>
      <c r="G369" s="54">
        <v>2</v>
      </c>
      <c r="H369" s="54">
        <v>1</v>
      </c>
      <c r="I369" s="57">
        <v>246.7</v>
      </c>
      <c r="J369" s="57">
        <v>220.8</v>
      </c>
      <c r="K369" s="13">
        <v>15</v>
      </c>
      <c r="L369" s="57">
        <f>SUM('Прил.1.2-реестр дом'!G364)</f>
        <v>694406.23</v>
      </c>
      <c r="M369" s="57">
        <v>0</v>
      </c>
      <c r="N369" s="57">
        <v>0</v>
      </c>
      <c r="O369" s="57">
        <v>0</v>
      </c>
      <c r="P369" s="57">
        <f t="shared" si="37"/>
        <v>694406.23</v>
      </c>
      <c r="Q369" s="57">
        <f t="shared" si="36"/>
        <v>3144.96</v>
      </c>
      <c r="R369" s="57">
        <f t="shared" si="38"/>
        <v>3144.96</v>
      </c>
      <c r="S369" s="58">
        <v>46022</v>
      </c>
    </row>
    <row r="370" spans="1:19" s="36" customFormat="1" ht="30" x14ac:dyDescent="0.25">
      <c r="A370" s="101">
        <v>350</v>
      </c>
      <c r="B370" s="101">
        <v>45</v>
      </c>
      <c r="C370" s="55" t="s">
        <v>370</v>
      </c>
      <c r="D370" s="56">
        <v>1962</v>
      </c>
      <c r="E370" s="55"/>
      <c r="F370" s="101" t="s">
        <v>1076</v>
      </c>
      <c r="G370" s="54">
        <v>5</v>
      </c>
      <c r="H370" s="54">
        <v>2</v>
      </c>
      <c r="I370" s="57">
        <v>1684</v>
      </c>
      <c r="J370" s="57">
        <v>1547.4</v>
      </c>
      <c r="K370" s="13">
        <v>72</v>
      </c>
      <c r="L370" s="57">
        <f>SUM('Прил.1.2-реестр дом'!G365)</f>
        <v>6697194.2400000002</v>
      </c>
      <c r="M370" s="57">
        <v>0</v>
      </c>
      <c r="N370" s="57">
        <v>0</v>
      </c>
      <c r="O370" s="57">
        <v>0</v>
      </c>
      <c r="P370" s="57">
        <f t="shared" si="37"/>
        <v>6697194.2400000002</v>
      </c>
      <c r="Q370" s="57">
        <f t="shared" si="36"/>
        <v>4328.03</v>
      </c>
      <c r="R370" s="57">
        <f t="shared" si="38"/>
        <v>4328.03</v>
      </c>
      <c r="S370" s="58">
        <v>46022</v>
      </c>
    </row>
    <row r="371" spans="1:19" s="36" customFormat="1" ht="30" x14ac:dyDescent="0.25">
      <c r="A371" s="101">
        <v>351</v>
      </c>
      <c r="B371" s="101">
        <v>46</v>
      </c>
      <c r="C371" s="55" t="s">
        <v>371</v>
      </c>
      <c r="D371" s="59">
        <v>1959</v>
      </c>
      <c r="E371" s="55"/>
      <c r="F371" s="101" t="s">
        <v>1076</v>
      </c>
      <c r="G371" s="54">
        <v>5</v>
      </c>
      <c r="H371" s="54">
        <v>4</v>
      </c>
      <c r="I371" s="57">
        <v>3494.6</v>
      </c>
      <c r="J371" s="57">
        <v>3221.6</v>
      </c>
      <c r="K371" s="13">
        <v>146</v>
      </c>
      <c r="L371" s="57">
        <f>SUM('Прил.1.2-реестр дом'!G366)</f>
        <v>7915468.3600000003</v>
      </c>
      <c r="M371" s="57">
        <v>0</v>
      </c>
      <c r="N371" s="57">
        <v>0</v>
      </c>
      <c r="O371" s="57">
        <v>0</v>
      </c>
      <c r="P371" s="57">
        <f t="shared" si="37"/>
        <v>7915468.3600000003</v>
      </c>
      <c r="Q371" s="57">
        <f t="shared" si="36"/>
        <v>2457</v>
      </c>
      <c r="R371" s="57">
        <f t="shared" si="38"/>
        <v>2457</v>
      </c>
      <c r="S371" s="58">
        <v>46022</v>
      </c>
    </row>
    <row r="372" spans="1:19" s="36" customFormat="1" ht="30" x14ac:dyDescent="0.25">
      <c r="A372" s="101">
        <v>352</v>
      </c>
      <c r="B372" s="101">
        <v>47</v>
      </c>
      <c r="C372" s="55" t="s">
        <v>372</v>
      </c>
      <c r="D372" s="56">
        <v>1959</v>
      </c>
      <c r="E372" s="55"/>
      <c r="F372" s="101" t="s">
        <v>1076</v>
      </c>
      <c r="G372" s="54">
        <v>2</v>
      </c>
      <c r="H372" s="54">
        <v>1</v>
      </c>
      <c r="I372" s="57">
        <v>452.4</v>
      </c>
      <c r="J372" s="57">
        <v>415.2</v>
      </c>
      <c r="K372" s="13">
        <v>24</v>
      </c>
      <c r="L372" s="57">
        <f>SUM('Прил.1.2-реестр дом'!G367)</f>
        <v>360892.6</v>
      </c>
      <c r="M372" s="57">
        <v>0</v>
      </c>
      <c r="N372" s="57">
        <v>0</v>
      </c>
      <c r="O372" s="57">
        <v>0</v>
      </c>
      <c r="P372" s="57">
        <f t="shared" si="37"/>
        <v>360892.6</v>
      </c>
      <c r="Q372" s="57">
        <f t="shared" si="36"/>
        <v>869.2</v>
      </c>
      <c r="R372" s="57">
        <f t="shared" si="38"/>
        <v>869.2</v>
      </c>
      <c r="S372" s="58">
        <v>46022</v>
      </c>
    </row>
    <row r="373" spans="1:19" s="36" customFormat="1" ht="30" x14ac:dyDescent="0.25">
      <c r="A373" s="101">
        <v>353</v>
      </c>
      <c r="B373" s="101">
        <v>48</v>
      </c>
      <c r="C373" s="55" t="s">
        <v>373</v>
      </c>
      <c r="D373" s="56">
        <v>1997</v>
      </c>
      <c r="E373" s="55"/>
      <c r="F373" s="101" t="s">
        <v>1076</v>
      </c>
      <c r="G373" s="54">
        <v>6</v>
      </c>
      <c r="H373" s="54">
        <v>3</v>
      </c>
      <c r="I373" s="57">
        <v>8015.7</v>
      </c>
      <c r="J373" s="57">
        <v>7069.5</v>
      </c>
      <c r="K373" s="13">
        <v>195</v>
      </c>
      <c r="L373" s="57">
        <f>SUM('Прил.1.2-реестр дом'!G368)</f>
        <v>6394356.3499999996</v>
      </c>
      <c r="M373" s="57">
        <v>0</v>
      </c>
      <c r="N373" s="57">
        <v>0</v>
      </c>
      <c r="O373" s="57">
        <v>0</v>
      </c>
      <c r="P373" s="57">
        <f t="shared" si="37"/>
        <v>6394356.3499999996</v>
      </c>
      <c r="Q373" s="57">
        <f t="shared" si="36"/>
        <v>904.5</v>
      </c>
      <c r="R373" s="57">
        <f t="shared" si="38"/>
        <v>904.5</v>
      </c>
      <c r="S373" s="58">
        <v>46022</v>
      </c>
    </row>
    <row r="374" spans="1:19" s="36" customFormat="1" ht="30" x14ac:dyDescent="0.25">
      <c r="A374" s="101">
        <v>354</v>
      </c>
      <c r="B374" s="101">
        <v>49</v>
      </c>
      <c r="C374" s="55" t="s">
        <v>374</v>
      </c>
      <c r="D374" s="59">
        <v>1960</v>
      </c>
      <c r="E374" s="55"/>
      <c r="F374" s="101" t="s">
        <v>1076</v>
      </c>
      <c r="G374" s="54">
        <v>2</v>
      </c>
      <c r="H374" s="54">
        <v>1</v>
      </c>
      <c r="I374" s="57">
        <v>542.79999999999995</v>
      </c>
      <c r="J374" s="57">
        <v>501.1</v>
      </c>
      <c r="K374" s="13">
        <v>18</v>
      </c>
      <c r="L374" s="57">
        <f>SUM('Прил.1.2-реестр дом'!G369)</f>
        <v>1917283.26</v>
      </c>
      <c r="M374" s="57">
        <v>0</v>
      </c>
      <c r="N374" s="57">
        <v>0</v>
      </c>
      <c r="O374" s="57">
        <v>0</v>
      </c>
      <c r="P374" s="57">
        <f t="shared" si="37"/>
        <v>1917283.26</v>
      </c>
      <c r="Q374" s="57">
        <f t="shared" si="36"/>
        <v>3826.15</v>
      </c>
      <c r="R374" s="57">
        <f t="shared" si="38"/>
        <v>3826.15</v>
      </c>
      <c r="S374" s="58">
        <v>46022</v>
      </c>
    </row>
    <row r="375" spans="1:19" s="36" customFormat="1" ht="30" x14ac:dyDescent="0.25">
      <c r="A375" s="101">
        <v>355</v>
      </c>
      <c r="B375" s="101">
        <v>50</v>
      </c>
      <c r="C375" s="55" t="s">
        <v>375</v>
      </c>
      <c r="D375" s="56">
        <v>1972</v>
      </c>
      <c r="E375" s="55"/>
      <c r="F375" s="101" t="s">
        <v>1076</v>
      </c>
      <c r="G375" s="54">
        <v>5</v>
      </c>
      <c r="H375" s="54">
        <v>4</v>
      </c>
      <c r="I375" s="57">
        <v>3688</v>
      </c>
      <c r="J375" s="57">
        <v>3387.4</v>
      </c>
      <c r="K375" s="13">
        <v>149</v>
      </c>
      <c r="L375" s="57">
        <f>SUM('Прил.1.2-реестр дом'!G370)</f>
        <v>2942024.55</v>
      </c>
      <c r="M375" s="57">
        <v>0</v>
      </c>
      <c r="N375" s="57">
        <v>0</v>
      </c>
      <c r="O375" s="57">
        <v>0</v>
      </c>
      <c r="P375" s="57">
        <f t="shared" si="37"/>
        <v>2942024.55</v>
      </c>
      <c r="Q375" s="57">
        <f t="shared" si="36"/>
        <v>868.52</v>
      </c>
      <c r="R375" s="57">
        <f t="shared" si="38"/>
        <v>868.52</v>
      </c>
      <c r="S375" s="58">
        <v>46022</v>
      </c>
    </row>
    <row r="376" spans="1:19" s="36" customFormat="1" ht="30" x14ac:dyDescent="0.25">
      <c r="A376" s="101">
        <v>356</v>
      </c>
      <c r="B376" s="101">
        <v>51</v>
      </c>
      <c r="C376" s="55" t="s">
        <v>376</v>
      </c>
      <c r="D376" s="56">
        <v>1975</v>
      </c>
      <c r="E376" s="55"/>
      <c r="F376" s="101" t="s">
        <v>1076</v>
      </c>
      <c r="G376" s="54">
        <v>5</v>
      </c>
      <c r="H376" s="54">
        <v>4</v>
      </c>
      <c r="I376" s="57">
        <v>3700.6</v>
      </c>
      <c r="J376" s="57">
        <v>3398.4</v>
      </c>
      <c r="K376" s="13">
        <v>146</v>
      </c>
      <c r="L376" s="57">
        <f>SUM('Прил.1.2-реестр дом'!G371)</f>
        <v>10416374.869999999</v>
      </c>
      <c r="M376" s="57">
        <v>0</v>
      </c>
      <c r="N376" s="57">
        <v>0</v>
      </c>
      <c r="O376" s="57">
        <v>0</v>
      </c>
      <c r="P376" s="57">
        <f t="shared" si="37"/>
        <v>10416374.869999999</v>
      </c>
      <c r="Q376" s="57">
        <f t="shared" si="36"/>
        <v>3065.08</v>
      </c>
      <c r="R376" s="57">
        <f t="shared" si="38"/>
        <v>3065.08</v>
      </c>
      <c r="S376" s="58">
        <v>46022</v>
      </c>
    </row>
    <row r="377" spans="1:19" s="36" customFormat="1" ht="30" x14ac:dyDescent="0.25">
      <c r="A377" s="101">
        <v>357</v>
      </c>
      <c r="B377" s="101">
        <v>52</v>
      </c>
      <c r="C377" s="55" t="s">
        <v>377</v>
      </c>
      <c r="D377" s="59">
        <v>1988</v>
      </c>
      <c r="E377" s="55"/>
      <c r="F377" s="101" t="s">
        <v>1076</v>
      </c>
      <c r="G377" s="54">
        <v>5</v>
      </c>
      <c r="H377" s="54">
        <v>4</v>
      </c>
      <c r="I377" s="57">
        <v>3150.6</v>
      </c>
      <c r="J377" s="57">
        <v>2858.4</v>
      </c>
      <c r="K377" s="13">
        <v>137</v>
      </c>
      <c r="L377" s="57">
        <f>SUM('Прил.1.2-реестр дом'!G372)</f>
        <v>7279138.1600000001</v>
      </c>
      <c r="M377" s="57">
        <v>0</v>
      </c>
      <c r="N377" s="57">
        <v>0</v>
      </c>
      <c r="O377" s="57">
        <v>0</v>
      </c>
      <c r="P377" s="57">
        <f t="shared" si="37"/>
        <v>7279138.1600000001</v>
      </c>
      <c r="Q377" s="57">
        <f t="shared" si="36"/>
        <v>2546.58</v>
      </c>
      <c r="R377" s="57">
        <f t="shared" si="38"/>
        <v>2546.58</v>
      </c>
      <c r="S377" s="58">
        <v>46022</v>
      </c>
    </row>
    <row r="378" spans="1:19" s="36" customFormat="1" ht="30" x14ac:dyDescent="0.25">
      <c r="A378" s="101">
        <v>358</v>
      </c>
      <c r="B378" s="101">
        <v>53</v>
      </c>
      <c r="C378" s="55" t="s">
        <v>378</v>
      </c>
      <c r="D378" s="59">
        <v>1963</v>
      </c>
      <c r="E378" s="55"/>
      <c r="F378" s="101" t="s">
        <v>1076</v>
      </c>
      <c r="G378" s="54">
        <v>2</v>
      </c>
      <c r="H378" s="54">
        <v>2</v>
      </c>
      <c r="I378" s="57">
        <v>665.8</v>
      </c>
      <c r="J378" s="57">
        <v>608.4</v>
      </c>
      <c r="K378" s="13">
        <v>39</v>
      </c>
      <c r="L378" s="57">
        <f>SUM('Прил.1.2-реестр дом'!G373)</f>
        <v>2707764.92</v>
      </c>
      <c r="M378" s="57">
        <v>0</v>
      </c>
      <c r="N378" s="57">
        <v>0</v>
      </c>
      <c r="O378" s="57">
        <v>0</v>
      </c>
      <c r="P378" s="57">
        <f t="shared" si="37"/>
        <v>2707764.92</v>
      </c>
      <c r="Q378" s="57">
        <f t="shared" si="36"/>
        <v>4450.63</v>
      </c>
      <c r="R378" s="57">
        <f t="shared" si="38"/>
        <v>4450.63</v>
      </c>
      <c r="S378" s="58">
        <v>46022</v>
      </c>
    </row>
    <row r="379" spans="1:19" s="36" customFormat="1" ht="30" x14ac:dyDescent="0.25">
      <c r="A379" s="101">
        <v>359</v>
      </c>
      <c r="B379" s="101">
        <v>54</v>
      </c>
      <c r="C379" s="55" t="s">
        <v>379</v>
      </c>
      <c r="D379" s="56">
        <v>1979</v>
      </c>
      <c r="E379" s="55"/>
      <c r="F379" s="101" t="s">
        <v>1076</v>
      </c>
      <c r="G379" s="54">
        <v>5</v>
      </c>
      <c r="H379" s="54">
        <v>3</v>
      </c>
      <c r="I379" s="57">
        <v>3678.5</v>
      </c>
      <c r="J379" s="57">
        <v>2665</v>
      </c>
      <c r="K379" s="13">
        <v>132</v>
      </c>
      <c r="L379" s="57">
        <f>SUM('Прил.1.2-реестр дом'!G374)</f>
        <v>2934446.13</v>
      </c>
      <c r="M379" s="57">
        <v>0</v>
      </c>
      <c r="N379" s="57">
        <v>0</v>
      </c>
      <c r="O379" s="57">
        <v>0</v>
      </c>
      <c r="P379" s="57">
        <f t="shared" si="37"/>
        <v>2934446.13</v>
      </c>
      <c r="Q379" s="57">
        <f t="shared" si="36"/>
        <v>1101.1099999999999</v>
      </c>
      <c r="R379" s="57">
        <f t="shared" si="38"/>
        <v>1101.1099999999999</v>
      </c>
      <c r="S379" s="58">
        <v>46022</v>
      </c>
    </row>
    <row r="380" spans="1:19" s="36" customFormat="1" ht="30" x14ac:dyDescent="0.25">
      <c r="A380" s="101">
        <v>360</v>
      </c>
      <c r="B380" s="101">
        <v>55</v>
      </c>
      <c r="C380" s="55" t="s">
        <v>380</v>
      </c>
      <c r="D380" s="59">
        <v>1957</v>
      </c>
      <c r="E380" s="55"/>
      <c r="F380" s="101" t="s">
        <v>1076</v>
      </c>
      <c r="G380" s="54">
        <v>2</v>
      </c>
      <c r="H380" s="54">
        <v>1</v>
      </c>
      <c r="I380" s="57">
        <v>442.6</v>
      </c>
      <c r="J380" s="57">
        <v>400.8</v>
      </c>
      <c r="K380" s="13">
        <v>17</v>
      </c>
      <c r="L380" s="57">
        <f>SUM('Прил.1.2-реестр дом'!G375)</f>
        <v>1895462.73</v>
      </c>
      <c r="M380" s="57">
        <v>0</v>
      </c>
      <c r="N380" s="57">
        <v>0</v>
      </c>
      <c r="O380" s="57">
        <v>0</v>
      </c>
      <c r="P380" s="57">
        <f t="shared" si="37"/>
        <v>1895462.73</v>
      </c>
      <c r="Q380" s="57">
        <f t="shared" si="36"/>
        <v>4729.2</v>
      </c>
      <c r="R380" s="57">
        <f t="shared" si="38"/>
        <v>4729.2</v>
      </c>
      <c r="S380" s="58">
        <v>46022</v>
      </c>
    </row>
    <row r="381" spans="1:19" s="36" customFormat="1" ht="30" x14ac:dyDescent="0.25">
      <c r="A381" s="101">
        <v>361</v>
      </c>
      <c r="B381" s="101">
        <v>56</v>
      </c>
      <c r="C381" s="55" t="s">
        <v>381</v>
      </c>
      <c r="D381" s="59">
        <v>1957</v>
      </c>
      <c r="E381" s="55"/>
      <c r="F381" s="101" t="s">
        <v>1076</v>
      </c>
      <c r="G381" s="54">
        <v>2</v>
      </c>
      <c r="H381" s="54">
        <v>1</v>
      </c>
      <c r="I381" s="57">
        <v>442.2</v>
      </c>
      <c r="J381" s="57">
        <v>400.6</v>
      </c>
      <c r="K381" s="13">
        <v>25</v>
      </c>
      <c r="L381" s="57">
        <f>SUM('Прил.1.2-реестр дом'!G376)</f>
        <v>1244695.72</v>
      </c>
      <c r="M381" s="57">
        <v>0</v>
      </c>
      <c r="N381" s="57">
        <v>0</v>
      </c>
      <c r="O381" s="57">
        <v>0</v>
      </c>
      <c r="P381" s="57">
        <f t="shared" si="37"/>
        <v>1244695.72</v>
      </c>
      <c r="Q381" s="57">
        <f t="shared" si="36"/>
        <v>3107.08</v>
      </c>
      <c r="R381" s="57">
        <f t="shared" si="38"/>
        <v>3107.08</v>
      </c>
      <c r="S381" s="58">
        <v>46022</v>
      </c>
    </row>
    <row r="382" spans="1:19" s="36" customFormat="1" ht="30" x14ac:dyDescent="0.25">
      <c r="A382" s="101">
        <v>362</v>
      </c>
      <c r="B382" s="101">
        <v>57</v>
      </c>
      <c r="C382" s="55" t="s">
        <v>382</v>
      </c>
      <c r="D382" s="59">
        <v>1954</v>
      </c>
      <c r="E382" s="55"/>
      <c r="F382" s="101" t="s">
        <v>1076</v>
      </c>
      <c r="G382" s="54">
        <v>2</v>
      </c>
      <c r="H382" s="54">
        <v>3</v>
      </c>
      <c r="I382" s="57">
        <v>1471.9</v>
      </c>
      <c r="J382" s="57">
        <v>1350.9</v>
      </c>
      <c r="K382" s="13">
        <v>72</v>
      </c>
      <c r="L382" s="57">
        <f>SUM('Прил.1.2-реестр дом'!G377)</f>
        <v>383988.09</v>
      </c>
      <c r="M382" s="57">
        <v>0</v>
      </c>
      <c r="N382" s="57">
        <v>0</v>
      </c>
      <c r="O382" s="57">
        <v>0</v>
      </c>
      <c r="P382" s="57">
        <f t="shared" si="37"/>
        <v>383988.09</v>
      </c>
      <c r="Q382" s="57">
        <f t="shared" si="36"/>
        <v>284.25</v>
      </c>
      <c r="R382" s="57">
        <f t="shared" si="38"/>
        <v>284.25</v>
      </c>
      <c r="S382" s="58">
        <v>46022</v>
      </c>
    </row>
    <row r="383" spans="1:19" s="36" customFormat="1" ht="30" x14ac:dyDescent="0.25">
      <c r="A383" s="101">
        <v>363</v>
      </c>
      <c r="B383" s="101">
        <v>58</v>
      </c>
      <c r="C383" s="55" t="s">
        <v>383</v>
      </c>
      <c r="D383" s="59">
        <v>1960</v>
      </c>
      <c r="E383" s="55"/>
      <c r="F383" s="101" t="s">
        <v>1076</v>
      </c>
      <c r="G383" s="54">
        <v>5</v>
      </c>
      <c r="H383" s="54">
        <v>3</v>
      </c>
      <c r="I383" s="57">
        <v>2929.7</v>
      </c>
      <c r="J383" s="57">
        <v>2709.5</v>
      </c>
      <c r="K383" s="13">
        <v>89</v>
      </c>
      <c r="L383" s="57">
        <f>SUM('Прил.1.2-реестр дом'!G378)</f>
        <v>3404827.61</v>
      </c>
      <c r="M383" s="57">
        <v>0</v>
      </c>
      <c r="N383" s="57">
        <v>0</v>
      </c>
      <c r="O383" s="57">
        <v>0</v>
      </c>
      <c r="P383" s="57">
        <f t="shared" si="37"/>
        <v>3404827.61</v>
      </c>
      <c r="Q383" s="57">
        <f t="shared" si="36"/>
        <v>1256.6300000000001</v>
      </c>
      <c r="R383" s="57">
        <f t="shared" si="38"/>
        <v>1256.6300000000001</v>
      </c>
      <c r="S383" s="58">
        <v>46022</v>
      </c>
    </row>
    <row r="384" spans="1:19" s="36" customFormat="1" ht="30" x14ac:dyDescent="0.25">
      <c r="A384" s="101">
        <v>364</v>
      </c>
      <c r="B384" s="101">
        <v>59</v>
      </c>
      <c r="C384" s="55" t="s">
        <v>384</v>
      </c>
      <c r="D384" s="59">
        <v>1960</v>
      </c>
      <c r="E384" s="55"/>
      <c r="F384" s="101" t="s">
        <v>1076</v>
      </c>
      <c r="G384" s="54">
        <v>2</v>
      </c>
      <c r="H384" s="54">
        <v>2</v>
      </c>
      <c r="I384" s="57">
        <v>1015.8</v>
      </c>
      <c r="J384" s="57">
        <v>962.8</v>
      </c>
      <c r="K384" s="13">
        <v>117</v>
      </c>
      <c r="L384" s="57">
        <f>SUM('Прил.1.2-реестр дом'!G379)</f>
        <v>2617398.1</v>
      </c>
      <c r="M384" s="57">
        <v>0</v>
      </c>
      <c r="N384" s="57">
        <v>0</v>
      </c>
      <c r="O384" s="57">
        <v>0</v>
      </c>
      <c r="P384" s="57">
        <f t="shared" si="37"/>
        <v>2617398.1</v>
      </c>
      <c r="Q384" s="57">
        <f t="shared" si="36"/>
        <v>2718.53</v>
      </c>
      <c r="R384" s="57">
        <f t="shared" si="38"/>
        <v>2718.53</v>
      </c>
      <c r="S384" s="58">
        <v>46022</v>
      </c>
    </row>
    <row r="385" spans="1:19" s="36" customFormat="1" ht="30" x14ac:dyDescent="0.25">
      <c r="A385" s="101">
        <v>365</v>
      </c>
      <c r="B385" s="101">
        <v>60</v>
      </c>
      <c r="C385" s="55" t="s">
        <v>385</v>
      </c>
      <c r="D385" s="59">
        <v>1967</v>
      </c>
      <c r="E385" s="55"/>
      <c r="F385" s="101" t="s">
        <v>1076</v>
      </c>
      <c r="G385" s="54">
        <v>5</v>
      </c>
      <c r="H385" s="54">
        <v>4</v>
      </c>
      <c r="I385" s="57">
        <v>3468.8</v>
      </c>
      <c r="J385" s="57">
        <v>3200.7</v>
      </c>
      <c r="K385" s="13">
        <v>112</v>
      </c>
      <c r="L385" s="57">
        <f>SUM('Прил.1.2-реестр дом'!G380)</f>
        <v>2767162.36</v>
      </c>
      <c r="M385" s="57">
        <v>0</v>
      </c>
      <c r="N385" s="57">
        <v>0</v>
      </c>
      <c r="O385" s="57">
        <v>0</v>
      </c>
      <c r="P385" s="57">
        <f t="shared" si="37"/>
        <v>2767162.36</v>
      </c>
      <c r="Q385" s="57">
        <f t="shared" si="36"/>
        <v>864.55</v>
      </c>
      <c r="R385" s="57">
        <f t="shared" si="38"/>
        <v>864.55</v>
      </c>
      <c r="S385" s="58">
        <v>46022</v>
      </c>
    </row>
    <row r="386" spans="1:19" s="36" customFormat="1" ht="30" x14ac:dyDescent="0.25">
      <c r="A386" s="101">
        <v>366</v>
      </c>
      <c r="B386" s="101">
        <v>61</v>
      </c>
      <c r="C386" s="55" t="s">
        <v>386</v>
      </c>
      <c r="D386" s="59">
        <v>1950</v>
      </c>
      <c r="E386" s="55"/>
      <c r="F386" s="101" t="s">
        <v>1076</v>
      </c>
      <c r="G386" s="54">
        <v>2</v>
      </c>
      <c r="H386" s="54">
        <v>3</v>
      </c>
      <c r="I386" s="57">
        <v>1074.0999999999999</v>
      </c>
      <c r="J386" s="57">
        <v>956.1</v>
      </c>
      <c r="K386" s="13">
        <v>31</v>
      </c>
      <c r="L386" s="57">
        <f>SUM('Прил.1.2-реестр дом'!G381)</f>
        <v>856840.72</v>
      </c>
      <c r="M386" s="57">
        <v>0</v>
      </c>
      <c r="N386" s="57">
        <v>0</v>
      </c>
      <c r="O386" s="57">
        <v>0</v>
      </c>
      <c r="P386" s="57">
        <f t="shared" si="37"/>
        <v>856840.72</v>
      </c>
      <c r="Q386" s="57">
        <f t="shared" si="36"/>
        <v>896.18</v>
      </c>
      <c r="R386" s="57">
        <f t="shared" si="38"/>
        <v>896.18</v>
      </c>
      <c r="S386" s="58">
        <v>46022</v>
      </c>
    </row>
    <row r="387" spans="1:19" s="36" customFormat="1" ht="30" x14ac:dyDescent="0.25">
      <c r="A387" s="101">
        <v>367</v>
      </c>
      <c r="B387" s="101">
        <v>62</v>
      </c>
      <c r="C387" s="55" t="s">
        <v>387</v>
      </c>
      <c r="D387" s="59">
        <v>1960</v>
      </c>
      <c r="E387" s="55"/>
      <c r="F387" s="101" t="s">
        <v>1076</v>
      </c>
      <c r="G387" s="54">
        <v>3</v>
      </c>
      <c r="H387" s="54">
        <v>3</v>
      </c>
      <c r="I387" s="57">
        <v>2304.6</v>
      </c>
      <c r="J387" s="57">
        <v>2144</v>
      </c>
      <c r="K387" s="13">
        <v>45</v>
      </c>
      <c r="L387" s="57">
        <f>SUM('Прил.1.2-реестр дом'!G382)</f>
        <v>6118815.0899999999</v>
      </c>
      <c r="M387" s="57">
        <v>0</v>
      </c>
      <c r="N387" s="57">
        <v>0</v>
      </c>
      <c r="O387" s="57">
        <v>0</v>
      </c>
      <c r="P387" s="57">
        <f t="shared" si="37"/>
        <v>6118815.0899999999</v>
      </c>
      <c r="Q387" s="57">
        <f t="shared" si="36"/>
        <v>2853.92</v>
      </c>
      <c r="R387" s="57">
        <f t="shared" si="38"/>
        <v>2853.92</v>
      </c>
      <c r="S387" s="58">
        <v>46022</v>
      </c>
    </row>
    <row r="388" spans="1:19" s="36" customFormat="1" ht="30" x14ac:dyDescent="0.25">
      <c r="A388" s="101">
        <v>368</v>
      </c>
      <c r="B388" s="101">
        <v>63</v>
      </c>
      <c r="C388" s="55" t="s">
        <v>388</v>
      </c>
      <c r="D388" s="59">
        <v>1960</v>
      </c>
      <c r="E388" s="55"/>
      <c r="F388" s="101" t="s">
        <v>1076</v>
      </c>
      <c r="G388" s="54">
        <v>3</v>
      </c>
      <c r="H388" s="54">
        <v>3</v>
      </c>
      <c r="I388" s="57">
        <v>2362.5</v>
      </c>
      <c r="J388" s="57">
        <v>2194.6</v>
      </c>
      <c r="K388" s="13">
        <v>42</v>
      </c>
      <c r="L388" s="57">
        <f>SUM('Прил.1.2-реестр дом'!G383)</f>
        <v>9465917.7400000002</v>
      </c>
      <c r="M388" s="57">
        <v>0</v>
      </c>
      <c r="N388" s="57">
        <v>0</v>
      </c>
      <c r="O388" s="57">
        <v>0</v>
      </c>
      <c r="P388" s="57">
        <f t="shared" si="37"/>
        <v>9465917.7400000002</v>
      </c>
      <c r="Q388" s="57">
        <f t="shared" si="36"/>
        <v>4313.28</v>
      </c>
      <c r="R388" s="57">
        <f t="shared" si="38"/>
        <v>4313.28</v>
      </c>
      <c r="S388" s="58">
        <v>46022</v>
      </c>
    </row>
    <row r="389" spans="1:19" s="36" customFormat="1" ht="30" x14ac:dyDescent="0.25">
      <c r="A389" s="101">
        <v>369</v>
      </c>
      <c r="B389" s="101">
        <v>64</v>
      </c>
      <c r="C389" s="55" t="s">
        <v>389</v>
      </c>
      <c r="D389" s="59">
        <v>1961</v>
      </c>
      <c r="E389" s="55"/>
      <c r="F389" s="101" t="s">
        <v>1076</v>
      </c>
      <c r="G389" s="54">
        <v>3</v>
      </c>
      <c r="H389" s="54">
        <v>2</v>
      </c>
      <c r="I389" s="57">
        <v>1227.93</v>
      </c>
      <c r="J389" s="57">
        <v>1145.33</v>
      </c>
      <c r="K389" s="13">
        <v>57</v>
      </c>
      <c r="L389" s="57">
        <f>SUM('Прил.1.2-реестр дом'!G384)</f>
        <v>4337305.8899999997</v>
      </c>
      <c r="M389" s="57">
        <v>0</v>
      </c>
      <c r="N389" s="57">
        <v>0</v>
      </c>
      <c r="O389" s="57">
        <v>0</v>
      </c>
      <c r="P389" s="57">
        <f t="shared" si="37"/>
        <v>4337305.8899999997</v>
      </c>
      <c r="Q389" s="57">
        <f t="shared" si="36"/>
        <v>3786.95</v>
      </c>
      <c r="R389" s="57">
        <f t="shared" si="38"/>
        <v>3786.95</v>
      </c>
      <c r="S389" s="58">
        <v>46022</v>
      </c>
    </row>
    <row r="390" spans="1:19" s="36" customFormat="1" ht="30" x14ac:dyDescent="0.25">
      <c r="A390" s="101">
        <v>370</v>
      </c>
      <c r="B390" s="101">
        <v>65</v>
      </c>
      <c r="C390" s="55" t="s">
        <v>390</v>
      </c>
      <c r="D390" s="59">
        <v>1969</v>
      </c>
      <c r="E390" s="55"/>
      <c r="F390" s="101" t="s">
        <v>1076</v>
      </c>
      <c r="G390" s="54">
        <v>5</v>
      </c>
      <c r="H390" s="54">
        <v>6</v>
      </c>
      <c r="I390" s="57">
        <v>5726.7</v>
      </c>
      <c r="J390" s="57">
        <v>5263.7</v>
      </c>
      <c r="K390" s="13">
        <v>230</v>
      </c>
      <c r="L390" s="57">
        <f>SUM('Прил.1.2-реестр дом'!G385)</f>
        <v>16119400.630000001</v>
      </c>
      <c r="M390" s="57">
        <v>0</v>
      </c>
      <c r="N390" s="57">
        <v>0</v>
      </c>
      <c r="O390" s="57">
        <v>0</v>
      </c>
      <c r="P390" s="57">
        <f t="shared" si="37"/>
        <v>16119400.630000001</v>
      </c>
      <c r="Q390" s="57">
        <f t="shared" ref="Q390:Q453" si="39">SUM(L390/J390)</f>
        <v>3062.37</v>
      </c>
      <c r="R390" s="57">
        <f t="shared" si="38"/>
        <v>3062.37</v>
      </c>
      <c r="S390" s="58">
        <v>46022</v>
      </c>
    </row>
    <row r="391" spans="1:19" s="36" customFormat="1" ht="30" x14ac:dyDescent="0.25">
      <c r="A391" s="101">
        <v>371</v>
      </c>
      <c r="B391" s="101">
        <v>66</v>
      </c>
      <c r="C391" s="55" t="s">
        <v>391</v>
      </c>
      <c r="D391" s="59">
        <v>1966</v>
      </c>
      <c r="E391" s="55"/>
      <c r="F391" s="101" t="s">
        <v>1076</v>
      </c>
      <c r="G391" s="54">
        <v>5</v>
      </c>
      <c r="H391" s="54">
        <v>6</v>
      </c>
      <c r="I391" s="57">
        <v>6486.07</v>
      </c>
      <c r="J391" s="57">
        <v>6081.6</v>
      </c>
      <c r="K391" s="13">
        <v>188</v>
      </c>
      <c r="L391" s="57">
        <f>SUM('Прил.1.2-реестр дом'!G386)</f>
        <v>18256860.109999999</v>
      </c>
      <c r="M391" s="57">
        <v>0</v>
      </c>
      <c r="N391" s="57">
        <v>0</v>
      </c>
      <c r="O391" s="57">
        <v>0</v>
      </c>
      <c r="P391" s="57">
        <f t="shared" si="37"/>
        <v>18256860.109999999</v>
      </c>
      <c r="Q391" s="57">
        <f t="shared" si="39"/>
        <v>3001.98</v>
      </c>
      <c r="R391" s="57">
        <f t="shared" si="38"/>
        <v>3001.98</v>
      </c>
      <c r="S391" s="58">
        <v>46022</v>
      </c>
    </row>
    <row r="392" spans="1:19" s="36" customFormat="1" ht="30" x14ac:dyDescent="0.25">
      <c r="A392" s="101">
        <v>372</v>
      </c>
      <c r="B392" s="101">
        <v>67</v>
      </c>
      <c r="C392" s="55" t="s">
        <v>392</v>
      </c>
      <c r="D392" s="56">
        <v>1965</v>
      </c>
      <c r="E392" s="55"/>
      <c r="F392" s="101" t="s">
        <v>1075</v>
      </c>
      <c r="G392" s="54">
        <v>5</v>
      </c>
      <c r="H392" s="54">
        <v>4</v>
      </c>
      <c r="I392" s="57">
        <v>3858.4</v>
      </c>
      <c r="J392" s="57">
        <v>3551.3</v>
      </c>
      <c r="K392" s="13">
        <v>147</v>
      </c>
      <c r="L392" s="57">
        <f>SUM('Прил.1.2-реестр дом'!G387)</f>
        <v>7070575</v>
      </c>
      <c r="M392" s="57">
        <v>0</v>
      </c>
      <c r="N392" s="57">
        <v>0</v>
      </c>
      <c r="O392" s="57">
        <v>0</v>
      </c>
      <c r="P392" s="57">
        <f t="shared" si="37"/>
        <v>7070575</v>
      </c>
      <c r="Q392" s="57">
        <f t="shared" si="39"/>
        <v>1990.98</v>
      </c>
      <c r="R392" s="57">
        <f t="shared" si="38"/>
        <v>1990.98</v>
      </c>
      <c r="S392" s="58">
        <v>46022</v>
      </c>
    </row>
    <row r="393" spans="1:19" s="36" customFormat="1" ht="30" x14ac:dyDescent="0.25">
      <c r="A393" s="101">
        <v>373</v>
      </c>
      <c r="B393" s="101">
        <v>68</v>
      </c>
      <c r="C393" s="55" t="s">
        <v>393</v>
      </c>
      <c r="D393" s="56">
        <v>1964</v>
      </c>
      <c r="E393" s="55"/>
      <c r="F393" s="101" t="s">
        <v>1075</v>
      </c>
      <c r="G393" s="54">
        <v>5</v>
      </c>
      <c r="H393" s="54">
        <v>4</v>
      </c>
      <c r="I393" s="57">
        <v>3885.6</v>
      </c>
      <c r="J393" s="57">
        <v>3582</v>
      </c>
      <c r="K393" s="13">
        <v>157</v>
      </c>
      <c r="L393" s="57">
        <f>SUM('Прил.1.2-реестр дом'!G388)</f>
        <v>8493420.1799999997</v>
      </c>
      <c r="M393" s="57">
        <v>0</v>
      </c>
      <c r="N393" s="57">
        <v>0</v>
      </c>
      <c r="O393" s="57">
        <v>0</v>
      </c>
      <c r="P393" s="57">
        <f t="shared" si="37"/>
        <v>8493420.1799999997</v>
      </c>
      <c r="Q393" s="57">
        <f t="shared" si="39"/>
        <v>2371.14</v>
      </c>
      <c r="R393" s="57">
        <f t="shared" si="38"/>
        <v>2371.14</v>
      </c>
      <c r="S393" s="58">
        <v>46022</v>
      </c>
    </row>
    <row r="394" spans="1:19" s="36" customFormat="1" ht="30" x14ac:dyDescent="0.25">
      <c r="A394" s="101">
        <v>374</v>
      </c>
      <c r="B394" s="101">
        <v>69</v>
      </c>
      <c r="C394" s="55" t="s">
        <v>394</v>
      </c>
      <c r="D394" s="59">
        <v>1978</v>
      </c>
      <c r="E394" s="55"/>
      <c r="F394" s="101" t="s">
        <v>1075</v>
      </c>
      <c r="G394" s="54">
        <v>16</v>
      </c>
      <c r="H394" s="54">
        <v>1</v>
      </c>
      <c r="I394" s="57">
        <v>8611</v>
      </c>
      <c r="J394" s="57">
        <v>7180.6</v>
      </c>
      <c r="K394" s="13">
        <v>254</v>
      </c>
      <c r="L394" s="57">
        <f>SUM('Прил.1.2-реестр дом'!G389)</f>
        <v>4077669.96</v>
      </c>
      <c r="M394" s="57">
        <v>0</v>
      </c>
      <c r="N394" s="57">
        <v>0</v>
      </c>
      <c r="O394" s="57">
        <v>0</v>
      </c>
      <c r="P394" s="57">
        <f t="shared" si="37"/>
        <v>4077669.96</v>
      </c>
      <c r="Q394" s="57">
        <f t="shared" si="39"/>
        <v>567.87</v>
      </c>
      <c r="R394" s="57">
        <f t="shared" si="38"/>
        <v>567.87</v>
      </c>
      <c r="S394" s="58">
        <v>46022</v>
      </c>
    </row>
    <row r="395" spans="1:19" s="36" customFormat="1" ht="30" x14ac:dyDescent="0.25">
      <c r="A395" s="101">
        <v>375</v>
      </c>
      <c r="B395" s="101">
        <v>70</v>
      </c>
      <c r="C395" s="55" t="s">
        <v>395</v>
      </c>
      <c r="D395" s="59">
        <v>1973</v>
      </c>
      <c r="E395" s="55"/>
      <c r="F395" s="101" t="s">
        <v>1075</v>
      </c>
      <c r="G395" s="54">
        <v>5</v>
      </c>
      <c r="H395" s="54">
        <v>4</v>
      </c>
      <c r="I395" s="57">
        <v>3008.3</v>
      </c>
      <c r="J395" s="57">
        <v>2714.4</v>
      </c>
      <c r="K395" s="13">
        <v>111</v>
      </c>
      <c r="L395" s="57">
        <f>SUM('Прил.1.2-реестр дом'!G390)</f>
        <v>8467702.6699999999</v>
      </c>
      <c r="M395" s="57">
        <v>0</v>
      </c>
      <c r="N395" s="57">
        <v>0</v>
      </c>
      <c r="O395" s="57">
        <v>0</v>
      </c>
      <c r="P395" s="57">
        <f t="shared" si="37"/>
        <v>8467702.6699999999</v>
      </c>
      <c r="Q395" s="57">
        <f t="shared" si="39"/>
        <v>3119.55</v>
      </c>
      <c r="R395" s="57">
        <f t="shared" si="38"/>
        <v>3119.55</v>
      </c>
      <c r="S395" s="58">
        <v>46022</v>
      </c>
    </row>
    <row r="396" spans="1:19" s="36" customFormat="1" ht="30" x14ac:dyDescent="0.25">
      <c r="A396" s="101">
        <v>376</v>
      </c>
      <c r="B396" s="101">
        <v>71</v>
      </c>
      <c r="C396" s="55" t="s">
        <v>396</v>
      </c>
      <c r="D396" s="56">
        <v>1973</v>
      </c>
      <c r="E396" s="55"/>
      <c r="F396" s="101" t="s">
        <v>1075</v>
      </c>
      <c r="G396" s="54">
        <v>5</v>
      </c>
      <c r="H396" s="54">
        <v>6</v>
      </c>
      <c r="I396" s="57">
        <v>4811.1000000000004</v>
      </c>
      <c r="J396" s="57">
        <v>4356</v>
      </c>
      <c r="K396" s="13">
        <v>202</v>
      </c>
      <c r="L396" s="57">
        <f>SUM('Прил.1.2-реестр дом'!G391)</f>
        <v>8399058.7899999991</v>
      </c>
      <c r="M396" s="57">
        <v>0</v>
      </c>
      <c r="N396" s="57">
        <v>0</v>
      </c>
      <c r="O396" s="57">
        <v>0</v>
      </c>
      <c r="P396" s="57">
        <f t="shared" si="37"/>
        <v>8399058.7899999991</v>
      </c>
      <c r="Q396" s="57">
        <f t="shared" si="39"/>
        <v>1928.16</v>
      </c>
      <c r="R396" s="57">
        <f t="shared" si="38"/>
        <v>1928.16</v>
      </c>
      <c r="S396" s="58">
        <v>46022</v>
      </c>
    </row>
    <row r="397" spans="1:19" s="36" customFormat="1" ht="30" x14ac:dyDescent="0.25">
      <c r="A397" s="101">
        <v>377</v>
      </c>
      <c r="B397" s="101">
        <v>72</v>
      </c>
      <c r="C397" s="55" t="s">
        <v>397</v>
      </c>
      <c r="D397" s="59">
        <v>1977</v>
      </c>
      <c r="E397" s="55"/>
      <c r="F397" s="101" t="s">
        <v>1075</v>
      </c>
      <c r="G397" s="54">
        <v>9</v>
      </c>
      <c r="H397" s="54">
        <v>4</v>
      </c>
      <c r="I397" s="57">
        <v>10035</v>
      </c>
      <c r="J397" s="57">
        <v>8799.1</v>
      </c>
      <c r="K397" s="13">
        <v>291</v>
      </c>
      <c r="L397" s="57">
        <f>SUM('Прил.1.2-реестр дом'!G392)</f>
        <v>11662438.17</v>
      </c>
      <c r="M397" s="57">
        <v>0</v>
      </c>
      <c r="N397" s="57">
        <v>0</v>
      </c>
      <c r="O397" s="57">
        <v>0</v>
      </c>
      <c r="P397" s="57">
        <f t="shared" si="37"/>
        <v>11662438.17</v>
      </c>
      <c r="Q397" s="57">
        <f t="shared" si="39"/>
        <v>1325.41</v>
      </c>
      <c r="R397" s="57">
        <f t="shared" si="38"/>
        <v>1325.41</v>
      </c>
      <c r="S397" s="58">
        <v>46022</v>
      </c>
    </row>
    <row r="398" spans="1:19" s="36" customFormat="1" ht="30" x14ac:dyDescent="0.25">
      <c r="A398" s="101">
        <v>378</v>
      </c>
      <c r="B398" s="101">
        <v>73</v>
      </c>
      <c r="C398" s="55" t="s">
        <v>398</v>
      </c>
      <c r="D398" s="59">
        <v>1977</v>
      </c>
      <c r="E398" s="55"/>
      <c r="F398" s="101" t="s">
        <v>1075</v>
      </c>
      <c r="G398" s="54">
        <v>9</v>
      </c>
      <c r="H398" s="54">
        <v>4</v>
      </c>
      <c r="I398" s="57">
        <v>9669</v>
      </c>
      <c r="J398" s="57">
        <v>8592.7999999999993</v>
      </c>
      <c r="K398" s="13">
        <v>293</v>
      </c>
      <c r="L398" s="57">
        <f>SUM('Прил.1.2-реестр дом'!G393)</f>
        <v>11237081.68</v>
      </c>
      <c r="M398" s="57">
        <v>0</v>
      </c>
      <c r="N398" s="57">
        <v>0</v>
      </c>
      <c r="O398" s="57">
        <v>0</v>
      </c>
      <c r="P398" s="57">
        <f t="shared" si="37"/>
        <v>11237081.68</v>
      </c>
      <c r="Q398" s="57">
        <f t="shared" si="39"/>
        <v>1307.73</v>
      </c>
      <c r="R398" s="57">
        <f t="shared" si="38"/>
        <v>1307.73</v>
      </c>
      <c r="S398" s="58">
        <v>46022</v>
      </c>
    </row>
    <row r="399" spans="1:19" s="36" customFormat="1" ht="30" x14ac:dyDescent="0.25">
      <c r="A399" s="101">
        <v>379</v>
      </c>
      <c r="B399" s="101">
        <v>74</v>
      </c>
      <c r="C399" s="55" t="s">
        <v>399</v>
      </c>
      <c r="D399" s="56">
        <v>1972</v>
      </c>
      <c r="E399" s="55"/>
      <c r="F399" s="101" t="s">
        <v>1075</v>
      </c>
      <c r="G399" s="54">
        <v>5</v>
      </c>
      <c r="H399" s="54">
        <v>6</v>
      </c>
      <c r="I399" s="57">
        <v>4772.6000000000004</v>
      </c>
      <c r="J399" s="57">
        <v>4311.6000000000004</v>
      </c>
      <c r="K399" s="13">
        <v>192</v>
      </c>
      <c r="L399" s="57">
        <f>SUM('Прил.1.2-реестр дом'!G394)</f>
        <v>8381715.3399999999</v>
      </c>
      <c r="M399" s="57">
        <v>0</v>
      </c>
      <c r="N399" s="57">
        <v>0</v>
      </c>
      <c r="O399" s="57">
        <v>0</v>
      </c>
      <c r="P399" s="57">
        <f t="shared" si="37"/>
        <v>8381715.3399999999</v>
      </c>
      <c r="Q399" s="57">
        <f t="shared" si="39"/>
        <v>1943.99</v>
      </c>
      <c r="R399" s="57">
        <f t="shared" si="38"/>
        <v>1943.99</v>
      </c>
      <c r="S399" s="58">
        <v>46022</v>
      </c>
    </row>
    <row r="400" spans="1:19" s="36" customFormat="1" ht="30" x14ac:dyDescent="0.25">
      <c r="A400" s="101">
        <v>380</v>
      </c>
      <c r="B400" s="101">
        <v>75</v>
      </c>
      <c r="C400" s="55" t="s">
        <v>400</v>
      </c>
      <c r="D400" s="59">
        <v>1978</v>
      </c>
      <c r="E400" s="55"/>
      <c r="F400" s="101" t="s">
        <v>1075</v>
      </c>
      <c r="G400" s="54">
        <v>9</v>
      </c>
      <c r="H400" s="54">
        <v>4</v>
      </c>
      <c r="I400" s="57">
        <v>10360.1</v>
      </c>
      <c r="J400" s="57">
        <v>9206.9</v>
      </c>
      <c r="K400" s="13">
        <v>298</v>
      </c>
      <c r="L400" s="57">
        <f>SUM('Прил.1.2-реестр дом'!G395)</f>
        <v>6496167.1900000004</v>
      </c>
      <c r="M400" s="57">
        <v>0</v>
      </c>
      <c r="N400" s="57">
        <v>0</v>
      </c>
      <c r="O400" s="57">
        <v>0</v>
      </c>
      <c r="P400" s="57">
        <f t="shared" si="37"/>
        <v>6496167.1900000004</v>
      </c>
      <c r="Q400" s="57">
        <f t="shared" si="39"/>
        <v>705.58</v>
      </c>
      <c r="R400" s="57">
        <f t="shared" si="38"/>
        <v>705.58</v>
      </c>
      <c r="S400" s="58">
        <v>46022</v>
      </c>
    </row>
    <row r="401" spans="1:19" s="36" customFormat="1" ht="30" x14ac:dyDescent="0.25">
      <c r="A401" s="101">
        <v>381</v>
      </c>
      <c r="B401" s="101">
        <v>76</v>
      </c>
      <c r="C401" s="55" t="s">
        <v>401</v>
      </c>
      <c r="D401" s="59">
        <v>1979</v>
      </c>
      <c r="E401" s="55"/>
      <c r="F401" s="101" t="s">
        <v>1075</v>
      </c>
      <c r="G401" s="54">
        <v>9</v>
      </c>
      <c r="H401" s="54">
        <v>4</v>
      </c>
      <c r="I401" s="57">
        <v>10627.3</v>
      </c>
      <c r="J401" s="57">
        <v>9491.4</v>
      </c>
      <c r="K401" s="13">
        <v>322</v>
      </c>
      <c r="L401" s="57">
        <f>SUM('Прил.1.2-реестр дом'!G396)</f>
        <v>6469591.2699999996</v>
      </c>
      <c r="M401" s="57">
        <v>0</v>
      </c>
      <c r="N401" s="57">
        <v>0</v>
      </c>
      <c r="O401" s="57">
        <v>0</v>
      </c>
      <c r="P401" s="57">
        <f t="shared" si="37"/>
        <v>6469591.2699999996</v>
      </c>
      <c r="Q401" s="57">
        <f t="shared" si="39"/>
        <v>681.63</v>
      </c>
      <c r="R401" s="57">
        <f t="shared" si="38"/>
        <v>681.63</v>
      </c>
      <c r="S401" s="58">
        <v>46022</v>
      </c>
    </row>
    <row r="402" spans="1:19" s="36" customFormat="1" ht="30" x14ac:dyDescent="0.25">
      <c r="A402" s="101">
        <v>382</v>
      </c>
      <c r="B402" s="101">
        <v>77</v>
      </c>
      <c r="C402" s="55" t="s">
        <v>402</v>
      </c>
      <c r="D402" s="56">
        <v>1971</v>
      </c>
      <c r="E402" s="55"/>
      <c r="F402" s="101" t="s">
        <v>1075</v>
      </c>
      <c r="G402" s="54">
        <v>5</v>
      </c>
      <c r="H402" s="54">
        <v>4</v>
      </c>
      <c r="I402" s="57">
        <v>2998.3</v>
      </c>
      <c r="J402" s="57">
        <v>2698.4</v>
      </c>
      <c r="K402" s="13">
        <v>126</v>
      </c>
      <c r="L402" s="57">
        <f>SUM('Прил.1.2-реестр дом'!G397)</f>
        <v>4768301.18</v>
      </c>
      <c r="M402" s="57">
        <v>0</v>
      </c>
      <c r="N402" s="57">
        <v>0</v>
      </c>
      <c r="O402" s="57">
        <v>0</v>
      </c>
      <c r="P402" s="57">
        <f t="shared" si="37"/>
        <v>4768301.18</v>
      </c>
      <c r="Q402" s="57">
        <f t="shared" si="39"/>
        <v>1767.08</v>
      </c>
      <c r="R402" s="57">
        <f t="shared" si="38"/>
        <v>1767.08</v>
      </c>
      <c r="S402" s="58">
        <v>46022</v>
      </c>
    </row>
    <row r="403" spans="1:19" s="36" customFormat="1" ht="30" x14ac:dyDescent="0.25">
      <c r="A403" s="101">
        <v>383</v>
      </c>
      <c r="B403" s="101">
        <v>78</v>
      </c>
      <c r="C403" s="55" t="s">
        <v>403</v>
      </c>
      <c r="D403" s="59">
        <v>1974</v>
      </c>
      <c r="E403" s="55"/>
      <c r="F403" s="101" t="s">
        <v>1075</v>
      </c>
      <c r="G403" s="54">
        <v>9</v>
      </c>
      <c r="H403" s="54">
        <v>4</v>
      </c>
      <c r="I403" s="57">
        <v>9609.7000000000007</v>
      </c>
      <c r="J403" s="57">
        <v>8385.1</v>
      </c>
      <c r="K403" s="13">
        <v>272</v>
      </c>
      <c r="L403" s="57">
        <f>SUM('Прил.1.2-реестр дом'!G398)</f>
        <v>7665936.3700000001</v>
      </c>
      <c r="M403" s="57">
        <v>0</v>
      </c>
      <c r="N403" s="57">
        <v>0</v>
      </c>
      <c r="O403" s="57">
        <v>0</v>
      </c>
      <c r="P403" s="57">
        <f t="shared" si="37"/>
        <v>7665936.3700000001</v>
      </c>
      <c r="Q403" s="57">
        <f t="shared" si="39"/>
        <v>914.23</v>
      </c>
      <c r="R403" s="57">
        <f t="shared" si="38"/>
        <v>914.23</v>
      </c>
      <c r="S403" s="58">
        <v>46022</v>
      </c>
    </row>
    <row r="404" spans="1:19" s="36" customFormat="1" ht="30" x14ac:dyDescent="0.25">
      <c r="A404" s="101">
        <v>384</v>
      </c>
      <c r="B404" s="101">
        <v>79</v>
      </c>
      <c r="C404" s="55" t="s">
        <v>404</v>
      </c>
      <c r="D404" s="56">
        <v>1972</v>
      </c>
      <c r="E404" s="55"/>
      <c r="F404" s="101" t="s">
        <v>1075</v>
      </c>
      <c r="G404" s="54">
        <v>5</v>
      </c>
      <c r="H404" s="54">
        <v>6</v>
      </c>
      <c r="I404" s="57">
        <v>4784.3</v>
      </c>
      <c r="J404" s="57">
        <v>4422.8999999999996</v>
      </c>
      <c r="K404" s="13">
        <v>223</v>
      </c>
      <c r="L404" s="57">
        <f>SUM('Прил.1.2-реестр дом'!G399)</f>
        <v>8429437.0199999996</v>
      </c>
      <c r="M404" s="57">
        <v>0</v>
      </c>
      <c r="N404" s="57">
        <v>0</v>
      </c>
      <c r="O404" s="57">
        <v>0</v>
      </c>
      <c r="P404" s="57">
        <f t="shared" si="37"/>
        <v>8429437.0199999996</v>
      </c>
      <c r="Q404" s="57">
        <f t="shared" si="39"/>
        <v>1905.86</v>
      </c>
      <c r="R404" s="57">
        <f t="shared" si="38"/>
        <v>1905.86</v>
      </c>
      <c r="S404" s="58">
        <v>46022</v>
      </c>
    </row>
    <row r="405" spans="1:19" s="36" customFormat="1" ht="30" x14ac:dyDescent="0.25">
      <c r="A405" s="101">
        <v>385</v>
      </c>
      <c r="B405" s="101">
        <v>80</v>
      </c>
      <c r="C405" s="55" t="s">
        <v>405</v>
      </c>
      <c r="D405" s="59">
        <v>1977</v>
      </c>
      <c r="E405" s="55"/>
      <c r="F405" s="101" t="s">
        <v>1075</v>
      </c>
      <c r="G405" s="54">
        <v>9</v>
      </c>
      <c r="H405" s="54">
        <v>6</v>
      </c>
      <c r="I405" s="57">
        <v>13253.7</v>
      </c>
      <c r="J405" s="57">
        <v>11287.6</v>
      </c>
      <c r="K405" s="13">
        <v>502</v>
      </c>
      <c r="L405" s="57">
        <f>SUM('Прил.1.2-реестр дом'!G400)</f>
        <v>22518380.899999999</v>
      </c>
      <c r="M405" s="57">
        <v>0</v>
      </c>
      <c r="N405" s="57">
        <v>0</v>
      </c>
      <c r="O405" s="57">
        <v>0</v>
      </c>
      <c r="P405" s="57">
        <f t="shared" ref="P405:P466" si="40">L405</f>
        <v>22518380.899999999</v>
      </c>
      <c r="Q405" s="57">
        <f t="shared" si="39"/>
        <v>1994.97</v>
      </c>
      <c r="R405" s="57">
        <f t="shared" ref="R405:R466" si="41">SUM(Q405)</f>
        <v>1994.97</v>
      </c>
      <c r="S405" s="58">
        <v>46022</v>
      </c>
    </row>
    <row r="406" spans="1:19" s="36" customFormat="1" ht="30" x14ac:dyDescent="0.25">
      <c r="A406" s="101">
        <v>386</v>
      </c>
      <c r="B406" s="101">
        <v>81</v>
      </c>
      <c r="C406" s="55" t="s">
        <v>406</v>
      </c>
      <c r="D406" s="56">
        <v>1974</v>
      </c>
      <c r="E406" s="55"/>
      <c r="F406" s="101" t="s">
        <v>1075</v>
      </c>
      <c r="G406" s="54">
        <v>5</v>
      </c>
      <c r="H406" s="54">
        <v>4</v>
      </c>
      <c r="I406" s="57">
        <v>2976.8</v>
      </c>
      <c r="J406" s="57">
        <v>2675.3</v>
      </c>
      <c r="K406" s="13">
        <v>132</v>
      </c>
      <c r="L406" s="57">
        <f>SUM('Прил.1.2-реестр дом'!G401)</f>
        <v>5626930.0800000001</v>
      </c>
      <c r="M406" s="57">
        <v>0</v>
      </c>
      <c r="N406" s="57">
        <v>0</v>
      </c>
      <c r="O406" s="57">
        <v>0</v>
      </c>
      <c r="P406" s="57">
        <f t="shared" si="40"/>
        <v>5626930.0800000001</v>
      </c>
      <c r="Q406" s="57">
        <f t="shared" si="39"/>
        <v>2103.29</v>
      </c>
      <c r="R406" s="57">
        <f t="shared" si="41"/>
        <v>2103.29</v>
      </c>
      <c r="S406" s="58">
        <v>46022</v>
      </c>
    </row>
    <row r="407" spans="1:19" s="36" customFormat="1" ht="30" x14ac:dyDescent="0.25">
      <c r="A407" s="101">
        <v>387</v>
      </c>
      <c r="B407" s="101">
        <v>82</v>
      </c>
      <c r="C407" s="55" t="s">
        <v>407</v>
      </c>
      <c r="D407" s="56">
        <v>1977</v>
      </c>
      <c r="E407" s="55"/>
      <c r="F407" s="101" t="s">
        <v>1075</v>
      </c>
      <c r="G407" s="54">
        <v>9</v>
      </c>
      <c r="H407" s="54">
        <v>2</v>
      </c>
      <c r="I407" s="57">
        <v>9395.2999999999993</v>
      </c>
      <c r="J407" s="57">
        <v>7842.2</v>
      </c>
      <c r="K407" s="13">
        <v>517</v>
      </c>
      <c r="L407" s="57">
        <f>SUM('Прил.1.2-реестр дом'!G402)</f>
        <v>6287325.5</v>
      </c>
      <c r="M407" s="57">
        <v>0</v>
      </c>
      <c r="N407" s="57">
        <v>0</v>
      </c>
      <c r="O407" s="57">
        <v>0</v>
      </c>
      <c r="P407" s="57">
        <f t="shared" si="40"/>
        <v>6287325.5</v>
      </c>
      <c r="Q407" s="57">
        <f t="shared" si="39"/>
        <v>801.73</v>
      </c>
      <c r="R407" s="57">
        <f t="shared" si="41"/>
        <v>801.73</v>
      </c>
      <c r="S407" s="58">
        <v>46022</v>
      </c>
    </row>
    <row r="408" spans="1:19" s="36" customFormat="1" ht="30" x14ac:dyDescent="0.25">
      <c r="A408" s="101">
        <v>388</v>
      </c>
      <c r="B408" s="101">
        <v>83</v>
      </c>
      <c r="C408" s="55" t="s">
        <v>408</v>
      </c>
      <c r="D408" s="56">
        <v>1984</v>
      </c>
      <c r="E408" s="55"/>
      <c r="F408" s="101" t="s">
        <v>1075</v>
      </c>
      <c r="G408" s="54">
        <v>9</v>
      </c>
      <c r="H408" s="54">
        <v>2</v>
      </c>
      <c r="I408" s="57">
        <v>4471.3</v>
      </c>
      <c r="J408" s="57">
        <v>3821.2</v>
      </c>
      <c r="K408" s="13">
        <v>155</v>
      </c>
      <c r="L408" s="57">
        <f>SUM('Прил.1.2-реестр дом'!G403)</f>
        <v>16615695.09</v>
      </c>
      <c r="M408" s="57">
        <v>0</v>
      </c>
      <c r="N408" s="57">
        <v>0</v>
      </c>
      <c r="O408" s="57">
        <v>0</v>
      </c>
      <c r="P408" s="57">
        <f t="shared" si="40"/>
        <v>16615695.09</v>
      </c>
      <c r="Q408" s="57">
        <f t="shared" si="39"/>
        <v>4348.29</v>
      </c>
      <c r="R408" s="57">
        <f t="shared" si="41"/>
        <v>4348.29</v>
      </c>
      <c r="S408" s="58">
        <v>46022</v>
      </c>
    </row>
    <row r="409" spans="1:19" s="36" customFormat="1" ht="30" x14ac:dyDescent="0.25">
      <c r="A409" s="101">
        <v>389</v>
      </c>
      <c r="B409" s="101">
        <v>84</v>
      </c>
      <c r="C409" s="55" t="s">
        <v>409</v>
      </c>
      <c r="D409" s="56">
        <v>1985</v>
      </c>
      <c r="E409" s="55"/>
      <c r="F409" s="101" t="s">
        <v>1075</v>
      </c>
      <c r="G409" s="54">
        <v>9</v>
      </c>
      <c r="H409" s="54">
        <v>5</v>
      </c>
      <c r="I409" s="57">
        <v>11177.24</v>
      </c>
      <c r="J409" s="57">
        <v>9574.64</v>
      </c>
      <c r="K409" s="13">
        <v>380</v>
      </c>
      <c r="L409" s="57">
        <f>SUM('Прил.1.2-реестр дом'!G404)</f>
        <v>7807074.1799999997</v>
      </c>
      <c r="M409" s="57">
        <v>0</v>
      </c>
      <c r="N409" s="57">
        <v>0</v>
      </c>
      <c r="O409" s="57">
        <v>0</v>
      </c>
      <c r="P409" s="57">
        <f t="shared" si="40"/>
        <v>7807074.1799999997</v>
      </c>
      <c r="Q409" s="57">
        <f t="shared" si="39"/>
        <v>815.39</v>
      </c>
      <c r="R409" s="57">
        <f t="shared" si="41"/>
        <v>815.39</v>
      </c>
      <c r="S409" s="58">
        <v>46022</v>
      </c>
    </row>
    <row r="410" spans="1:19" s="36" customFormat="1" ht="30" x14ac:dyDescent="0.25">
      <c r="A410" s="101">
        <v>390</v>
      </c>
      <c r="B410" s="101">
        <v>85</v>
      </c>
      <c r="C410" s="55" t="s">
        <v>410</v>
      </c>
      <c r="D410" s="59">
        <v>1957</v>
      </c>
      <c r="E410" s="55"/>
      <c r="F410" s="101" t="s">
        <v>1076</v>
      </c>
      <c r="G410" s="54">
        <v>3</v>
      </c>
      <c r="H410" s="54">
        <v>4</v>
      </c>
      <c r="I410" s="57">
        <v>2268.8000000000002</v>
      </c>
      <c r="J410" s="57">
        <v>2084.4</v>
      </c>
      <c r="K410" s="13">
        <v>57</v>
      </c>
      <c r="L410" s="57">
        <f>SUM('Прил.1.2-реестр дом'!G405)</f>
        <v>8013876.6900000004</v>
      </c>
      <c r="M410" s="57">
        <v>0</v>
      </c>
      <c r="N410" s="57">
        <v>0</v>
      </c>
      <c r="O410" s="57">
        <v>0</v>
      </c>
      <c r="P410" s="57">
        <f t="shared" si="40"/>
        <v>8013876.6900000004</v>
      </c>
      <c r="Q410" s="57">
        <f t="shared" si="39"/>
        <v>3844.69</v>
      </c>
      <c r="R410" s="57">
        <f t="shared" si="41"/>
        <v>3844.69</v>
      </c>
      <c r="S410" s="58">
        <v>46022</v>
      </c>
    </row>
    <row r="411" spans="1:19" s="36" customFormat="1" ht="30" x14ac:dyDescent="0.25">
      <c r="A411" s="101">
        <v>391</v>
      </c>
      <c r="B411" s="101">
        <v>86</v>
      </c>
      <c r="C411" s="55" t="s">
        <v>411</v>
      </c>
      <c r="D411" s="59">
        <v>1956</v>
      </c>
      <c r="E411" s="55"/>
      <c r="F411" s="101" t="s">
        <v>1076</v>
      </c>
      <c r="G411" s="54">
        <v>2</v>
      </c>
      <c r="H411" s="54">
        <v>1</v>
      </c>
      <c r="I411" s="57">
        <v>552.20000000000005</v>
      </c>
      <c r="J411" s="57">
        <v>508.6</v>
      </c>
      <c r="K411" s="13">
        <v>11</v>
      </c>
      <c r="L411" s="57">
        <f>SUM('Прил.1.2-реестр дом'!G406)</f>
        <v>1950486.03</v>
      </c>
      <c r="M411" s="57">
        <v>0</v>
      </c>
      <c r="N411" s="57">
        <v>0</v>
      </c>
      <c r="O411" s="57">
        <v>0</v>
      </c>
      <c r="P411" s="57">
        <f t="shared" si="40"/>
        <v>1950486.03</v>
      </c>
      <c r="Q411" s="57">
        <f t="shared" si="39"/>
        <v>3835.01</v>
      </c>
      <c r="R411" s="57">
        <f t="shared" si="41"/>
        <v>3835.01</v>
      </c>
      <c r="S411" s="58">
        <v>46022</v>
      </c>
    </row>
    <row r="412" spans="1:19" s="36" customFormat="1" ht="30" x14ac:dyDescent="0.25">
      <c r="A412" s="101">
        <v>392</v>
      </c>
      <c r="B412" s="101">
        <v>87</v>
      </c>
      <c r="C412" s="55" t="s">
        <v>412</v>
      </c>
      <c r="D412" s="59">
        <v>1961</v>
      </c>
      <c r="E412" s="55"/>
      <c r="F412" s="101" t="s">
        <v>1076</v>
      </c>
      <c r="G412" s="54">
        <v>4</v>
      </c>
      <c r="H412" s="54">
        <v>3</v>
      </c>
      <c r="I412" s="57">
        <v>3356.2</v>
      </c>
      <c r="J412" s="57">
        <v>3084.3</v>
      </c>
      <c r="K412" s="13">
        <v>76</v>
      </c>
      <c r="L412" s="57">
        <f>SUM('Прил.1.2-реестр дом'!G407)</f>
        <v>2677338.0699999998</v>
      </c>
      <c r="M412" s="57">
        <v>0</v>
      </c>
      <c r="N412" s="57">
        <v>0</v>
      </c>
      <c r="O412" s="57">
        <v>0</v>
      </c>
      <c r="P412" s="57">
        <f t="shared" si="40"/>
        <v>2677338.0699999998</v>
      </c>
      <c r="Q412" s="57">
        <f t="shared" si="39"/>
        <v>868.05</v>
      </c>
      <c r="R412" s="57">
        <f t="shared" si="41"/>
        <v>868.05</v>
      </c>
      <c r="S412" s="58">
        <v>46022</v>
      </c>
    </row>
    <row r="413" spans="1:19" s="36" customFormat="1" ht="30" x14ac:dyDescent="0.25">
      <c r="A413" s="101">
        <v>393</v>
      </c>
      <c r="B413" s="101">
        <v>88</v>
      </c>
      <c r="C413" s="55" t="s">
        <v>413</v>
      </c>
      <c r="D413" s="59">
        <v>1962</v>
      </c>
      <c r="E413" s="55"/>
      <c r="F413" s="101" t="s">
        <v>1075</v>
      </c>
      <c r="G413" s="54">
        <v>5</v>
      </c>
      <c r="H413" s="54">
        <v>3</v>
      </c>
      <c r="I413" s="57">
        <v>2903.7</v>
      </c>
      <c r="J413" s="57">
        <v>2698.8</v>
      </c>
      <c r="K413" s="13">
        <v>88</v>
      </c>
      <c r="L413" s="57">
        <f>SUM('Прил.1.2-реестр дом'!G408)</f>
        <v>2316365.7000000002</v>
      </c>
      <c r="M413" s="57">
        <v>0</v>
      </c>
      <c r="N413" s="57">
        <v>0</v>
      </c>
      <c r="O413" s="57">
        <v>0</v>
      </c>
      <c r="P413" s="57">
        <f t="shared" si="40"/>
        <v>2316365.7000000002</v>
      </c>
      <c r="Q413" s="57">
        <f t="shared" si="39"/>
        <v>858.29</v>
      </c>
      <c r="R413" s="57">
        <f t="shared" si="41"/>
        <v>858.29</v>
      </c>
      <c r="S413" s="58">
        <v>46022</v>
      </c>
    </row>
    <row r="414" spans="1:19" s="36" customFormat="1" ht="30" x14ac:dyDescent="0.25">
      <c r="A414" s="101">
        <v>394</v>
      </c>
      <c r="B414" s="101">
        <v>89</v>
      </c>
      <c r="C414" s="55" t="s">
        <v>414</v>
      </c>
      <c r="D414" s="59">
        <v>1961</v>
      </c>
      <c r="E414" s="55"/>
      <c r="F414" s="101" t="s">
        <v>1076</v>
      </c>
      <c r="G414" s="54">
        <v>5</v>
      </c>
      <c r="H414" s="54">
        <v>2</v>
      </c>
      <c r="I414" s="57">
        <v>1489.8</v>
      </c>
      <c r="J414" s="57">
        <v>1356.5</v>
      </c>
      <c r="K414" s="13">
        <v>43</v>
      </c>
      <c r="L414" s="57">
        <f>SUM('Прил.1.2-реестр дом'!G409)</f>
        <v>1188456.6599999999</v>
      </c>
      <c r="M414" s="57">
        <v>0</v>
      </c>
      <c r="N414" s="57">
        <v>0</v>
      </c>
      <c r="O414" s="57">
        <v>0</v>
      </c>
      <c r="P414" s="57">
        <f t="shared" si="40"/>
        <v>1188456.6599999999</v>
      </c>
      <c r="Q414" s="57">
        <f t="shared" si="39"/>
        <v>876.12</v>
      </c>
      <c r="R414" s="57">
        <f t="shared" si="41"/>
        <v>876.12</v>
      </c>
      <c r="S414" s="58">
        <v>46022</v>
      </c>
    </row>
    <row r="415" spans="1:19" s="36" customFormat="1" ht="30" x14ac:dyDescent="0.25">
      <c r="A415" s="101">
        <v>395</v>
      </c>
      <c r="B415" s="101">
        <v>90</v>
      </c>
      <c r="C415" s="55" t="s">
        <v>415</v>
      </c>
      <c r="D415" s="59">
        <v>1961</v>
      </c>
      <c r="E415" s="55"/>
      <c r="F415" s="101" t="s">
        <v>1076</v>
      </c>
      <c r="G415" s="54">
        <v>5</v>
      </c>
      <c r="H415" s="54">
        <v>3</v>
      </c>
      <c r="I415" s="57">
        <v>2795.4</v>
      </c>
      <c r="J415" s="57">
        <v>2592</v>
      </c>
      <c r="K415" s="13">
        <v>104</v>
      </c>
      <c r="L415" s="57">
        <f>SUM('Прил.1.2-реестр дом'!G410)</f>
        <v>2229971.65</v>
      </c>
      <c r="M415" s="57">
        <v>0</v>
      </c>
      <c r="N415" s="57">
        <v>0</v>
      </c>
      <c r="O415" s="57">
        <v>0</v>
      </c>
      <c r="P415" s="57">
        <f t="shared" si="40"/>
        <v>2229971.65</v>
      </c>
      <c r="Q415" s="57">
        <f t="shared" si="39"/>
        <v>860.33</v>
      </c>
      <c r="R415" s="57">
        <f t="shared" si="41"/>
        <v>860.33</v>
      </c>
      <c r="S415" s="58">
        <v>46022</v>
      </c>
    </row>
    <row r="416" spans="1:19" s="36" customFormat="1" ht="30" x14ac:dyDescent="0.25">
      <c r="A416" s="101">
        <v>396</v>
      </c>
      <c r="B416" s="101">
        <v>91</v>
      </c>
      <c r="C416" s="55" t="s">
        <v>416</v>
      </c>
      <c r="D416" s="59">
        <v>1961</v>
      </c>
      <c r="E416" s="55"/>
      <c r="F416" s="101" t="s">
        <v>1076</v>
      </c>
      <c r="G416" s="54">
        <v>5</v>
      </c>
      <c r="H416" s="54">
        <v>3</v>
      </c>
      <c r="I416" s="57">
        <v>2748.8</v>
      </c>
      <c r="J416" s="57">
        <v>2547.5</v>
      </c>
      <c r="K416" s="13">
        <v>87</v>
      </c>
      <c r="L416" s="57">
        <f>SUM('Прил.1.2-реестр дом'!G411)</f>
        <v>2192797.48</v>
      </c>
      <c r="M416" s="57">
        <v>0</v>
      </c>
      <c r="N416" s="57">
        <v>0</v>
      </c>
      <c r="O416" s="57">
        <v>0</v>
      </c>
      <c r="P416" s="57">
        <f t="shared" si="40"/>
        <v>2192797.48</v>
      </c>
      <c r="Q416" s="57">
        <f t="shared" si="39"/>
        <v>860.76</v>
      </c>
      <c r="R416" s="57">
        <f t="shared" si="41"/>
        <v>860.76</v>
      </c>
      <c r="S416" s="58">
        <v>46022</v>
      </c>
    </row>
    <row r="417" spans="1:19" s="36" customFormat="1" ht="30" x14ac:dyDescent="0.25">
      <c r="A417" s="101">
        <v>397</v>
      </c>
      <c r="B417" s="101">
        <v>92</v>
      </c>
      <c r="C417" s="55" t="s">
        <v>417</v>
      </c>
      <c r="D417" s="59">
        <v>1961</v>
      </c>
      <c r="E417" s="55"/>
      <c r="F417" s="101" t="s">
        <v>1076</v>
      </c>
      <c r="G417" s="54">
        <v>5</v>
      </c>
      <c r="H417" s="54">
        <v>2</v>
      </c>
      <c r="I417" s="57">
        <v>1642.9</v>
      </c>
      <c r="J417" s="57">
        <v>1511</v>
      </c>
      <c r="K417" s="13">
        <v>62</v>
      </c>
      <c r="L417" s="57">
        <f>SUM('Прил.1.2-реестр дом'!G412)</f>
        <v>1310588.97</v>
      </c>
      <c r="M417" s="57">
        <v>0</v>
      </c>
      <c r="N417" s="57">
        <v>0</v>
      </c>
      <c r="O417" s="57">
        <v>0</v>
      </c>
      <c r="P417" s="57">
        <f t="shared" si="40"/>
        <v>1310588.97</v>
      </c>
      <c r="Q417" s="57">
        <f t="shared" si="39"/>
        <v>867.37</v>
      </c>
      <c r="R417" s="57">
        <f t="shared" si="41"/>
        <v>867.37</v>
      </c>
      <c r="S417" s="58">
        <v>46022</v>
      </c>
    </row>
    <row r="418" spans="1:19" s="36" customFormat="1" ht="30" x14ac:dyDescent="0.25">
      <c r="A418" s="101">
        <v>398</v>
      </c>
      <c r="B418" s="101">
        <v>93</v>
      </c>
      <c r="C418" s="55" t="s">
        <v>418</v>
      </c>
      <c r="D418" s="59">
        <v>1962</v>
      </c>
      <c r="E418" s="55"/>
      <c r="F418" s="101" t="s">
        <v>1076</v>
      </c>
      <c r="G418" s="54">
        <v>5</v>
      </c>
      <c r="H418" s="54">
        <v>3</v>
      </c>
      <c r="I418" s="57">
        <v>2626.9</v>
      </c>
      <c r="J418" s="57">
        <v>2428.9</v>
      </c>
      <c r="K418" s="13">
        <v>97</v>
      </c>
      <c r="L418" s="57">
        <f>SUM('Прил.1.2-реестр дом'!G413)</f>
        <v>2095554.31</v>
      </c>
      <c r="M418" s="57">
        <v>0</v>
      </c>
      <c r="N418" s="57">
        <v>0</v>
      </c>
      <c r="O418" s="57">
        <v>0</v>
      </c>
      <c r="P418" s="57">
        <f t="shared" si="40"/>
        <v>2095554.31</v>
      </c>
      <c r="Q418" s="57">
        <f t="shared" si="39"/>
        <v>862.76</v>
      </c>
      <c r="R418" s="57">
        <f t="shared" si="41"/>
        <v>862.76</v>
      </c>
      <c r="S418" s="58">
        <v>46022</v>
      </c>
    </row>
    <row r="419" spans="1:19" s="36" customFormat="1" ht="30" x14ac:dyDescent="0.25">
      <c r="A419" s="101">
        <v>399</v>
      </c>
      <c r="B419" s="101">
        <v>94</v>
      </c>
      <c r="C419" s="55" t="s">
        <v>419</v>
      </c>
      <c r="D419" s="59">
        <v>1964</v>
      </c>
      <c r="E419" s="55"/>
      <c r="F419" s="101" t="s">
        <v>1075</v>
      </c>
      <c r="G419" s="54">
        <v>5</v>
      </c>
      <c r="H419" s="54">
        <v>4</v>
      </c>
      <c r="I419" s="57">
        <v>3862.9</v>
      </c>
      <c r="J419" s="57">
        <v>3557.1</v>
      </c>
      <c r="K419" s="13">
        <v>137</v>
      </c>
      <c r="L419" s="57">
        <f>SUM('Прил.1.2-реестр дом'!G414)</f>
        <v>13644571.689999999</v>
      </c>
      <c r="M419" s="57">
        <v>0</v>
      </c>
      <c r="N419" s="57">
        <v>0</v>
      </c>
      <c r="O419" s="57">
        <v>0</v>
      </c>
      <c r="P419" s="57">
        <f t="shared" si="40"/>
        <v>13644571.689999999</v>
      </c>
      <c r="Q419" s="57">
        <f t="shared" si="39"/>
        <v>3835.87</v>
      </c>
      <c r="R419" s="57">
        <f t="shared" si="41"/>
        <v>3835.87</v>
      </c>
      <c r="S419" s="58">
        <v>46022</v>
      </c>
    </row>
    <row r="420" spans="1:19" s="36" customFormat="1" ht="30" x14ac:dyDescent="0.25">
      <c r="A420" s="101">
        <v>400</v>
      </c>
      <c r="B420" s="101">
        <v>95</v>
      </c>
      <c r="C420" s="55" t="s">
        <v>420</v>
      </c>
      <c r="D420" s="59">
        <v>1962</v>
      </c>
      <c r="E420" s="55"/>
      <c r="F420" s="101" t="s">
        <v>1076</v>
      </c>
      <c r="G420" s="54">
        <v>5</v>
      </c>
      <c r="H420" s="54">
        <v>2</v>
      </c>
      <c r="I420" s="57">
        <v>1705</v>
      </c>
      <c r="J420" s="57">
        <v>1578.3</v>
      </c>
      <c r="K420" s="13">
        <v>46</v>
      </c>
      <c r="L420" s="57">
        <f>SUM('Прил.1.2-реестр дом'!G415)</f>
        <v>1360127.95</v>
      </c>
      <c r="M420" s="57">
        <v>0</v>
      </c>
      <c r="N420" s="57">
        <v>0</v>
      </c>
      <c r="O420" s="57">
        <v>0</v>
      </c>
      <c r="P420" s="57">
        <f t="shared" si="40"/>
        <v>1360127.95</v>
      </c>
      <c r="Q420" s="57">
        <f t="shared" si="39"/>
        <v>861.77</v>
      </c>
      <c r="R420" s="57">
        <f t="shared" si="41"/>
        <v>861.77</v>
      </c>
      <c r="S420" s="58">
        <v>46022</v>
      </c>
    </row>
    <row r="421" spans="1:19" s="36" customFormat="1" ht="30" x14ac:dyDescent="0.25">
      <c r="A421" s="101">
        <v>401</v>
      </c>
      <c r="B421" s="101">
        <v>96</v>
      </c>
      <c r="C421" s="55" t="s">
        <v>421</v>
      </c>
      <c r="D421" s="56">
        <v>1968</v>
      </c>
      <c r="E421" s="55"/>
      <c r="F421" s="101" t="s">
        <v>1075</v>
      </c>
      <c r="G421" s="54">
        <v>5</v>
      </c>
      <c r="H421" s="54">
        <v>6</v>
      </c>
      <c r="I421" s="57">
        <v>6285.23</v>
      </c>
      <c r="J421" s="57">
        <v>5723.43</v>
      </c>
      <c r="K421" s="13">
        <v>213</v>
      </c>
      <c r="L421" s="57">
        <f>SUM('Прил.1.2-реестр дом'!G416)</f>
        <v>16331402.5</v>
      </c>
      <c r="M421" s="57">
        <v>0</v>
      </c>
      <c r="N421" s="57">
        <v>0</v>
      </c>
      <c r="O421" s="57">
        <v>0</v>
      </c>
      <c r="P421" s="57">
        <f t="shared" si="40"/>
        <v>16331402.5</v>
      </c>
      <c r="Q421" s="57">
        <f t="shared" si="39"/>
        <v>2853.43</v>
      </c>
      <c r="R421" s="57">
        <f t="shared" si="41"/>
        <v>2853.43</v>
      </c>
      <c r="S421" s="58">
        <v>46022</v>
      </c>
    </row>
    <row r="422" spans="1:19" s="36" customFormat="1" ht="30" x14ac:dyDescent="0.25">
      <c r="A422" s="101">
        <v>402</v>
      </c>
      <c r="B422" s="101">
        <v>97</v>
      </c>
      <c r="C422" s="55" t="s">
        <v>422</v>
      </c>
      <c r="D422" s="59">
        <v>1967</v>
      </c>
      <c r="E422" s="55"/>
      <c r="F422" s="101" t="s">
        <v>1076</v>
      </c>
      <c r="G422" s="54">
        <v>5</v>
      </c>
      <c r="H422" s="54">
        <v>8</v>
      </c>
      <c r="I422" s="57">
        <v>8507.7000000000007</v>
      </c>
      <c r="J422" s="57">
        <v>8085.1</v>
      </c>
      <c r="K422" s="13">
        <v>208</v>
      </c>
      <c r="L422" s="57">
        <f>SUM('Прил.1.2-реестр дом'!G417)</f>
        <v>13518872.060000001</v>
      </c>
      <c r="M422" s="57">
        <v>0</v>
      </c>
      <c r="N422" s="57">
        <v>0</v>
      </c>
      <c r="O422" s="57">
        <v>0</v>
      </c>
      <c r="P422" s="57">
        <f t="shared" si="40"/>
        <v>13518872.060000001</v>
      </c>
      <c r="Q422" s="57">
        <f t="shared" si="39"/>
        <v>1672.07</v>
      </c>
      <c r="R422" s="57">
        <f t="shared" si="41"/>
        <v>1672.07</v>
      </c>
      <c r="S422" s="58">
        <v>46022</v>
      </c>
    </row>
    <row r="423" spans="1:19" s="36" customFormat="1" ht="30" x14ac:dyDescent="0.25">
      <c r="A423" s="101">
        <v>403</v>
      </c>
      <c r="B423" s="101">
        <v>98</v>
      </c>
      <c r="C423" s="55" t="s">
        <v>423</v>
      </c>
      <c r="D423" s="56">
        <v>1970</v>
      </c>
      <c r="E423" s="55"/>
      <c r="F423" s="101" t="s">
        <v>1075</v>
      </c>
      <c r="G423" s="54">
        <v>5</v>
      </c>
      <c r="H423" s="54">
        <v>6</v>
      </c>
      <c r="I423" s="57">
        <v>4887.3</v>
      </c>
      <c r="J423" s="57">
        <v>4373.1000000000004</v>
      </c>
      <c r="K423" s="13">
        <v>186</v>
      </c>
      <c r="L423" s="57">
        <f>SUM('Прил.1.2-реестр дом'!G418)</f>
        <v>11373127.77</v>
      </c>
      <c r="M423" s="57">
        <v>0</v>
      </c>
      <c r="N423" s="57">
        <v>0</v>
      </c>
      <c r="O423" s="57">
        <v>0</v>
      </c>
      <c r="P423" s="57">
        <f t="shared" si="40"/>
        <v>11373127.77</v>
      </c>
      <c r="Q423" s="57">
        <f t="shared" si="39"/>
        <v>2600.6999999999998</v>
      </c>
      <c r="R423" s="57">
        <f t="shared" si="41"/>
        <v>2600.6999999999998</v>
      </c>
      <c r="S423" s="58">
        <v>46022</v>
      </c>
    </row>
    <row r="424" spans="1:19" s="36" customFormat="1" ht="30" x14ac:dyDescent="0.25">
      <c r="A424" s="101">
        <v>404</v>
      </c>
      <c r="B424" s="101">
        <v>99</v>
      </c>
      <c r="C424" s="55" t="s">
        <v>424</v>
      </c>
      <c r="D424" s="56">
        <v>1971</v>
      </c>
      <c r="E424" s="55"/>
      <c r="F424" s="101" t="s">
        <v>1075</v>
      </c>
      <c r="G424" s="54">
        <v>5</v>
      </c>
      <c r="H424" s="54">
        <v>6</v>
      </c>
      <c r="I424" s="57">
        <v>4905.3</v>
      </c>
      <c r="J424" s="57">
        <v>4463.3999999999996</v>
      </c>
      <c r="K424" s="13">
        <v>209</v>
      </c>
      <c r="L424" s="57">
        <f>SUM('Прил.1.2-реестр дом'!G419)</f>
        <v>11688616.880000001</v>
      </c>
      <c r="M424" s="57">
        <v>0</v>
      </c>
      <c r="N424" s="57">
        <v>0</v>
      </c>
      <c r="O424" s="57">
        <v>0</v>
      </c>
      <c r="P424" s="57">
        <f t="shared" si="40"/>
        <v>11688616.880000001</v>
      </c>
      <c r="Q424" s="57">
        <f t="shared" si="39"/>
        <v>2618.77</v>
      </c>
      <c r="R424" s="57">
        <f t="shared" si="41"/>
        <v>2618.77</v>
      </c>
      <c r="S424" s="58">
        <v>46022</v>
      </c>
    </row>
    <row r="425" spans="1:19" s="36" customFormat="1" ht="30" x14ac:dyDescent="0.25">
      <c r="A425" s="101">
        <v>405</v>
      </c>
      <c r="B425" s="101">
        <v>100</v>
      </c>
      <c r="C425" s="55" t="s">
        <v>425</v>
      </c>
      <c r="D425" s="56">
        <v>1967</v>
      </c>
      <c r="E425" s="55"/>
      <c r="F425" s="101" t="s">
        <v>1075</v>
      </c>
      <c r="G425" s="54">
        <v>5</v>
      </c>
      <c r="H425" s="54">
        <v>6</v>
      </c>
      <c r="I425" s="57">
        <v>4851.1000000000004</v>
      </c>
      <c r="J425" s="57">
        <v>4389.1000000000004</v>
      </c>
      <c r="K425" s="13">
        <v>186</v>
      </c>
      <c r="L425" s="57">
        <f>SUM('Прил.1.2-реестр дом'!G420)</f>
        <v>13654779.26</v>
      </c>
      <c r="M425" s="57">
        <v>0</v>
      </c>
      <c r="N425" s="57">
        <v>0</v>
      </c>
      <c r="O425" s="57">
        <v>0</v>
      </c>
      <c r="P425" s="57">
        <f t="shared" si="40"/>
        <v>13654779.26</v>
      </c>
      <c r="Q425" s="57">
        <f t="shared" si="39"/>
        <v>3111.07</v>
      </c>
      <c r="R425" s="57">
        <f t="shared" si="41"/>
        <v>3111.07</v>
      </c>
      <c r="S425" s="58">
        <v>46022</v>
      </c>
    </row>
    <row r="426" spans="1:19" s="36" customFormat="1" ht="30" x14ac:dyDescent="0.25">
      <c r="A426" s="101">
        <v>406</v>
      </c>
      <c r="B426" s="101">
        <v>101</v>
      </c>
      <c r="C426" s="55" t="s">
        <v>426</v>
      </c>
      <c r="D426" s="59">
        <v>1966</v>
      </c>
      <c r="E426" s="55"/>
      <c r="F426" s="101" t="s">
        <v>1075</v>
      </c>
      <c r="G426" s="54">
        <v>5</v>
      </c>
      <c r="H426" s="54">
        <v>6</v>
      </c>
      <c r="I426" s="57">
        <v>4909.7</v>
      </c>
      <c r="J426" s="57">
        <v>4400.7</v>
      </c>
      <c r="K426" s="13">
        <v>180</v>
      </c>
      <c r="L426" s="57">
        <f>SUM('Прил.1.2-реестр дом'!G421)</f>
        <v>8317799.5199999996</v>
      </c>
      <c r="M426" s="57">
        <v>0</v>
      </c>
      <c r="N426" s="57">
        <v>0</v>
      </c>
      <c r="O426" s="57">
        <v>0</v>
      </c>
      <c r="P426" s="57">
        <f t="shared" si="40"/>
        <v>8317799.5199999996</v>
      </c>
      <c r="Q426" s="57">
        <f t="shared" si="39"/>
        <v>1890.11</v>
      </c>
      <c r="R426" s="57">
        <f t="shared" si="41"/>
        <v>1890.11</v>
      </c>
      <c r="S426" s="58">
        <v>46022</v>
      </c>
    </row>
    <row r="427" spans="1:19" s="36" customFormat="1" ht="30" x14ac:dyDescent="0.25">
      <c r="A427" s="101">
        <v>407</v>
      </c>
      <c r="B427" s="101">
        <v>102</v>
      </c>
      <c r="C427" s="55" t="s">
        <v>427</v>
      </c>
      <c r="D427" s="59">
        <v>1965</v>
      </c>
      <c r="E427" s="55"/>
      <c r="F427" s="101" t="s">
        <v>1075</v>
      </c>
      <c r="G427" s="54">
        <v>5</v>
      </c>
      <c r="H427" s="54">
        <v>4</v>
      </c>
      <c r="I427" s="57">
        <v>3877</v>
      </c>
      <c r="J427" s="57">
        <v>3561.7</v>
      </c>
      <c r="K427" s="13">
        <v>160</v>
      </c>
      <c r="L427" s="57">
        <f>SUM('Прил.1.2-реестр дом'!G422)</f>
        <v>3092795.33</v>
      </c>
      <c r="M427" s="57">
        <v>0</v>
      </c>
      <c r="N427" s="57">
        <v>0</v>
      </c>
      <c r="O427" s="57">
        <v>0</v>
      </c>
      <c r="P427" s="57">
        <f t="shared" si="40"/>
        <v>3092795.33</v>
      </c>
      <c r="Q427" s="57">
        <f t="shared" si="39"/>
        <v>868.35</v>
      </c>
      <c r="R427" s="57">
        <f t="shared" si="41"/>
        <v>868.35</v>
      </c>
      <c r="S427" s="58">
        <v>46022</v>
      </c>
    </row>
    <row r="428" spans="1:19" s="36" customFormat="1" ht="30" x14ac:dyDescent="0.25">
      <c r="A428" s="101">
        <v>408</v>
      </c>
      <c r="B428" s="101">
        <v>103</v>
      </c>
      <c r="C428" s="55" t="s">
        <v>428</v>
      </c>
      <c r="D428" s="59">
        <v>1962</v>
      </c>
      <c r="E428" s="55"/>
      <c r="F428" s="101" t="s">
        <v>1075</v>
      </c>
      <c r="G428" s="54">
        <v>5</v>
      </c>
      <c r="H428" s="54">
        <v>4</v>
      </c>
      <c r="I428" s="57">
        <v>3844.9</v>
      </c>
      <c r="J428" s="57">
        <v>3550.5</v>
      </c>
      <c r="K428" s="13">
        <v>145</v>
      </c>
      <c r="L428" s="57">
        <f>SUM('Прил.1.2-реестр дом'!G423)</f>
        <v>10822547.619999999</v>
      </c>
      <c r="M428" s="57">
        <v>0</v>
      </c>
      <c r="N428" s="57">
        <v>0</v>
      </c>
      <c r="O428" s="57">
        <v>0</v>
      </c>
      <c r="P428" s="57">
        <f t="shared" si="40"/>
        <v>10822547.619999999</v>
      </c>
      <c r="Q428" s="57">
        <f t="shared" si="39"/>
        <v>3048.18</v>
      </c>
      <c r="R428" s="57">
        <f t="shared" si="41"/>
        <v>3048.18</v>
      </c>
      <c r="S428" s="58">
        <v>46022</v>
      </c>
    </row>
    <row r="429" spans="1:19" s="36" customFormat="1" ht="30" x14ac:dyDescent="0.25">
      <c r="A429" s="101">
        <v>409</v>
      </c>
      <c r="B429" s="101">
        <v>104</v>
      </c>
      <c r="C429" s="55" t="s">
        <v>429</v>
      </c>
      <c r="D429" s="59">
        <v>1962</v>
      </c>
      <c r="E429" s="55"/>
      <c r="F429" s="101" t="s">
        <v>1076</v>
      </c>
      <c r="G429" s="54">
        <v>5</v>
      </c>
      <c r="H429" s="54">
        <v>4</v>
      </c>
      <c r="I429" s="57">
        <v>4104</v>
      </c>
      <c r="J429" s="57">
        <v>3832.4</v>
      </c>
      <c r="K429" s="13">
        <v>118</v>
      </c>
      <c r="L429" s="57">
        <f>SUM('Прил.1.2-реестр дом'!G424)</f>
        <v>3698922.89</v>
      </c>
      <c r="M429" s="57">
        <v>0</v>
      </c>
      <c r="N429" s="57">
        <v>0</v>
      </c>
      <c r="O429" s="57">
        <v>0</v>
      </c>
      <c r="P429" s="57">
        <f t="shared" si="40"/>
        <v>3698922.89</v>
      </c>
      <c r="Q429" s="57">
        <f t="shared" si="39"/>
        <v>965.17</v>
      </c>
      <c r="R429" s="57">
        <f t="shared" si="41"/>
        <v>965.17</v>
      </c>
      <c r="S429" s="58">
        <v>46022</v>
      </c>
    </row>
    <row r="430" spans="1:19" s="36" customFormat="1" ht="30" x14ac:dyDescent="0.25">
      <c r="A430" s="101">
        <v>410</v>
      </c>
      <c r="B430" s="101">
        <v>105</v>
      </c>
      <c r="C430" s="55" t="s">
        <v>430</v>
      </c>
      <c r="D430" s="56">
        <v>1975</v>
      </c>
      <c r="E430" s="55"/>
      <c r="F430" s="101" t="s">
        <v>1075</v>
      </c>
      <c r="G430" s="54">
        <v>5</v>
      </c>
      <c r="H430" s="54">
        <v>6</v>
      </c>
      <c r="I430" s="57">
        <v>6373</v>
      </c>
      <c r="J430" s="57">
        <v>5912.1</v>
      </c>
      <c r="K430" s="13">
        <v>195</v>
      </c>
      <c r="L430" s="57">
        <f>SUM('Прил.1.2-реестр дом'!G425)</f>
        <v>25345141.859999999</v>
      </c>
      <c r="M430" s="57">
        <v>0</v>
      </c>
      <c r="N430" s="57">
        <v>0</v>
      </c>
      <c r="O430" s="57">
        <v>0</v>
      </c>
      <c r="P430" s="57">
        <f t="shared" si="40"/>
        <v>25345141.859999999</v>
      </c>
      <c r="Q430" s="57">
        <f t="shared" si="39"/>
        <v>4286.99</v>
      </c>
      <c r="R430" s="57">
        <f t="shared" si="41"/>
        <v>4286.99</v>
      </c>
      <c r="S430" s="58">
        <v>46022</v>
      </c>
    </row>
    <row r="431" spans="1:19" s="36" customFormat="1" ht="30" x14ac:dyDescent="0.25">
      <c r="A431" s="101">
        <v>411</v>
      </c>
      <c r="B431" s="101">
        <v>106</v>
      </c>
      <c r="C431" s="55" t="s">
        <v>431</v>
      </c>
      <c r="D431" s="59">
        <v>1983</v>
      </c>
      <c r="E431" s="55"/>
      <c r="F431" s="101" t="s">
        <v>1075</v>
      </c>
      <c r="G431" s="54">
        <v>9</v>
      </c>
      <c r="H431" s="54">
        <v>2</v>
      </c>
      <c r="I431" s="57">
        <v>9312.7999999999993</v>
      </c>
      <c r="J431" s="57">
        <v>7801.7</v>
      </c>
      <c r="K431" s="13">
        <v>575</v>
      </c>
      <c r="L431" s="57">
        <f>SUM('Прил.1.2-реестр дом'!G426)</f>
        <v>6607935.5700000003</v>
      </c>
      <c r="M431" s="57">
        <v>0</v>
      </c>
      <c r="N431" s="57">
        <v>0</v>
      </c>
      <c r="O431" s="57">
        <v>0</v>
      </c>
      <c r="P431" s="57">
        <f t="shared" si="40"/>
        <v>6607935.5700000003</v>
      </c>
      <c r="Q431" s="57">
        <f t="shared" si="39"/>
        <v>846.99</v>
      </c>
      <c r="R431" s="57">
        <f t="shared" si="41"/>
        <v>846.99</v>
      </c>
      <c r="S431" s="58">
        <v>46022</v>
      </c>
    </row>
    <row r="432" spans="1:19" s="36" customFormat="1" ht="30" x14ac:dyDescent="0.25">
      <c r="A432" s="101">
        <v>412</v>
      </c>
      <c r="B432" s="101">
        <v>107</v>
      </c>
      <c r="C432" s="55" t="s">
        <v>432</v>
      </c>
      <c r="D432" s="59">
        <v>1982</v>
      </c>
      <c r="E432" s="55"/>
      <c r="F432" s="101" t="s">
        <v>1075</v>
      </c>
      <c r="G432" s="54">
        <v>9</v>
      </c>
      <c r="H432" s="54">
        <v>2</v>
      </c>
      <c r="I432" s="57">
        <v>9179.1</v>
      </c>
      <c r="J432" s="57">
        <v>7732.3</v>
      </c>
      <c r="K432" s="13">
        <v>593</v>
      </c>
      <c r="L432" s="57">
        <f>SUM('Прил.1.2-реестр дом'!G427)</f>
        <v>6529117.6699999999</v>
      </c>
      <c r="M432" s="57">
        <v>0</v>
      </c>
      <c r="N432" s="57">
        <v>0</v>
      </c>
      <c r="O432" s="57">
        <v>0</v>
      </c>
      <c r="P432" s="57">
        <f t="shared" si="40"/>
        <v>6529117.6699999999</v>
      </c>
      <c r="Q432" s="57">
        <f t="shared" si="39"/>
        <v>844.4</v>
      </c>
      <c r="R432" s="57">
        <f t="shared" si="41"/>
        <v>844.4</v>
      </c>
      <c r="S432" s="58">
        <v>46022</v>
      </c>
    </row>
    <row r="433" spans="1:19" s="36" customFormat="1" ht="30" x14ac:dyDescent="0.25">
      <c r="A433" s="101">
        <v>413</v>
      </c>
      <c r="B433" s="101">
        <v>108</v>
      </c>
      <c r="C433" s="55" t="s">
        <v>433</v>
      </c>
      <c r="D433" s="56">
        <v>1983</v>
      </c>
      <c r="E433" s="55"/>
      <c r="F433" s="101" t="s">
        <v>1075</v>
      </c>
      <c r="G433" s="54">
        <v>9</v>
      </c>
      <c r="H433" s="54">
        <v>2</v>
      </c>
      <c r="I433" s="57">
        <v>9212.2999999999993</v>
      </c>
      <c r="J433" s="57">
        <v>7733.7</v>
      </c>
      <c r="K433" s="13">
        <v>630</v>
      </c>
      <c r="L433" s="57">
        <f>SUM('Прил.1.2-реестр дом'!G428)</f>
        <v>6530711.2699999996</v>
      </c>
      <c r="M433" s="57">
        <v>0</v>
      </c>
      <c r="N433" s="57">
        <v>0</v>
      </c>
      <c r="O433" s="57">
        <v>0</v>
      </c>
      <c r="P433" s="57">
        <f t="shared" si="40"/>
        <v>6530711.2699999996</v>
      </c>
      <c r="Q433" s="57">
        <f t="shared" si="39"/>
        <v>844.45</v>
      </c>
      <c r="R433" s="57">
        <f t="shared" si="41"/>
        <v>844.45</v>
      </c>
      <c r="S433" s="58">
        <v>46022</v>
      </c>
    </row>
    <row r="434" spans="1:19" s="36" customFormat="1" ht="30" x14ac:dyDescent="0.25">
      <c r="A434" s="101">
        <v>414</v>
      </c>
      <c r="B434" s="101">
        <v>109</v>
      </c>
      <c r="C434" s="55" t="s">
        <v>434</v>
      </c>
      <c r="D434" s="56">
        <v>1973</v>
      </c>
      <c r="E434" s="55"/>
      <c r="F434" s="101" t="s">
        <v>1075</v>
      </c>
      <c r="G434" s="54">
        <v>5</v>
      </c>
      <c r="H434" s="54">
        <v>4</v>
      </c>
      <c r="I434" s="57">
        <v>5777.4</v>
      </c>
      <c r="J434" s="57">
        <v>5472.2</v>
      </c>
      <c r="K434" s="13">
        <v>120</v>
      </c>
      <c r="L434" s="57">
        <f>SUM('Прил.1.2-реестр дом'!G429)</f>
        <v>22976466.75</v>
      </c>
      <c r="M434" s="57">
        <v>0</v>
      </c>
      <c r="N434" s="57">
        <v>0</v>
      </c>
      <c r="O434" s="57">
        <v>0</v>
      </c>
      <c r="P434" s="57">
        <f t="shared" si="40"/>
        <v>22976466.75</v>
      </c>
      <c r="Q434" s="57">
        <f t="shared" si="39"/>
        <v>4198.76</v>
      </c>
      <c r="R434" s="57">
        <f t="shared" si="41"/>
        <v>4198.76</v>
      </c>
      <c r="S434" s="58">
        <v>46022</v>
      </c>
    </row>
    <row r="435" spans="1:19" s="36" customFormat="1" ht="30" x14ac:dyDescent="0.25">
      <c r="A435" s="101">
        <v>415</v>
      </c>
      <c r="B435" s="101">
        <v>110</v>
      </c>
      <c r="C435" s="55" t="s">
        <v>435</v>
      </c>
      <c r="D435" s="56">
        <v>1974</v>
      </c>
      <c r="E435" s="55"/>
      <c r="F435" s="101" t="s">
        <v>1075</v>
      </c>
      <c r="G435" s="54">
        <v>5</v>
      </c>
      <c r="H435" s="54">
        <v>4</v>
      </c>
      <c r="I435" s="57">
        <v>3025.9</v>
      </c>
      <c r="J435" s="57">
        <v>2721.2</v>
      </c>
      <c r="K435" s="13">
        <v>132</v>
      </c>
      <c r="L435" s="57">
        <f>SUM('Прил.1.2-реестр дом'!G430)</f>
        <v>12033871.77</v>
      </c>
      <c r="M435" s="57">
        <v>0</v>
      </c>
      <c r="N435" s="57">
        <v>0</v>
      </c>
      <c r="O435" s="57">
        <v>0</v>
      </c>
      <c r="P435" s="57">
        <f t="shared" si="40"/>
        <v>12033871.77</v>
      </c>
      <c r="Q435" s="57">
        <f t="shared" si="39"/>
        <v>4422.2700000000004</v>
      </c>
      <c r="R435" s="57">
        <f t="shared" si="41"/>
        <v>4422.2700000000004</v>
      </c>
      <c r="S435" s="58">
        <v>46022</v>
      </c>
    </row>
    <row r="436" spans="1:19" s="36" customFormat="1" ht="30" x14ac:dyDescent="0.25">
      <c r="A436" s="101">
        <v>416</v>
      </c>
      <c r="B436" s="101">
        <v>111</v>
      </c>
      <c r="C436" s="55" t="s">
        <v>436</v>
      </c>
      <c r="D436" s="59">
        <v>1976</v>
      </c>
      <c r="E436" s="55"/>
      <c r="F436" s="101" t="s">
        <v>1075</v>
      </c>
      <c r="G436" s="54">
        <v>9</v>
      </c>
      <c r="H436" s="54">
        <v>2</v>
      </c>
      <c r="I436" s="57">
        <v>4795.3999999999996</v>
      </c>
      <c r="J436" s="57">
        <v>4078.6</v>
      </c>
      <c r="K436" s="13">
        <v>177</v>
      </c>
      <c r="L436" s="57">
        <f>SUM('Прил.1.2-реестр дом'!G431)</f>
        <v>3275917.19</v>
      </c>
      <c r="M436" s="57">
        <v>0</v>
      </c>
      <c r="N436" s="57">
        <v>0</v>
      </c>
      <c r="O436" s="57">
        <v>0</v>
      </c>
      <c r="P436" s="57">
        <f t="shared" si="40"/>
        <v>3275917.19</v>
      </c>
      <c r="Q436" s="57">
        <f t="shared" si="39"/>
        <v>803.2</v>
      </c>
      <c r="R436" s="57">
        <f t="shared" si="41"/>
        <v>803.2</v>
      </c>
      <c r="S436" s="58">
        <v>46022</v>
      </c>
    </row>
    <row r="437" spans="1:19" s="36" customFormat="1" ht="30" x14ac:dyDescent="0.25">
      <c r="A437" s="101">
        <v>417</v>
      </c>
      <c r="B437" s="101">
        <v>112</v>
      </c>
      <c r="C437" s="55" t="s">
        <v>437</v>
      </c>
      <c r="D437" s="59">
        <v>1984</v>
      </c>
      <c r="E437" s="55"/>
      <c r="F437" s="101" t="s">
        <v>1075</v>
      </c>
      <c r="G437" s="54">
        <v>9</v>
      </c>
      <c r="H437" s="54">
        <v>2</v>
      </c>
      <c r="I437" s="57">
        <v>9244</v>
      </c>
      <c r="J437" s="57">
        <v>7679.7</v>
      </c>
      <c r="K437" s="13">
        <v>596</v>
      </c>
      <c r="L437" s="57">
        <f>SUM('Прил.1.2-реестр дом'!G432)</f>
        <v>6608573.3200000003</v>
      </c>
      <c r="M437" s="57">
        <v>0</v>
      </c>
      <c r="N437" s="57">
        <v>0</v>
      </c>
      <c r="O437" s="57">
        <v>0</v>
      </c>
      <c r="P437" s="57">
        <f t="shared" si="40"/>
        <v>6608573.3200000003</v>
      </c>
      <c r="Q437" s="57">
        <f t="shared" si="39"/>
        <v>860.52</v>
      </c>
      <c r="R437" s="57">
        <f t="shared" si="41"/>
        <v>860.52</v>
      </c>
      <c r="S437" s="58">
        <v>46022</v>
      </c>
    </row>
    <row r="438" spans="1:19" s="36" customFormat="1" ht="30" x14ac:dyDescent="0.25">
      <c r="A438" s="101">
        <v>418</v>
      </c>
      <c r="B438" s="101">
        <v>113</v>
      </c>
      <c r="C438" s="55" t="s">
        <v>438</v>
      </c>
      <c r="D438" s="56">
        <v>1985</v>
      </c>
      <c r="E438" s="55"/>
      <c r="F438" s="101" t="s">
        <v>1075</v>
      </c>
      <c r="G438" s="54">
        <v>9</v>
      </c>
      <c r="H438" s="54">
        <v>2</v>
      </c>
      <c r="I438" s="57">
        <v>9444.9</v>
      </c>
      <c r="J438" s="57">
        <v>7742.3</v>
      </c>
      <c r="K438" s="13">
        <v>569</v>
      </c>
      <c r="L438" s="57">
        <f>SUM('Прил.1.2-реестр дом'!G433)</f>
        <v>6554189.04</v>
      </c>
      <c r="M438" s="57">
        <v>0</v>
      </c>
      <c r="N438" s="57">
        <v>0</v>
      </c>
      <c r="O438" s="57">
        <v>0</v>
      </c>
      <c r="P438" s="57">
        <f t="shared" si="40"/>
        <v>6554189.04</v>
      </c>
      <c r="Q438" s="57">
        <f t="shared" si="39"/>
        <v>846.54</v>
      </c>
      <c r="R438" s="57">
        <f t="shared" si="41"/>
        <v>846.54</v>
      </c>
      <c r="S438" s="58">
        <v>46022</v>
      </c>
    </row>
    <row r="439" spans="1:19" s="36" customFormat="1" ht="30" x14ac:dyDescent="0.25">
      <c r="A439" s="101">
        <v>419</v>
      </c>
      <c r="B439" s="101">
        <v>114</v>
      </c>
      <c r="C439" s="55" t="s">
        <v>439</v>
      </c>
      <c r="D439" s="59">
        <v>1984</v>
      </c>
      <c r="E439" s="55"/>
      <c r="F439" s="101" t="s">
        <v>1075</v>
      </c>
      <c r="G439" s="54">
        <v>9</v>
      </c>
      <c r="H439" s="54">
        <v>2</v>
      </c>
      <c r="I439" s="57">
        <v>9346.7000000000007</v>
      </c>
      <c r="J439" s="57">
        <v>7674.7</v>
      </c>
      <c r="K439" s="13">
        <v>605</v>
      </c>
      <c r="L439" s="57">
        <f>SUM('Прил.1.2-реестр дом'!G434)</f>
        <v>6556370.71</v>
      </c>
      <c r="M439" s="57">
        <v>0</v>
      </c>
      <c r="N439" s="57">
        <v>0</v>
      </c>
      <c r="O439" s="57">
        <v>0</v>
      </c>
      <c r="P439" s="57">
        <f t="shared" si="40"/>
        <v>6556370.71</v>
      </c>
      <c r="Q439" s="57">
        <f t="shared" si="39"/>
        <v>854.28</v>
      </c>
      <c r="R439" s="57">
        <f t="shared" si="41"/>
        <v>854.28</v>
      </c>
      <c r="S439" s="58">
        <v>46022</v>
      </c>
    </row>
    <row r="440" spans="1:19" s="36" customFormat="1" ht="30" x14ac:dyDescent="0.25">
      <c r="A440" s="101">
        <v>420</v>
      </c>
      <c r="B440" s="101">
        <v>115</v>
      </c>
      <c r="C440" s="55" t="s">
        <v>440</v>
      </c>
      <c r="D440" s="56">
        <v>1974</v>
      </c>
      <c r="E440" s="55"/>
      <c r="F440" s="101" t="s">
        <v>1075</v>
      </c>
      <c r="G440" s="54">
        <v>5</v>
      </c>
      <c r="H440" s="54">
        <v>4</v>
      </c>
      <c r="I440" s="57">
        <v>3031.2</v>
      </c>
      <c r="J440" s="57">
        <v>2723.2</v>
      </c>
      <c r="K440" s="13">
        <v>129</v>
      </c>
      <c r="L440" s="57">
        <f>SUM('Прил.1.2-реестр дом'!G435)</f>
        <v>8532161.1400000006</v>
      </c>
      <c r="M440" s="57">
        <v>0</v>
      </c>
      <c r="N440" s="57">
        <v>0</v>
      </c>
      <c r="O440" s="57">
        <v>0</v>
      </c>
      <c r="P440" s="57">
        <f t="shared" si="40"/>
        <v>8532161.1400000006</v>
      </c>
      <c r="Q440" s="57">
        <f t="shared" si="39"/>
        <v>3133.14</v>
      </c>
      <c r="R440" s="57">
        <f t="shared" si="41"/>
        <v>3133.14</v>
      </c>
      <c r="S440" s="58">
        <v>46022</v>
      </c>
    </row>
    <row r="441" spans="1:19" s="36" customFormat="1" ht="30" x14ac:dyDescent="0.25">
      <c r="A441" s="101">
        <v>421</v>
      </c>
      <c r="B441" s="101">
        <v>116</v>
      </c>
      <c r="C441" s="55" t="s">
        <v>441</v>
      </c>
      <c r="D441" s="59">
        <v>1980</v>
      </c>
      <c r="E441" s="55"/>
      <c r="F441" s="101" t="s">
        <v>1075</v>
      </c>
      <c r="G441" s="54">
        <v>9</v>
      </c>
      <c r="H441" s="54">
        <v>5</v>
      </c>
      <c r="I441" s="57">
        <v>10673</v>
      </c>
      <c r="J441" s="57">
        <v>9208.2000000000007</v>
      </c>
      <c r="K441" s="13">
        <v>437</v>
      </c>
      <c r="L441" s="57">
        <f>SUM('Прил.1.2-реестр дом'!G436)</f>
        <v>7471106.0800000001</v>
      </c>
      <c r="M441" s="57">
        <v>0</v>
      </c>
      <c r="N441" s="57">
        <v>0</v>
      </c>
      <c r="O441" s="57">
        <v>0</v>
      </c>
      <c r="P441" s="57">
        <f t="shared" si="40"/>
        <v>7471106.0800000001</v>
      </c>
      <c r="Q441" s="57">
        <f t="shared" si="39"/>
        <v>811.35</v>
      </c>
      <c r="R441" s="57">
        <f t="shared" si="41"/>
        <v>811.35</v>
      </c>
      <c r="S441" s="58">
        <v>46022</v>
      </c>
    </row>
    <row r="442" spans="1:19" s="36" customFormat="1" ht="30" x14ac:dyDescent="0.25">
      <c r="A442" s="101">
        <v>422</v>
      </c>
      <c r="B442" s="101">
        <v>117</v>
      </c>
      <c r="C442" s="55" t="s">
        <v>442</v>
      </c>
      <c r="D442" s="59">
        <v>1980</v>
      </c>
      <c r="E442" s="55"/>
      <c r="F442" s="101" t="s">
        <v>1075</v>
      </c>
      <c r="G442" s="54">
        <v>9</v>
      </c>
      <c r="H442" s="54">
        <v>5</v>
      </c>
      <c r="I442" s="57">
        <v>11656.7</v>
      </c>
      <c r="J442" s="57">
        <v>9986.9</v>
      </c>
      <c r="K442" s="13">
        <v>408</v>
      </c>
      <c r="L442" s="57">
        <f>SUM('Прил.1.2-реестр дом'!G437)</f>
        <v>9298887.6300000008</v>
      </c>
      <c r="M442" s="57">
        <v>0</v>
      </c>
      <c r="N442" s="57">
        <v>0</v>
      </c>
      <c r="O442" s="57">
        <v>0</v>
      </c>
      <c r="P442" s="57">
        <f t="shared" si="40"/>
        <v>9298887.6300000008</v>
      </c>
      <c r="Q442" s="57">
        <f t="shared" si="39"/>
        <v>931.11</v>
      </c>
      <c r="R442" s="57">
        <f t="shared" si="41"/>
        <v>931.11</v>
      </c>
      <c r="S442" s="58">
        <v>46022</v>
      </c>
    </row>
    <row r="443" spans="1:19" s="36" customFormat="1" ht="30" x14ac:dyDescent="0.25">
      <c r="A443" s="101">
        <v>423</v>
      </c>
      <c r="B443" s="101">
        <v>118</v>
      </c>
      <c r="C443" s="55" t="s">
        <v>443</v>
      </c>
      <c r="D443" s="56">
        <v>1980</v>
      </c>
      <c r="E443" s="55"/>
      <c r="F443" s="101" t="s">
        <v>1075</v>
      </c>
      <c r="G443" s="54">
        <v>9</v>
      </c>
      <c r="H443" s="54">
        <v>5</v>
      </c>
      <c r="I443" s="57">
        <v>10793.1</v>
      </c>
      <c r="J443" s="57">
        <v>9294.7000000000007</v>
      </c>
      <c r="K443" s="13">
        <v>423</v>
      </c>
      <c r="L443" s="57">
        <f>SUM('Прил.1.2-реестр дом'!G438)</f>
        <v>42923685.960000001</v>
      </c>
      <c r="M443" s="57">
        <v>0</v>
      </c>
      <c r="N443" s="57">
        <v>0</v>
      </c>
      <c r="O443" s="57">
        <v>0</v>
      </c>
      <c r="P443" s="57">
        <f t="shared" si="40"/>
        <v>42923685.960000001</v>
      </c>
      <c r="Q443" s="57">
        <f t="shared" si="39"/>
        <v>4618.08</v>
      </c>
      <c r="R443" s="57">
        <f t="shared" si="41"/>
        <v>4618.08</v>
      </c>
      <c r="S443" s="58">
        <v>46022</v>
      </c>
    </row>
    <row r="444" spans="1:19" s="36" customFormat="1" ht="30" x14ac:dyDescent="0.25">
      <c r="A444" s="101">
        <v>424</v>
      </c>
      <c r="B444" s="101">
        <v>119</v>
      </c>
      <c r="C444" s="55" t="s">
        <v>444</v>
      </c>
      <c r="D444" s="56">
        <v>1981</v>
      </c>
      <c r="E444" s="55"/>
      <c r="F444" s="101" t="s">
        <v>1075</v>
      </c>
      <c r="G444" s="54">
        <v>9</v>
      </c>
      <c r="H444" s="54">
        <v>2</v>
      </c>
      <c r="I444" s="57">
        <v>4446.5</v>
      </c>
      <c r="J444" s="57">
        <v>3819.6</v>
      </c>
      <c r="K444" s="13">
        <v>164</v>
      </c>
      <c r="L444" s="57">
        <f>SUM('Прил.1.2-реестр дом'!G439)</f>
        <v>17683535.739999998</v>
      </c>
      <c r="M444" s="57">
        <v>0</v>
      </c>
      <c r="N444" s="57">
        <v>0</v>
      </c>
      <c r="O444" s="57">
        <v>0</v>
      </c>
      <c r="P444" s="57">
        <f t="shared" si="40"/>
        <v>17683535.739999998</v>
      </c>
      <c r="Q444" s="57">
        <f t="shared" si="39"/>
        <v>4629.68</v>
      </c>
      <c r="R444" s="57">
        <f t="shared" si="41"/>
        <v>4629.68</v>
      </c>
      <c r="S444" s="58">
        <v>46022</v>
      </c>
    </row>
    <row r="445" spans="1:19" s="36" customFormat="1" ht="30" x14ac:dyDescent="0.25">
      <c r="A445" s="101">
        <v>425</v>
      </c>
      <c r="B445" s="101">
        <v>120</v>
      </c>
      <c r="C445" s="55" t="s">
        <v>445</v>
      </c>
      <c r="D445" s="56">
        <v>1980</v>
      </c>
      <c r="E445" s="55"/>
      <c r="F445" s="101" t="s">
        <v>1075</v>
      </c>
      <c r="G445" s="54">
        <v>9</v>
      </c>
      <c r="H445" s="54">
        <v>2</v>
      </c>
      <c r="I445" s="57">
        <v>4458.1000000000004</v>
      </c>
      <c r="J445" s="57">
        <v>3823.6</v>
      </c>
      <c r="K445" s="13">
        <v>171</v>
      </c>
      <c r="L445" s="57">
        <f>SUM('Прил.1.2-реестр дом'!G440)</f>
        <v>17729668.440000001</v>
      </c>
      <c r="M445" s="57">
        <v>0</v>
      </c>
      <c r="N445" s="57">
        <v>0</v>
      </c>
      <c r="O445" s="57">
        <v>0</v>
      </c>
      <c r="P445" s="57">
        <f t="shared" si="40"/>
        <v>17729668.440000001</v>
      </c>
      <c r="Q445" s="57">
        <f t="shared" si="39"/>
        <v>4636.8999999999996</v>
      </c>
      <c r="R445" s="57">
        <f t="shared" si="41"/>
        <v>4636.8999999999996</v>
      </c>
      <c r="S445" s="58">
        <v>46022</v>
      </c>
    </row>
    <row r="446" spans="1:19" s="36" customFormat="1" ht="30" x14ac:dyDescent="0.25">
      <c r="A446" s="101">
        <v>426</v>
      </c>
      <c r="B446" s="101">
        <v>121</v>
      </c>
      <c r="C446" s="55" t="s">
        <v>446</v>
      </c>
      <c r="D446" s="56">
        <v>1982</v>
      </c>
      <c r="E446" s="55"/>
      <c r="F446" s="101" t="s">
        <v>1075</v>
      </c>
      <c r="G446" s="54">
        <v>9</v>
      </c>
      <c r="H446" s="54">
        <v>4</v>
      </c>
      <c r="I446" s="57">
        <v>8853.7999999999993</v>
      </c>
      <c r="J446" s="57">
        <v>7565</v>
      </c>
      <c r="K446" s="13">
        <v>209</v>
      </c>
      <c r="L446" s="57">
        <f>SUM('Прил.1.2-реестр дом'!G441)</f>
        <v>6023939.2999999998</v>
      </c>
      <c r="M446" s="57">
        <v>0</v>
      </c>
      <c r="N446" s="57">
        <v>0</v>
      </c>
      <c r="O446" s="57">
        <v>0</v>
      </c>
      <c r="P446" s="57">
        <f t="shared" si="40"/>
        <v>6023939.2999999998</v>
      </c>
      <c r="Q446" s="57">
        <f t="shared" si="39"/>
        <v>796.29</v>
      </c>
      <c r="R446" s="57">
        <f t="shared" si="41"/>
        <v>796.29</v>
      </c>
      <c r="S446" s="58">
        <v>46022</v>
      </c>
    </row>
    <row r="447" spans="1:19" s="36" customFormat="1" ht="30" x14ac:dyDescent="0.25">
      <c r="A447" s="101">
        <v>427</v>
      </c>
      <c r="B447" s="101">
        <v>122</v>
      </c>
      <c r="C447" s="55" t="s">
        <v>447</v>
      </c>
      <c r="D447" s="59">
        <v>2001</v>
      </c>
      <c r="E447" s="55"/>
      <c r="F447" s="101" t="s">
        <v>1075</v>
      </c>
      <c r="G447" s="54">
        <v>10</v>
      </c>
      <c r="H447" s="54">
        <v>4</v>
      </c>
      <c r="I447" s="57">
        <v>9714.7000000000007</v>
      </c>
      <c r="J447" s="57">
        <v>8969.7000000000007</v>
      </c>
      <c r="K447" s="13">
        <v>300</v>
      </c>
      <c r="L447" s="57">
        <f>SUM('Прил.1.2-реестр дом'!G442)</f>
        <v>6066247.54</v>
      </c>
      <c r="M447" s="57">
        <v>0</v>
      </c>
      <c r="N447" s="57">
        <v>0</v>
      </c>
      <c r="O447" s="57">
        <v>0</v>
      </c>
      <c r="P447" s="57">
        <f t="shared" si="40"/>
        <v>6066247.54</v>
      </c>
      <c r="Q447" s="57">
        <f t="shared" si="39"/>
        <v>676.3</v>
      </c>
      <c r="R447" s="57">
        <f t="shared" si="41"/>
        <v>676.3</v>
      </c>
      <c r="S447" s="58">
        <v>46022</v>
      </c>
    </row>
    <row r="448" spans="1:19" s="36" customFormat="1" ht="30" x14ac:dyDescent="0.25">
      <c r="A448" s="101">
        <v>428</v>
      </c>
      <c r="B448" s="101">
        <v>123</v>
      </c>
      <c r="C448" s="55" t="s">
        <v>448</v>
      </c>
      <c r="D448" s="56">
        <v>1980</v>
      </c>
      <c r="E448" s="55"/>
      <c r="F448" s="101" t="s">
        <v>1075</v>
      </c>
      <c r="G448" s="54">
        <v>9</v>
      </c>
      <c r="H448" s="54">
        <v>4</v>
      </c>
      <c r="I448" s="57">
        <v>9094.6</v>
      </c>
      <c r="J448" s="57">
        <v>7778.8</v>
      </c>
      <c r="K448" s="13">
        <v>318</v>
      </c>
      <c r="L448" s="57">
        <f>SUM('Прил.1.2-реестр дом'!G443)</f>
        <v>6113808.2400000002</v>
      </c>
      <c r="M448" s="57">
        <v>0</v>
      </c>
      <c r="N448" s="57">
        <v>0</v>
      </c>
      <c r="O448" s="57">
        <v>0</v>
      </c>
      <c r="P448" s="57">
        <f t="shared" si="40"/>
        <v>6113808.2400000002</v>
      </c>
      <c r="Q448" s="57">
        <f t="shared" si="39"/>
        <v>785.96</v>
      </c>
      <c r="R448" s="57">
        <f t="shared" si="41"/>
        <v>785.96</v>
      </c>
      <c r="S448" s="58">
        <v>46022</v>
      </c>
    </row>
    <row r="449" spans="1:19" s="36" customFormat="1" ht="30" x14ac:dyDescent="0.25">
      <c r="A449" s="101">
        <v>429</v>
      </c>
      <c r="B449" s="101">
        <v>124</v>
      </c>
      <c r="C449" s="55" t="s">
        <v>449</v>
      </c>
      <c r="D449" s="59">
        <v>1978</v>
      </c>
      <c r="E449" s="55"/>
      <c r="F449" s="101" t="s">
        <v>1075</v>
      </c>
      <c r="G449" s="54">
        <v>9</v>
      </c>
      <c r="H449" s="54">
        <v>9</v>
      </c>
      <c r="I449" s="57">
        <v>20163</v>
      </c>
      <c r="J449" s="57">
        <v>17415.099999999999</v>
      </c>
      <c r="K449" s="13">
        <v>694</v>
      </c>
      <c r="L449" s="57">
        <f>SUM('Прил.1.2-реестр дом'!G444)</f>
        <v>13714217.789999999</v>
      </c>
      <c r="M449" s="57">
        <v>0</v>
      </c>
      <c r="N449" s="57">
        <v>0</v>
      </c>
      <c r="O449" s="57">
        <v>0</v>
      </c>
      <c r="P449" s="57">
        <f t="shared" si="40"/>
        <v>13714217.789999999</v>
      </c>
      <c r="Q449" s="57">
        <f t="shared" si="39"/>
        <v>787.49</v>
      </c>
      <c r="R449" s="57">
        <f t="shared" si="41"/>
        <v>787.49</v>
      </c>
      <c r="S449" s="58">
        <v>46022</v>
      </c>
    </row>
    <row r="450" spans="1:19" s="36" customFormat="1" ht="30" x14ac:dyDescent="0.25">
      <c r="A450" s="101">
        <v>430</v>
      </c>
      <c r="B450" s="101">
        <v>125</v>
      </c>
      <c r="C450" s="55" t="s">
        <v>450</v>
      </c>
      <c r="D450" s="59">
        <v>1978</v>
      </c>
      <c r="E450" s="55"/>
      <c r="F450" s="101" t="s">
        <v>1075</v>
      </c>
      <c r="G450" s="54">
        <v>9</v>
      </c>
      <c r="H450" s="54">
        <v>8</v>
      </c>
      <c r="I450" s="57">
        <v>18027.3</v>
      </c>
      <c r="J450" s="57">
        <v>15551.6</v>
      </c>
      <c r="K450" s="13">
        <v>645</v>
      </c>
      <c r="L450" s="57">
        <f>SUM('Прил.1.2-реестр дом'!G445)</f>
        <v>12538997.630000001</v>
      </c>
      <c r="M450" s="57">
        <v>0</v>
      </c>
      <c r="N450" s="57">
        <v>0</v>
      </c>
      <c r="O450" s="57">
        <v>0</v>
      </c>
      <c r="P450" s="57">
        <f t="shared" si="40"/>
        <v>12538997.630000001</v>
      </c>
      <c r="Q450" s="57">
        <f t="shared" si="39"/>
        <v>806.28</v>
      </c>
      <c r="R450" s="57">
        <f t="shared" si="41"/>
        <v>806.28</v>
      </c>
      <c r="S450" s="58">
        <v>46022</v>
      </c>
    </row>
    <row r="451" spans="1:19" s="36" customFormat="1" ht="30" x14ac:dyDescent="0.25">
      <c r="A451" s="101">
        <v>431</v>
      </c>
      <c r="B451" s="101">
        <v>126</v>
      </c>
      <c r="C451" s="55" t="s">
        <v>451</v>
      </c>
      <c r="D451" s="56">
        <v>1983</v>
      </c>
      <c r="E451" s="55"/>
      <c r="F451" s="101" t="s">
        <v>1075</v>
      </c>
      <c r="G451" s="54">
        <v>9</v>
      </c>
      <c r="H451" s="54">
        <v>7</v>
      </c>
      <c r="I451" s="57">
        <v>16129.2</v>
      </c>
      <c r="J451" s="57">
        <v>13722.7</v>
      </c>
      <c r="K451" s="13">
        <v>606</v>
      </c>
      <c r="L451" s="57">
        <f>SUM('Прил.1.2-реестр дом'!G446)</f>
        <v>59937349.149999999</v>
      </c>
      <c r="M451" s="57">
        <v>0</v>
      </c>
      <c r="N451" s="57">
        <v>0</v>
      </c>
      <c r="O451" s="57">
        <v>0</v>
      </c>
      <c r="P451" s="57">
        <f t="shared" si="40"/>
        <v>59937349.149999999</v>
      </c>
      <c r="Q451" s="57">
        <f t="shared" si="39"/>
        <v>4367.75</v>
      </c>
      <c r="R451" s="57">
        <f t="shared" si="41"/>
        <v>4367.75</v>
      </c>
      <c r="S451" s="58">
        <v>46022</v>
      </c>
    </row>
    <row r="452" spans="1:19" s="36" customFormat="1" ht="30" x14ac:dyDescent="0.25">
      <c r="A452" s="101">
        <v>432</v>
      </c>
      <c r="B452" s="101">
        <v>127</v>
      </c>
      <c r="C452" s="55" t="s">
        <v>452</v>
      </c>
      <c r="D452" s="59">
        <v>1982</v>
      </c>
      <c r="E452" s="55"/>
      <c r="F452" s="101" t="s">
        <v>1075</v>
      </c>
      <c r="G452" s="54">
        <v>9</v>
      </c>
      <c r="H452" s="54">
        <v>13</v>
      </c>
      <c r="I452" s="57">
        <v>27403.5</v>
      </c>
      <c r="J452" s="57">
        <v>24608</v>
      </c>
      <c r="K452" s="13">
        <v>984</v>
      </c>
      <c r="L452" s="57">
        <f>SUM('Прил.1.2-реестр дом'!G447)</f>
        <v>19444995.329999998</v>
      </c>
      <c r="M452" s="57">
        <v>0</v>
      </c>
      <c r="N452" s="57">
        <v>0</v>
      </c>
      <c r="O452" s="57">
        <v>0</v>
      </c>
      <c r="P452" s="57">
        <f t="shared" si="40"/>
        <v>19444995.329999998</v>
      </c>
      <c r="Q452" s="57">
        <f t="shared" si="39"/>
        <v>790.19</v>
      </c>
      <c r="R452" s="57">
        <f t="shared" si="41"/>
        <v>790.19</v>
      </c>
      <c r="S452" s="58">
        <v>46022</v>
      </c>
    </row>
    <row r="453" spans="1:19" s="36" customFormat="1" ht="30" x14ac:dyDescent="0.25">
      <c r="A453" s="101">
        <v>433</v>
      </c>
      <c r="B453" s="101">
        <v>128</v>
      </c>
      <c r="C453" s="55" t="s">
        <v>453</v>
      </c>
      <c r="D453" s="56">
        <v>1982</v>
      </c>
      <c r="E453" s="55"/>
      <c r="F453" s="101" t="s">
        <v>1075</v>
      </c>
      <c r="G453" s="54">
        <v>9</v>
      </c>
      <c r="H453" s="54">
        <v>7</v>
      </c>
      <c r="I453" s="57">
        <v>14795.8</v>
      </c>
      <c r="J453" s="57">
        <v>13405.2</v>
      </c>
      <c r="K453" s="13">
        <v>545</v>
      </c>
      <c r="L453" s="57">
        <f>SUM('Прил.1.2-реестр дом'!G448)</f>
        <v>11082650.220000001</v>
      </c>
      <c r="M453" s="57">
        <v>0</v>
      </c>
      <c r="N453" s="57">
        <v>0</v>
      </c>
      <c r="O453" s="57">
        <v>0</v>
      </c>
      <c r="P453" s="57">
        <f t="shared" si="40"/>
        <v>11082650.220000001</v>
      </c>
      <c r="Q453" s="57">
        <f t="shared" si="39"/>
        <v>826.74</v>
      </c>
      <c r="R453" s="57">
        <f t="shared" si="41"/>
        <v>826.74</v>
      </c>
      <c r="S453" s="58">
        <v>46022</v>
      </c>
    </row>
    <row r="454" spans="1:19" s="36" customFormat="1" ht="30" x14ac:dyDescent="0.25">
      <c r="A454" s="101">
        <v>434</v>
      </c>
      <c r="B454" s="101">
        <v>129</v>
      </c>
      <c r="C454" s="55" t="s">
        <v>454</v>
      </c>
      <c r="D454" s="59">
        <v>1961</v>
      </c>
      <c r="E454" s="55"/>
      <c r="F454" s="101" t="s">
        <v>1076</v>
      </c>
      <c r="G454" s="54">
        <v>5</v>
      </c>
      <c r="H454" s="54">
        <v>3</v>
      </c>
      <c r="I454" s="57">
        <v>3075.7</v>
      </c>
      <c r="J454" s="57">
        <v>2886.3</v>
      </c>
      <c r="K454" s="13">
        <v>115</v>
      </c>
      <c r="L454" s="57">
        <f>SUM('Прил.1.2-реестр дом'!G449)</f>
        <v>12231924.18</v>
      </c>
      <c r="M454" s="57">
        <v>0</v>
      </c>
      <c r="N454" s="57">
        <v>0</v>
      </c>
      <c r="O454" s="57">
        <v>0</v>
      </c>
      <c r="P454" s="57">
        <f t="shared" si="40"/>
        <v>12231924.18</v>
      </c>
      <c r="Q454" s="57">
        <f t="shared" ref="Q454:Q517" si="42">SUM(L454/J454)</f>
        <v>4237.93</v>
      </c>
      <c r="R454" s="57">
        <f t="shared" si="41"/>
        <v>4237.93</v>
      </c>
      <c r="S454" s="58">
        <v>46022</v>
      </c>
    </row>
    <row r="455" spans="1:19" s="36" customFormat="1" ht="30" x14ac:dyDescent="0.25">
      <c r="A455" s="101">
        <v>435</v>
      </c>
      <c r="B455" s="101">
        <v>130</v>
      </c>
      <c r="C455" s="55" t="s">
        <v>455</v>
      </c>
      <c r="D455" s="59">
        <v>1961</v>
      </c>
      <c r="E455" s="55"/>
      <c r="F455" s="101" t="s">
        <v>1076</v>
      </c>
      <c r="G455" s="54">
        <v>5</v>
      </c>
      <c r="H455" s="54">
        <v>3</v>
      </c>
      <c r="I455" s="57">
        <v>3020.9</v>
      </c>
      <c r="J455" s="57">
        <v>2819.6</v>
      </c>
      <c r="K455" s="13">
        <v>108</v>
      </c>
      <c r="L455" s="57">
        <f>SUM('Прил.1.2-реестр дом'!G450)</f>
        <v>12013986.98</v>
      </c>
      <c r="M455" s="57">
        <v>0</v>
      </c>
      <c r="N455" s="57">
        <v>0</v>
      </c>
      <c r="O455" s="57">
        <v>0</v>
      </c>
      <c r="P455" s="57">
        <f t="shared" si="40"/>
        <v>12013986.98</v>
      </c>
      <c r="Q455" s="57">
        <f t="shared" si="42"/>
        <v>4260.88</v>
      </c>
      <c r="R455" s="57">
        <f t="shared" si="41"/>
        <v>4260.88</v>
      </c>
      <c r="S455" s="58">
        <v>46022</v>
      </c>
    </row>
    <row r="456" spans="1:19" s="36" customFormat="1" ht="30" x14ac:dyDescent="0.25">
      <c r="A456" s="101">
        <v>436</v>
      </c>
      <c r="B456" s="101">
        <v>131</v>
      </c>
      <c r="C456" s="55" t="s">
        <v>456</v>
      </c>
      <c r="D456" s="56">
        <v>1960</v>
      </c>
      <c r="E456" s="55"/>
      <c r="F456" s="101" t="s">
        <v>1076</v>
      </c>
      <c r="G456" s="54">
        <v>5</v>
      </c>
      <c r="H456" s="54">
        <v>4</v>
      </c>
      <c r="I456" s="57">
        <v>3548.6</v>
      </c>
      <c r="J456" s="57">
        <v>3281.8</v>
      </c>
      <c r="K456" s="13">
        <v>147</v>
      </c>
      <c r="L456" s="57">
        <f>SUM('Прил.1.2-реестр дом'!G451)</f>
        <v>14112626.77</v>
      </c>
      <c r="M456" s="57">
        <v>0</v>
      </c>
      <c r="N456" s="57">
        <v>0</v>
      </c>
      <c r="O456" s="57">
        <v>0</v>
      </c>
      <c r="P456" s="57">
        <f t="shared" si="40"/>
        <v>14112626.77</v>
      </c>
      <c r="Q456" s="57">
        <f t="shared" si="42"/>
        <v>4300.2700000000004</v>
      </c>
      <c r="R456" s="57">
        <f t="shared" si="41"/>
        <v>4300.2700000000004</v>
      </c>
      <c r="S456" s="58">
        <v>46022</v>
      </c>
    </row>
    <row r="457" spans="1:19" s="36" customFormat="1" ht="30" x14ac:dyDescent="0.25">
      <c r="A457" s="101">
        <v>437</v>
      </c>
      <c r="B457" s="101">
        <v>132</v>
      </c>
      <c r="C457" s="55" t="s">
        <v>457</v>
      </c>
      <c r="D457" s="56">
        <v>1969</v>
      </c>
      <c r="E457" s="55"/>
      <c r="F457" s="101" t="s">
        <v>1075</v>
      </c>
      <c r="G457" s="54">
        <v>5</v>
      </c>
      <c r="H457" s="54">
        <v>6</v>
      </c>
      <c r="I457" s="57">
        <v>4939.55</v>
      </c>
      <c r="J457" s="57">
        <v>4429.3</v>
      </c>
      <c r="K457" s="13">
        <v>201</v>
      </c>
      <c r="L457" s="57">
        <f>SUM('Прил.1.2-реестр дом'!G452)</f>
        <v>15611284.74</v>
      </c>
      <c r="M457" s="57">
        <v>0</v>
      </c>
      <c r="N457" s="57">
        <v>0</v>
      </c>
      <c r="O457" s="57">
        <v>0</v>
      </c>
      <c r="P457" s="57">
        <f t="shared" si="40"/>
        <v>15611284.74</v>
      </c>
      <c r="Q457" s="57">
        <f t="shared" si="42"/>
        <v>3524.55</v>
      </c>
      <c r="R457" s="57">
        <f t="shared" si="41"/>
        <v>3524.55</v>
      </c>
      <c r="S457" s="58">
        <v>46022</v>
      </c>
    </row>
    <row r="458" spans="1:19" s="36" customFormat="1" ht="30" x14ac:dyDescent="0.25">
      <c r="A458" s="101">
        <v>438</v>
      </c>
      <c r="B458" s="101">
        <v>133</v>
      </c>
      <c r="C458" s="55" t="s">
        <v>458</v>
      </c>
      <c r="D458" s="59">
        <v>1966</v>
      </c>
      <c r="E458" s="55"/>
      <c r="F458" s="101" t="s">
        <v>1075</v>
      </c>
      <c r="G458" s="54">
        <v>5</v>
      </c>
      <c r="H458" s="54">
        <v>6</v>
      </c>
      <c r="I458" s="57">
        <v>4844.3999999999996</v>
      </c>
      <c r="J458" s="57">
        <v>4386.2</v>
      </c>
      <c r="K458" s="13">
        <v>184</v>
      </c>
      <c r="L458" s="57">
        <f>SUM('Прил.1.2-реестр дом'!G453)</f>
        <v>17111435.219999999</v>
      </c>
      <c r="M458" s="57">
        <v>0</v>
      </c>
      <c r="N458" s="57">
        <v>0</v>
      </c>
      <c r="O458" s="57">
        <v>0</v>
      </c>
      <c r="P458" s="57">
        <f t="shared" si="40"/>
        <v>17111435.219999999</v>
      </c>
      <c r="Q458" s="57">
        <f t="shared" si="42"/>
        <v>3901.2</v>
      </c>
      <c r="R458" s="57">
        <f t="shared" si="41"/>
        <v>3901.2</v>
      </c>
      <c r="S458" s="58">
        <v>46022</v>
      </c>
    </row>
    <row r="459" spans="1:19" s="36" customFormat="1" ht="30" x14ac:dyDescent="0.25">
      <c r="A459" s="101">
        <v>439</v>
      </c>
      <c r="B459" s="101">
        <v>134</v>
      </c>
      <c r="C459" s="55" t="s">
        <v>459</v>
      </c>
      <c r="D459" s="59">
        <v>1967</v>
      </c>
      <c r="E459" s="55"/>
      <c r="F459" s="101" t="s">
        <v>1075</v>
      </c>
      <c r="G459" s="54">
        <v>5</v>
      </c>
      <c r="H459" s="54">
        <v>6</v>
      </c>
      <c r="I459" s="57">
        <v>4931.6000000000004</v>
      </c>
      <c r="J459" s="57">
        <v>4418.6000000000004</v>
      </c>
      <c r="K459" s="13">
        <v>185</v>
      </c>
      <c r="L459" s="57">
        <f>SUM('Прил.1.2-реестр дом'!G454)</f>
        <v>19612757.199999999</v>
      </c>
      <c r="M459" s="57">
        <v>0</v>
      </c>
      <c r="N459" s="57">
        <v>0</v>
      </c>
      <c r="O459" s="57">
        <v>0</v>
      </c>
      <c r="P459" s="57">
        <f t="shared" si="40"/>
        <v>19612757.199999999</v>
      </c>
      <c r="Q459" s="57">
        <f t="shared" si="42"/>
        <v>4438.68</v>
      </c>
      <c r="R459" s="57">
        <f t="shared" si="41"/>
        <v>4438.68</v>
      </c>
      <c r="S459" s="58">
        <v>46022</v>
      </c>
    </row>
    <row r="460" spans="1:19" s="36" customFormat="1" ht="30" x14ac:dyDescent="0.25">
      <c r="A460" s="101">
        <v>440</v>
      </c>
      <c r="B460" s="101">
        <v>135</v>
      </c>
      <c r="C460" s="55" t="s">
        <v>460</v>
      </c>
      <c r="D460" s="59">
        <v>1981</v>
      </c>
      <c r="E460" s="55"/>
      <c r="F460" s="101" t="s">
        <v>1075</v>
      </c>
      <c r="G460" s="54">
        <v>10</v>
      </c>
      <c r="H460" s="54">
        <v>10</v>
      </c>
      <c r="I460" s="57">
        <v>22470.55</v>
      </c>
      <c r="J460" s="57">
        <v>20178.150000000001</v>
      </c>
      <c r="K460" s="13">
        <v>751</v>
      </c>
      <c r="L460" s="57">
        <f>SUM('Прил.1.2-реестр дом'!G455)</f>
        <v>17592751.149999999</v>
      </c>
      <c r="M460" s="57">
        <v>0</v>
      </c>
      <c r="N460" s="57">
        <v>0</v>
      </c>
      <c r="O460" s="57">
        <v>0</v>
      </c>
      <c r="P460" s="57">
        <f t="shared" si="40"/>
        <v>17592751.149999999</v>
      </c>
      <c r="Q460" s="57">
        <f t="shared" si="42"/>
        <v>871.87</v>
      </c>
      <c r="R460" s="57">
        <f t="shared" si="41"/>
        <v>871.87</v>
      </c>
      <c r="S460" s="58">
        <v>46022</v>
      </c>
    </row>
    <row r="461" spans="1:19" s="36" customFormat="1" ht="30" x14ac:dyDescent="0.25">
      <c r="A461" s="101">
        <v>441</v>
      </c>
      <c r="B461" s="101">
        <v>136</v>
      </c>
      <c r="C461" s="55" t="s">
        <v>461</v>
      </c>
      <c r="D461" s="59">
        <v>1980</v>
      </c>
      <c r="E461" s="55"/>
      <c r="F461" s="101" t="s">
        <v>1075</v>
      </c>
      <c r="G461" s="54">
        <v>9</v>
      </c>
      <c r="H461" s="54">
        <v>2</v>
      </c>
      <c r="I461" s="57">
        <v>4560.3999999999996</v>
      </c>
      <c r="J461" s="57">
        <v>3891</v>
      </c>
      <c r="K461" s="13">
        <v>126</v>
      </c>
      <c r="L461" s="57">
        <f>SUM('Прил.1.2-реестр дом'!G456)</f>
        <v>12836522.710000001</v>
      </c>
      <c r="M461" s="57">
        <v>0</v>
      </c>
      <c r="N461" s="57">
        <v>0</v>
      </c>
      <c r="O461" s="57">
        <v>0</v>
      </c>
      <c r="P461" s="57">
        <f t="shared" si="40"/>
        <v>12836522.710000001</v>
      </c>
      <c r="Q461" s="57">
        <f t="shared" si="42"/>
        <v>3299.03</v>
      </c>
      <c r="R461" s="57">
        <f t="shared" si="41"/>
        <v>3299.03</v>
      </c>
      <c r="S461" s="58">
        <v>46022</v>
      </c>
    </row>
    <row r="462" spans="1:19" s="36" customFormat="1" ht="30" x14ac:dyDescent="0.25">
      <c r="A462" s="101">
        <v>442</v>
      </c>
      <c r="B462" s="101">
        <v>137</v>
      </c>
      <c r="C462" s="55" t="s">
        <v>462</v>
      </c>
      <c r="D462" s="59">
        <v>1978</v>
      </c>
      <c r="E462" s="55"/>
      <c r="F462" s="101" t="s">
        <v>1075</v>
      </c>
      <c r="G462" s="54">
        <v>9</v>
      </c>
      <c r="H462" s="54">
        <v>2</v>
      </c>
      <c r="I462" s="57">
        <v>4565.2</v>
      </c>
      <c r="J462" s="57">
        <v>3909.6</v>
      </c>
      <c r="K462" s="13">
        <v>141</v>
      </c>
      <c r="L462" s="57">
        <f>SUM('Прил.1.2-реестр дом'!G457)</f>
        <v>3219555.84</v>
      </c>
      <c r="M462" s="57">
        <v>0</v>
      </c>
      <c r="N462" s="57">
        <v>0</v>
      </c>
      <c r="O462" s="57">
        <v>0</v>
      </c>
      <c r="P462" s="57">
        <f t="shared" si="40"/>
        <v>3219555.84</v>
      </c>
      <c r="Q462" s="57">
        <f t="shared" si="42"/>
        <v>823.5</v>
      </c>
      <c r="R462" s="57">
        <f t="shared" si="41"/>
        <v>823.5</v>
      </c>
      <c r="S462" s="58">
        <v>46022</v>
      </c>
    </row>
    <row r="463" spans="1:19" s="36" customFormat="1" ht="30" x14ac:dyDescent="0.25">
      <c r="A463" s="101">
        <v>443</v>
      </c>
      <c r="B463" s="101">
        <v>138</v>
      </c>
      <c r="C463" s="55" t="s">
        <v>463</v>
      </c>
      <c r="D463" s="59">
        <v>1979</v>
      </c>
      <c r="E463" s="55"/>
      <c r="F463" s="101" t="s">
        <v>1075</v>
      </c>
      <c r="G463" s="54">
        <v>12</v>
      </c>
      <c r="H463" s="54">
        <v>1</v>
      </c>
      <c r="I463" s="57">
        <v>4505.7</v>
      </c>
      <c r="J463" s="57">
        <v>3718.8</v>
      </c>
      <c r="K463" s="13">
        <v>153</v>
      </c>
      <c r="L463" s="57">
        <f>SUM('Прил.1.2-реестр дом'!G458)</f>
        <v>17918971.550000001</v>
      </c>
      <c r="M463" s="57">
        <v>0</v>
      </c>
      <c r="N463" s="57">
        <v>0</v>
      </c>
      <c r="O463" s="57">
        <v>0</v>
      </c>
      <c r="P463" s="57">
        <f t="shared" si="40"/>
        <v>17918971.550000001</v>
      </c>
      <c r="Q463" s="57">
        <f t="shared" si="42"/>
        <v>4818.4799999999996</v>
      </c>
      <c r="R463" s="57">
        <f t="shared" si="41"/>
        <v>4818.4799999999996</v>
      </c>
      <c r="S463" s="58">
        <v>46022</v>
      </c>
    </row>
    <row r="464" spans="1:19" s="36" customFormat="1" ht="30" x14ac:dyDescent="0.25">
      <c r="A464" s="101">
        <v>444</v>
      </c>
      <c r="B464" s="101">
        <v>139</v>
      </c>
      <c r="C464" s="55" t="s">
        <v>464</v>
      </c>
      <c r="D464" s="56">
        <v>1977</v>
      </c>
      <c r="E464" s="55"/>
      <c r="F464" s="101" t="s">
        <v>1075</v>
      </c>
      <c r="G464" s="54">
        <v>5</v>
      </c>
      <c r="H464" s="54">
        <v>8</v>
      </c>
      <c r="I464" s="57">
        <v>6423.9</v>
      </c>
      <c r="J464" s="57">
        <v>5812.9</v>
      </c>
      <c r="K464" s="13">
        <v>283</v>
      </c>
      <c r="L464" s="57">
        <f>SUM('Прил.1.2-реестр дом'!G459)</f>
        <v>11473815.210000001</v>
      </c>
      <c r="M464" s="57">
        <v>0</v>
      </c>
      <c r="N464" s="57">
        <v>0</v>
      </c>
      <c r="O464" s="57">
        <v>0</v>
      </c>
      <c r="P464" s="57">
        <f t="shared" si="40"/>
        <v>11473815.210000001</v>
      </c>
      <c r="Q464" s="57">
        <f t="shared" si="42"/>
        <v>1973.85</v>
      </c>
      <c r="R464" s="57">
        <f t="shared" si="41"/>
        <v>1973.85</v>
      </c>
      <c r="S464" s="58">
        <v>46022</v>
      </c>
    </row>
    <row r="465" spans="1:19" s="36" customFormat="1" ht="30" x14ac:dyDescent="0.25">
      <c r="A465" s="101">
        <v>445</v>
      </c>
      <c r="B465" s="101">
        <v>140</v>
      </c>
      <c r="C465" s="55" t="s">
        <v>465</v>
      </c>
      <c r="D465" s="59">
        <v>1977</v>
      </c>
      <c r="E465" s="55"/>
      <c r="F465" s="101" t="s">
        <v>1075</v>
      </c>
      <c r="G465" s="54">
        <v>9</v>
      </c>
      <c r="H465" s="54">
        <v>5</v>
      </c>
      <c r="I465" s="57">
        <v>12206.7</v>
      </c>
      <c r="J465" s="57">
        <v>9358.7999999999993</v>
      </c>
      <c r="K465" s="13">
        <v>171</v>
      </c>
      <c r="L465" s="57">
        <f>SUM('Прил.1.2-реестр дом'!G460)</f>
        <v>3555811.65</v>
      </c>
      <c r="M465" s="57">
        <v>0</v>
      </c>
      <c r="N465" s="57">
        <v>0</v>
      </c>
      <c r="O465" s="57">
        <v>0</v>
      </c>
      <c r="P465" s="57">
        <f t="shared" si="40"/>
        <v>3555811.65</v>
      </c>
      <c r="Q465" s="57">
        <f t="shared" si="42"/>
        <v>379.94</v>
      </c>
      <c r="R465" s="57">
        <f t="shared" si="41"/>
        <v>379.94</v>
      </c>
      <c r="S465" s="58">
        <v>46022</v>
      </c>
    </row>
    <row r="466" spans="1:19" s="36" customFormat="1" ht="30" x14ac:dyDescent="0.25">
      <c r="A466" s="101">
        <v>446</v>
      </c>
      <c r="B466" s="101">
        <v>141</v>
      </c>
      <c r="C466" s="55" t="s">
        <v>466</v>
      </c>
      <c r="D466" s="59">
        <v>1978</v>
      </c>
      <c r="E466" s="55"/>
      <c r="F466" s="101" t="s">
        <v>1075</v>
      </c>
      <c r="G466" s="54">
        <v>16</v>
      </c>
      <c r="H466" s="54">
        <v>1</v>
      </c>
      <c r="I466" s="57">
        <v>8514.4</v>
      </c>
      <c r="J466" s="57">
        <v>7034.1</v>
      </c>
      <c r="K466" s="13">
        <v>254</v>
      </c>
      <c r="L466" s="57">
        <f>SUM('Прил.1.2-реестр дом'!G461)</f>
        <v>23966162.829999998</v>
      </c>
      <c r="M466" s="57">
        <v>0</v>
      </c>
      <c r="N466" s="57">
        <v>0</v>
      </c>
      <c r="O466" s="57">
        <v>0</v>
      </c>
      <c r="P466" s="57">
        <f t="shared" si="40"/>
        <v>23966162.829999998</v>
      </c>
      <c r="Q466" s="57">
        <f t="shared" si="42"/>
        <v>3407.14</v>
      </c>
      <c r="R466" s="57">
        <f t="shared" si="41"/>
        <v>3407.14</v>
      </c>
      <c r="S466" s="58">
        <v>46022</v>
      </c>
    </row>
    <row r="467" spans="1:19" s="36" customFormat="1" ht="30" x14ac:dyDescent="0.25">
      <c r="A467" s="101">
        <v>447</v>
      </c>
      <c r="B467" s="101">
        <v>142</v>
      </c>
      <c r="C467" s="55" t="s">
        <v>467</v>
      </c>
      <c r="D467" s="59">
        <v>1977</v>
      </c>
      <c r="E467" s="55"/>
      <c r="F467" s="101" t="s">
        <v>1075</v>
      </c>
      <c r="G467" s="54">
        <v>9</v>
      </c>
      <c r="H467" s="54">
        <v>2</v>
      </c>
      <c r="I467" s="57">
        <v>4688.3</v>
      </c>
      <c r="J467" s="57">
        <v>3943.1</v>
      </c>
      <c r="K467" s="13">
        <v>145</v>
      </c>
      <c r="L467" s="57">
        <f>SUM('Прил.1.2-реестр дом'!G462)</f>
        <v>13196533.07</v>
      </c>
      <c r="M467" s="57">
        <v>0</v>
      </c>
      <c r="N467" s="57">
        <v>0</v>
      </c>
      <c r="O467" s="57">
        <v>0</v>
      </c>
      <c r="P467" s="57">
        <f t="shared" ref="P467:P529" si="43">L467</f>
        <v>13196533.07</v>
      </c>
      <c r="Q467" s="57">
        <f t="shared" si="42"/>
        <v>3346.74</v>
      </c>
      <c r="R467" s="57">
        <f t="shared" ref="R467:R529" si="44">SUM(Q467)</f>
        <v>3346.74</v>
      </c>
      <c r="S467" s="58">
        <v>46022</v>
      </c>
    </row>
    <row r="468" spans="1:19" s="36" customFormat="1" ht="30" x14ac:dyDescent="0.25">
      <c r="A468" s="101">
        <v>448</v>
      </c>
      <c r="B468" s="101">
        <v>143</v>
      </c>
      <c r="C468" s="55" t="s">
        <v>468</v>
      </c>
      <c r="D468" s="59">
        <v>1973</v>
      </c>
      <c r="E468" s="55"/>
      <c r="F468" s="101" t="s">
        <v>1075</v>
      </c>
      <c r="G468" s="54">
        <v>12</v>
      </c>
      <c r="H468" s="54">
        <v>1</v>
      </c>
      <c r="I468" s="57">
        <v>2774.8</v>
      </c>
      <c r="J468" s="57">
        <v>2429.1999999999998</v>
      </c>
      <c r="K468" s="13">
        <v>105</v>
      </c>
      <c r="L468" s="57">
        <f>SUM('Прил.1.2-реестр дом'!G463)</f>
        <v>10311370.460000001</v>
      </c>
      <c r="M468" s="57">
        <v>0</v>
      </c>
      <c r="N468" s="57">
        <v>0</v>
      </c>
      <c r="O468" s="57">
        <v>0</v>
      </c>
      <c r="P468" s="57">
        <f t="shared" si="43"/>
        <v>10311370.460000001</v>
      </c>
      <c r="Q468" s="57">
        <f t="shared" si="42"/>
        <v>4244.76</v>
      </c>
      <c r="R468" s="57">
        <f t="shared" si="44"/>
        <v>4244.76</v>
      </c>
      <c r="S468" s="58">
        <v>46022</v>
      </c>
    </row>
    <row r="469" spans="1:19" s="36" customFormat="1" ht="30" x14ac:dyDescent="0.25">
      <c r="A469" s="101">
        <v>449</v>
      </c>
      <c r="B469" s="101">
        <v>144</v>
      </c>
      <c r="C469" s="55" t="s">
        <v>469</v>
      </c>
      <c r="D469" s="56">
        <v>1972</v>
      </c>
      <c r="E469" s="55"/>
      <c r="F469" s="101" t="s">
        <v>1075</v>
      </c>
      <c r="G469" s="54">
        <v>5</v>
      </c>
      <c r="H469" s="54">
        <v>4</v>
      </c>
      <c r="I469" s="57">
        <v>2999.9</v>
      </c>
      <c r="J469" s="57">
        <v>2698.1</v>
      </c>
      <c r="K469" s="13">
        <v>126</v>
      </c>
      <c r="L469" s="57">
        <f>SUM('Прил.1.2-реестр дом'!G464)</f>
        <v>2703800.87</v>
      </c>
      <c r="M469" s="57">
        <v>0</v>
      </c>
      <c r="N469" s="57">
        <v>0</v>
      </c>
      <c r="O469" s="57">
        <v>0</v>
      </c>
      <c r="P469" s="57">
        <f t="shared" si="43"/>
        <v>2703800.87</v>
      </c>
      <c r="Q469" s="57">
        <f t="shared" si="42"/>
        <v>1002.11</v>
      </c>
      <c r="R469" s="57">
        <f t="shared" si="44"/>
        <v>1002.11</v>
      </c>
      <c r="S469" s="58">
        <v>46022</v>
      </c>
    </row>
    <row r="470" spans="1:19" s="36" customFormat="1" ht="30" x14ac:dyDescent="0.25">
      <c r="A470" s="101">
        <v>450</v>
      </c>
      <c r="B470" s="101">
        <v>145</v>
      </c>
      <c r="C470" s="55" t="s">
        <v>470</v>
      </c>
      <c r="D470" s="56">
        <v>1983</v>
      </c>
      <c r="E470" s="55"/>
      <c r="F470" s="101" t="s">
        <v>1075</v>
      </c>
      <c r="G470" s="54">
        <v>9</v>
      </c>
      <c r="H470" s="54">
        <v>5</v>
      </c>
      <c r="I470" s="57">
        <v>11330</v>
      </c>
      <c r="J470" s="57">
        <v>9629.7000000000007</v>
      </c>
      <c r="K470" s="13">
        <v>417</v>
      </c>
      <c r="L470" s="57">
        <f>SUM('Прил.1.2-реестр дом'!G465)</f>
        <v>42103152.409999996</v>
      </c>
      <c r="M470" s="57">
        <v>0</v>
      </c>
      <c r="N470" s="57">
        <v>0</v>
      </c>
      <c r="O470" s="57">
        <v>0</v>
      </c>
      <c r="P470" s="57">
        <f t="shared" si="43"/>
        <v>42103152.409999996</v>
      </c>
      <c r="Q470" s="57">
        <f t="shared" si="42"/>
        <v>4372.22</v>
      </c>
      <c r="R470" s="57">
        <f t="shared" si="44"/>
        <v>4372.22</v>
      </c>
      <c r="S470" s="58">
        <v>46022</v>
      </c>
    </row>
    <row r="471" spans="1:19" s="36" customFormat="1" ht="30" x14ac:dyDescent="0.25">
      <c r="A471" s="101">
        <v>451</v>
      </c>
      <c r="B471" s="101">
        <v>146</v>
      </c>
      <c r="C471" s="55" t="s">
        <v>471</v>
      </c>
      <c r="D471" s="56">
        <v>1982</v>
      </c>
      <c r="E471" s="55"/>
      <c r="F471" s="101" t="s">
        <v>1075</v>
      </c>
      <c r="G471" s="54">
        <v>9</v>
      </c>
      <c r="H471" s="54">
        <v>2</v>
      </c>
      <c r="I471" s="57">
        <v>4500.8</v>
      </c>
      <c r="J471" s="57">
        <v>3900.2</v>
      </c>
      <c r="K471" s="13">
        <v>165</v>
      </c>
      <c r="L471" s="57">
        <f>SUM('Прил.1.2-реестр дом'!G466)</f>
        <v>3355847.54</v>
      </c>
      <c r="M471" s="57">
        <v>0</v>
      </c>
      <c r="N471" s="57">
        <v>0</v>
      </c>
      <c r="O471" s="57">
        <v>0</v>
      </c>
      <c r="P471" s="57">
        <f t="shared" si="43"/>
        <v>3355847.54</v>
      </c>
      <c r="Q471" s="57">
        <f t="shared" si="42"/>
        <v>860.43</v>
      </c>
      <c r="R471" s="57">
        <f t="shared" si="44"/>
        <v>860.43</v>
      </c>
      <c r="S471" s="58">
        <v>46022</v>
      </c>
    </row>
    <row r="472" spans="1:19" s="36" customFormat="1" ht="30" x14ac:dyDescent="0.25">
      <c r="A472" s="101">
        <v>452</v>
      </c>
      <c r="B472" s="101">
        <v>147</v>
      </c>
      <c r="C472" s="55" t="s">
        <v>472</v>
      </c>
      <c r="D472" s="59">
        <v>1977</v>
      </c>
      <c r="E472" s="55"/>
      <c r="F472" s="101" t="s">
        <v>1075</v>
      </c>
      <c r="G472" s="54">
        <v>12</v>
      </c>
      <c r="H472" s="54">
        <v>1</v>
      </c>
      <c r="I472" s="57">
        <v>4237.1000000000004</v>
      </c>
      <c r="J472" s="57">
        <v>3648.8</v>
      </c>
      <c r="K472" s="13">
        <v>157</v>
      </c>
      <c r="L472" s="57">
        <f>SUM('Прил.1.2-реестр дом'!G467)</f>
        <v>2754629.63</v>
      </c>
      <c r="M472" s="57">
        <v>0</v>
      </c>
      <c r="N472" s="57">
        <v>0</v>
      </c>
      <c r="O472" s="57">
        <v>0</v>
      </c>
      <c r="P472" s="57">
        <f t="shared" si="43"/>
        <v>2754629.63</v>
      </c>
      <c r="Q472" s="57">
        <f t="shared" si="42"/>
        <v>754.94</v>
      </c>
      <c r="R472" s="57">
        <f t="shared" si="44"/>
        <v>754.94</v>
      </c>
      <c r="S472" s="58">
        <v>46022</v>
      </c>
    </row>
    <row r="473" spans="1:19" s="36" customFormat="1" ht="30" x14ac:dyDescent="0.25">
      <c r="A473" s="101">
        <v>453</v>
      </c>
      <c r="B473" s="101">
        <v>148</v>
      </c>
      <c r="C473" s="55" t="s">
        <v>473</v>
      </c>
      <c r="D473" s="59">
        <v>1978</v>
      </c>
      <c r="E473" s="55"/>
      <c r="F473" s="101" t="s">
        <v>1075</v>
      </c>
      <c r="G473" s="54">
        <v>9</v>
      </c>
      <c r="H473" s="54">
        <v>4</v>
      </c>
      <c r="I473" s="57">
        <v>8733.2199999999993</v>
      </c>
      <c r="J473" s="57">
        <v>7464.82</v>
      </c>
      <c r="K473" s="13">
        <v>149</v>
      </c>
      <c r="L473" s="57">
        <f>SUM('Прил.1.2-реестр дом'!G468)</f>
        <v>2901490.72</v>
      </c>
      <c r="M473" s="57">
        <v>0</v>
      </c>
      <c r="N473" s="57">
        <v>0</v>
      </c>
      <c r="O473" s="57">
        <v>0</v>
      </c>
      <c r="P473" s="57">
        <f t="shared" si="43"/>
        <v>2901490.72</v>
      </c>
      <c r="Q473" s="57">
        <f t="shared" si="42"/>
        <v>388.69</v>
      </c>
      <c r="R473" s="57">
        <f t="shared" si="44"/>
        <v>388.69</v>
      </c>
      <c r="S473" s="58">
        <v>46022</v>
      </c>
    </row>
    <row r="474" spans="1:19" s="36" customFormat="1" ht="30" x14ac:dyDescent="0.25">
      <c r="A474" s="101">
        <v>454</v>
      </c>
      <c r="B474" s="101">
        <v>149</v>
      </c>
      <c r="C474" s="55" t="s">
        <v>474</v>
      </c>
      <c r="D474" s="59">
        <v>1987</v>
      </c>
      <c r="E474" s="55"/>
      <c r="F474" s="101" t="s">
        <v>1075</v>
      </c>
      <c r="G474" s="54">
        <v>12</v>
      </c>
      <c r="H474" s="54">
        <v>1</v>
      </c>
      <c r="I474" s="57">
        <v>4559</v>
      </c>
      <c r="J474" s="57">
        <v>3656.5</v>
      </c>
      <c r="K474" s="13">
        <v>162</v>
      </c>
      <c r="L474" s="57">
        <f>SUM('Прил.1.2-реестр дом'!G469)</f>
        <v>2759737.93</v>
      </c>
      <c r="M474" s="57">
        <v>0</v>
      </c>
      <c r="N474" s="57">
        <v>0</v>
      </c>
      <c r="O474" s="57">
        <v>0</v>
      </c>
      <c r="P474" s="57">
        <f t="shared" si="43"/>
        <v>2759737.93</v>
      </c>
      <c r="Q474" s="57">
        <f t="shared" si="42"/>
        <v>754.75</v>
      </c>
      <c r="R474" s="57">
        <f t="shared" si="44"/>
        <v>754.75</v>
      </c>
      <c r="S474" s="58">
        <v>46022</v>
      </c>
    </row>
    <row r="475" spans="1:19" s="36" customFormat="1" ht="30" x14ac:dyDescent="0.25">
      <c r="A475" s="101">
        <v>455</v>
      </c>
      <c r="B475" s="101">
        <v>150</v>
      </c>
      <c r="C475" s="55" t="s">
        <v>475</v>
      </c>
      <c r="D475" s="59">
        <v>1957</v>
      </c>
      <c r="E475" s="55"/>
      <c r="F475" s="101" t="s">
        <v>1076</v>
      </c>
      <c r="G475" s="54">
        <v>4</v>
      </c>
      <c r="H475" s="54">
        <v>5</v>
      </c>
      <c r="I475" s="57">
        <v>6374.1</v>
      </c>
      <c r="J475" s="57">
        <v>5779</v>
      </c>
      <c r="K475" s="13">
        <v>139</v>
      </c>
      <c r="L475" s="57">
        <f>SUM('Прил.1.2-реестр дом'!G470)</f>
        <v>15606034.439999999</v>
      </c>
      <c r="M475" s="57">
        <v>0</v>
      </c>
      <c r="N475" s="57">
        <v>0</v>
      </c>
      <c r="O475" s="57">
        <v>0</v>
      </c>
      <c r="P475" s="57">
        <f t="shared" si="43"/>
        <v>15606034.439999999</v>
      </c>
      <c r="Q475" s="57">
        <f t="shared" si="42"/>
        <v>2700.47</v>
      </c>
      <c r="R475" s="57">
        <f t="shared" si="44"/>
        <v>2700.47</v>
      </c>
      <c r="S475" s="58">
        <v>46022</v>
      </c>
    </row>
    <row r="476" spans="1:19" s="36" customFormat="1" ht="30" x14ac:dyDescent="0.25">
      <c r="A476" s="101">
        <v>456</v>
      </c>
      <c r="B476" s="101">
        <v>151</v>
      </c>
      <c r="C476" s="55" t="s">
        <v>476</v>
      </c>
      <c r="D476" s="59">
        <v>1957</v>
      </c>
      <c r="E476" s="55"/>
      <c r="F476" s="101" t="s">
        <v>1076</v>
      </c>
      <c r="G476" s="54">
        <v>5</v>
      </c>
      <c r="H476" s="54">
        <v>6</v>
      </c>
      <c r="I476" s="57">
        <v>6008.2</v>
      </c>
      <c r="J476" s="57">
        <v>5451.4</v>
      </c>
      <c r="K476" s="13">
        <v>127</v>
      </c>
      <c r="L476" s="57">
        <f>SUM('Прил.1.2-реестр дом'!G471)</f>
        <v>4792915.38</v>
      </c>
      <c r="M476" s="57">
        <v>0</v>
      </c>
      <c r="N476" s="57">
        <v>0</v>
      </c>
      <c r="O476" s="57">
        <v>0</v>
      </c>
      <c r="P476" s="57">
        <f t="shared" si="43"/>
        <v>4792915.38</v>
      </c>
      <c r="Q476" s="57">
        <f t="shared" si="42"/>
        <v>879.21</v>
      </c>
      <c r="R476" s="57">
        <f t="shared" si="44"/>
        <v>879.21</v>
      </c>
      <c r="S476" s="58">
        <v>46022</v>
      </c>
    </row>
    <row r="477" spans="1:19" s="36" customFormat="1" ht="30" x14ac:dyDescent="0.25">
      <c r="A477" s="101">
        <v>457</v>
      </c>
      <c r="B477" s="101">
        <v>152</v>
      </c>
      <c r="C477" s="55" t="s">
        <v>477</v>
      </c>
      <c r="D477" s="59">
        <v>1960</v>
      </c>
      <c r="E477" s="55"/>
      <c r="F477" s="101" t="s">
        <v>1076</v>
      </c>
      <c r="G477" s="54">
        <v>5</v>
      </c>
      <c r="H477" s="54">
        <v>2</v>
      </c>
      <c r="I477" s="57">
        <v>1848.5</v>
      </c>
      <c r="J477" s="57">
        <v>1713.7</v>
      </c>
      <c r="K477" s="13">
        <v>55</v>
      </c>
      <c r="L477" s="57">
        <f>SUM('Прил.1.2-реестр дом'!G472)</f>
        <v>1474602.06</v>
      </c>
      <c r="M477" s="57">
        <v>0</v>
      </c>
      <c r="N477" s="57">
        <v>0</v>
      </c>
      <c r="O477" s="57">
        <v>0</v>
      </c>
      <c r="P477" s="57">
        <f t="shared" si="43"/>
        <v>1474602.06</v>
      </c>
      <c r="Q477" s="57">
        <f t="shared" si="42"/>
        <v>860.48</v>
      </c>
      <c r="R477" s="57">
        <f t="shared" si="44"/>
        <v>860.48</v>
      </c>
      <c r="S477" s="58">
        <v>46022</v>
      </c>
    </row>
    <row r="478" spans="1:19" s="36" customFormat="1" ht="30" x14ac:dyDescent="0.25">
      <c r="A478" s="101">
        <v>458</v>
      </c>
      <c r="B478" s="101">
        <v>153</v>
      </c>
      <c r="C478" s="55" t="s">
        <v>478</v>
      </c>
      <c r="D478" s="59">
        <v>1959</v>
      </c>
      <c r="E478" s="55"/>
      <c r="F478" s="101" t="s">
        <v>1076</v>
      </c>
      <c r="G478" s="54">
        <v>5</v>
      </c>
      <c r="H478" s="54">
        <v>3</v>
      </c>
      <c r="I478" s="57">
        <v>4330.2</v>
      </c>
      <c r="J478" s="57">
        <v>3924</v>
      </c>
      <c r="K478" s="13">
        <v>93</v>
      </c>
      <c r="L478" s="57">
        <f>SUM('Прил.1.2-реестр дом'!G473)</f>
        <v>3454326.12</v>
      </c>
      <c r="M478" s="57">
        <v>0</v>
      </c>
      <c r="N478" s="57">
        <v>0</v>
      </c>
      <c r="O478" s="57">
        <v>0</v>
      </c>
      <c r="P478" s="57">
        <f t="shared" si="43"/>
        <v>3454326.12</v>
      </c>
      <c r="Q478" s="57">
        <f t="shared" si="42"/>
        <v>880.31</v>
      </c>
      <c r="R478" s="57">
        <f t="shared" si="44"/>
        <v>880.31</v>
      </c>
      <c r="S478" s="58">
        <v>46022</v>
      </c>
    </row>
    <row r="479" spans="1:19" s="36" customFormat="1" ht="30" x14ac:dyDescent="0.25">
      <c r="A479" s="101">
        <v>459</v>
      </c>
      <c r="B479" s="101">
        <v>154</v>
      </c>
      <c r="C479" s="55" t="s">
        <v>479</v>
      </c>
      <c r="D479" s="59">
        <v>1958</v>
      </c>
      <c r="E479" s="55"/>
      <c r="F479" s="101" t="s">
        <v>1076</v>
      </c>
      <c r="G479" s="54">
        <v>4</v>
      </c>
      <c r="H479" s="54">
        <v>4</v>
      </c>
      <c r="I479" s="57">
        <v>4905.7</v>
      </c>
      <c r="J479" s="57">
        <v>4476.6000000000004</v>
      </c>
      <c r="K479" s="13">
        <v>96</v>
      </c>
      <c r="L479" s="57">
        <f>SUM('Прил.1.2-реестр дом'!G474)</f>
        <v>3913419.16</v>
      </c>
      <c r="M479" s="57">
        <v>0</v>
      </c>
      <c r="N479" s="57">
        <v>0</v>
      </c>
      <c r="O479" s="57">
        <v>0</v>
      </c>
      <c r="P479" s="57">
        <f t="shared" si="43"/>
        <v>3913419.16</v>
      </c>
      <c r="Q479" s="57">
        <f t="shared" si="42"/>
        <v>874.19</v>
      </c>
      <c r="R479" s="57">
        <f t="shared" si="44"/>
        <v>874.19</v>
      </c>
      <c r="S479" s="58">
        <v>46022</v>
      </c>
    </row>
    <row r="480" spans="1:19" s="36" customFormat="1" ht="30" x14ac:dyDescent="0.25">
      <c r="A480" s="101">
        <v>460</v>
      </c>
      <c r="B480" s="101">
        <v>155</v>
      </c>
      <c r="C480" s="55" t="s">
        <v>480</v>
      </c>
      <c r="D480" s="59">
        <v>1954</v>
      </c>
      <c r="E480" s="55"/>
      <c r="F480" s="101" t="s">
        <v>1076</v>
      </c>
      <c r="G480" s="54">
        <v>4</v>
      </c>
      <c r="H480" s="54">
        <v>3</v>
      </c>
      <c r="I480" s="57">
        <v>2066</v>
      </c>
      <c r="J480" s="57">
        <v>1844.6</v>
      </c>
      <c r="K480" s="13">
        <v>51</v>
      </c>
      <c r="L480" s="57">
        <f>SUM('Прил.1.2-реестр дом'!G475)</f>
        <v>1648108.11</v>
      </c>
      <c r="M480" s="57">
        <v>0</v>
      </c>
      <c r="N480" s="57">
        <v>0</v>
      </c>
      <c r="O480" s="57">
        <v>0</v>
      </c>
      <c r="P480" s="57">
        <f t="shared" si="43"/>
        <v>1648108.11</v>
      </c>
      <c r="Q480" s="57">
        <f t="shared" si="42"/>
        <v>893.48</v>
      </c>
      <c r="R480" s="57">
        <f t="shared" si="44"/>
        <v>893.48</v>
      </c>
      <c r="S480" s="58">
        <v>46022</v>
      </c>
    </row>
    <row r="481" spans="1:19" s="36" customFormat="1" ht="30" x14ac:dyDescent="0.25">
      <c r="A481" s="101">
        <v>461</v>
      </c>
      <c r="B481" s="101">
        <v>156</v>
      </c>
      <c r="C481" s="55" t="s">
        <v>481</v>
      </c>
      <c r="D481" s="59">
        <v>1956</v>
      </c>
      <c r="E481" s="55"/>
      <c r="F481" s="101" t="s">
        <v>1076</v>
      </c>
      <c r="G481" s="54">
        <v>4</v>
      </c>
      <c r="H481" s="54">
        <v>3</v>
      </c>
      <c r="I481" s="57">
        <v>2315.1999999999998</v>
      </c>
      <c r="J481" s="57">
        <v>2058.9</v>
      </c>
      <c r="K481" s="13">
        <v>57</v>
      </c>
      <c r="L481" s="57">
        <f>SUM('Прил.1.2-реестр дом'!G476)</f>
        <v>1846902.18</v>
      </c>
      <c r="M481" s="57">
        <v>0</v>
      </c>
      <c r="N481" s="57">
        <v>0</v>
      </c>
      <c r="O481" s="57">
        <v>0</v>
      </c>
      <c r="P481" s="57">
        <f t="shared" si="43"/>
        <v>1846902.18</v>
      </c>
      <c r="Q481" s="57">
        <f t="shared" si="42"/>
        <v>897.03</v>
      </c>
      <c r="R481" s="57">
        <f t="shared" si="44"/>
        <v>897.03</v>
      </c>
      <c r="S481" s="58">
        <v>46022</v>
      </c>
    </row>
    <row r="482" spans="1:19" s="36" customFormat="1" ht="30" x14ac:dyDescent="0.25">
      <c r="A482" s="101">
        <v>462</v>
      </c>
      <c r="B482" s="101">
        <v>157</v>
      </c>
      <c r="C482" s="55" t="s">
        <v>482</v>
      </c>
      <c r="D482" s="59">
        <v>1948</v>
      </c>
      <c r="E482" s="55"/>
      <c r="F482" s="101" t="s">
        <v>1076</v>
      </c>
      <c r="G482" s="54">
        <v>4</v>
      </c>
      <c r="H482" s="54">
        <v>5</v>
      </c>
      <c r="I482" s="57">
        <v>2885.9</v>
      </c>
      <c r="J482" s="57">
        <v>2414.4</v>
      </c>
      <c r="K482" s="13">
        <v>51</v>
      </c>
      <c r="L482" s="57">
        <f>SUM('Прил.1.2-реестр дом'!G477)</f>
        <v>2302166.12</v>
      </c>
      <c r="M482" s="57">
        <v>0</v>
      </c>
      <c r="N482" s="57">
        <v>0</v>
      </c>
      <c r="O482" s="57">
        <v>0</v>
      </c>
      <c r="P482" s="57">
        <f t="shared" si="43"/>
        <v>2302166.12</v>
      </c>
      <c r="Q482" s="57">
        <f t="shared" si="42"/>
        <v>953.51</v>
      </c>
      <c r="R482" s="57">
        <f t="shared" si="44"/>
        <v>953.51</v>
      </c>
      <c r="S482" s="58">
        <v>46022</v>
      </c>
    </row>
    <row r="483" spans="1:19" s="36" customFormat="1" ht="30" x14ac:dyDescent="0.25">
      <c r="A483" s="101">
        <v>463</v>
      </c>
      <c r="B483" s="101">
        <v>158</v>
      </c>
      <c r="C483" s="55" t="s">
        <v>483</v>
      </c>
      <c r="D483" s="59">
        <v>1953</v>
      </c>
      <c r="E483" s="55"/>
      <c r="F483" s="101" t="s">
        <v>1076</v>
      </c>
      <c r="G483" s="54">
        <v>5</v>
      </c>
      <c r="H483" s="54">
        <v>4</v>
      </c>
      <c r="I483" s="57">
        <v>3666.3</v>
      </c>
      <c r="J483" s="57">
        <v>3274.5</v>
      </c>
      <c r="K483" s="13">
        <v>100</v>
      </c>
      <c r="L483" s="57">
        <f>SUM('Прил.1.2-реестр дом'!G478)</f>
        <v>11385933.609999999</v>
      </c>
      <c r="M483" s="57">
        <v>0</v>
      </c>
      <c r="N483" s="57">
        <v>0</v>
      </c>
      <c r="O483" s="57">
        <v>0</v>
      </c>
      <c r="P483" s="57">
        <f t="shared" si="43"/>
        <v>11385933.609999999</v>
      </c>
      <c r="Q483" s="57">
        <f t="shared" si="42"/>
        <v>3477.15</v>
      </c>
      <c r="R483" s="57">
        <f t="shared" si="44"/>
        <v>3477.15</v>
      </c>
      <c r="S483" s="58">
        <v>46022</v>
      </c>
    </row>
    <row r="484" spans="1:19" s="36" customFormat="1" ht="30" x14ac:dyDescent="0.25">
      <c r="A484" s="101">
        <v>464</v>
      </c>
      <c r="B484" s="101">
        <v>159</v>
      </c>
      <c r="C484" s="55" t="s">
        <v>484</v>
      </c>
      <c r="D484" s="59">
        <v>1937</v>
      </c>
      <c r="E484" s="55"/>
      <c r="F484" s="101" t="s">
        <v>1076</v>
      </c>
      <c r="G484" s="54">
        <v>4</v>
      </c>
      <c r="H484" s="54">
        <v>4</v>
      </c>
      <c r="I484" s="57">
        <v>3173.6</v>
      </c>
      <c r="J484" s="57">
        <v>2800.3</v>
      </c>
      <c r="K484" s="13">
        <v>61</v>
      </c>
      <c r="L484" s="57">
        <f>SUM('Прил.1.2-реестр дом'!G479)</f>
        <v>2531672.75</v>
      </c>
      <c r="M484" s="57">
        <v>0</v>
      </c>
      <c r="N484" s="57">
        <v>0</v>
      </c>
      <c r="O484" s="57">
        <v>0</v>
      </c>
      <c r="P484" s="57">
        <f t="shared" si="43"/>
        <v>2531672.75</v>
      </c>
      <c r="Q484" s="57">
        <f t="shared" si="42"/>
        <v>904.07</v>
      </c>
      <c r="R484" s="57">
        <f t="shared" si="44"/>
        <v>904.07</v>
      </c>
      <c r="S484" s="58">
        <v>46022</v>
      </c>
    </row>
    <row r="485" spans="1:19" s="36" customFormat="1" ht="30" x14ac:dyDescent="0.25">
      <c r="A485" s="101">
        <v>465</v>
      </c>
      <c r="B485" s="101">
        <v>160</v>
      </c>
      <c r="C485" s="55" t="s">
        <v>485</v>
      </c>
      <c r="D485" s="59">
        <v>1954</v>
      </c>
      <c r="E485" s="55"/>
      <c r="F485" s="101" t="s">
        <v>1076</v>
      </c>
      <c r="G485" s="54">
        <v>5</v>
      </c>
      <c r="H485" s="54">
        <v>4</v>
      </c>
      <c r="I485" s="57">
        <v>4800.3</v>
      </c>
      <c r="J485" s="57">
        <v>4318.7</v>
      </c>
      <c r="K485" s="13">
        <v>94</v>
      </c>
      <c r="L485" s="57">
        <f>SUM('Прил.1.2-реестр дом'!G480)</f>
        <v>22520289.73</v>
      </c>
      <c r="M485" s="57">
        <v>0</v>
      </c>
      <c r="N485" s="57">
        <v>0</v>
      </c>
      <c r="O485" s="57">
        <v>0</v>
      </c>
      <c r="P485" s="57">
        <f t="shared" si="43"/>
        <v>22520289.73</v>
      </c>
      <c r="Q485" s="57">
        <f t="shared" si="42"/>
        <v>5214.6000000000004</v>
      </c>
      <c r="R485" s="57">
        <f t="shared" si="44"/>
        <v>5214.6000000000004</v>
      </c>
      <c r="S485" s="58">
        <v>46022</v>
      </c>
    </row>
    <row r="486" spans="1:19" s="36" customFormat="1" ht="30" x14ac:dyDescent="0.25">
      <c r="A486" s="101">
        <v>466</v>
      </c>
      <c r="B486" s="101">
        <v>161</v>
      </c>
      <c r="C486" s="55" t="s">
        <v>486</v>
      </c>
      <c r="D486" s="59">
        <v>1956</v>
      </c>
      <c r="E486" s="55"/>
      <c r="F486" s="101" t="s">
        <v>1076</v>
      </c>
      <c r="G486" s="54">
        <v>5</v>
      </c>
      <c r="H486" s="54">
        <v>4</v>
      </c>
      <c r="I486" s="57">
        <v>4071.6</v>
      </c>
      <c r="J486" s="57">
        <v>3634.6</v>
      </c>
      <c r="K486" s="13">
        <v>109</v>
      </c>
      <c r="L486" s="57">
        <f>SUM('Прил.1.2-реестр дом'!G481)</f>
        <v>3248033.4</v>
      </c>
      <c r="M486" s="57">
        <v>0</v>
      </c>
      <c r="N486" s="57">
        <v>0</v>
      </c>
      <c r="O486" s="57">
        <v>0</v>
      </c>
      <c r="P486" s="57">
        <f t="shared" si="43"/>
        <v>3248033.4</v>
      </c>
      <c r="Q486" s="57">
        <f t="shared" si="42"/>
        <v>893.64</v>
      </c>
      <c r="R486" s="57">
        <f t="shared" si="44"/>
        <v>893.64</v>
      </c>
      <c r="S486" s="58">
        <v>46022</v>
      </c>
    </row>
    <row r="487" spans="1:19" s="36" customFormat="1" ht="30" x14ac:dyDescent="0.25">
      <c r="A487" s="101">
        <v>467</v>
      </c>
      <c r="B487" s="101">
        <v>162</v>
      </c>
      <c r="C487" s="55" t="s">
        <v>487</v>
      </c>
      <c r="D487" s="59">
        <v>1961</v>
      </c>
      <c r="E487" s="55"/>
      <c r="F487" s="101" t="s">
        <v>1076</v>
      </c>
      <c r="G487" s="54">
        <v>5</v>
      </c>
      <c r="H487" s="54">
        <v>2</v>
      </c>
      <c r="I487" s="57">
        <v>1695</v>
      </c>
      <c r="J487" s="57">
        <v>1560</v>
      </c>
      <c r="K487" s="13">
        <v>49</v>
      </c>
      <c r="L487" s="57">
        <f>SUM('Прил.1.2-реестр дом'!G482)</f>
        <v>1352150.66</v>
      </c>
      <c r="M487" s="57">
        <v>0</v>
      </c>
      <c r="N487" s="57">
        <v>0</v>
      </c>
      <c r="O487" s="57">
        <v>0</v>
      </c>
      <c r="P487" s="57">
        <f t="shared" si="43"/>
        <v>1352150.66</v>
      </c>
      <c r="Q487" s="57">
        <f t="shared" si="42"/>
        <v>866.76</v>
      </c>
      <c r="R487" s="57">
        <f t="shared" si="44"/>
        <v>866.76</v>
      </c>
      <c r="S487" s="58">
        <v>46022</v>
      </c>
    </row>
    <row r="488" spans="1:19" s="36" customFormat="1" ht="30" x14ac:dyDescent="0.25">
      <c r="A488" s="101">
        <v>468</v>
      </c>
      <c r="B488" s="101">
        <v>163</v>
      </c>
      <c r="C488" s="55" t="s">
        <v>488</v>
      </c>
      <c r="D488" s="56">
        <v>1970</v>
      </c>
      <c r="E488" s="55"/>
      <c r="F488" s="101" t="s">
        <v>1075</v>
      </c>
      <c r="G488" s="54">
        <v>5</v>
      </c>
      <c r="H488" s="54">
        <v>6</v>
      </c>
      <c r="I488" s="57">
        <v>4850.1000000000004</v>
      </c>
      <c r="J488" s="57">
        <v>4392.6000000000004</v>
      </c>
      <c r="K488" s="13">
        <v>200</v>
      </c>
      <c r="L488" s="57">
        <f>SUM('Прил.1.2-реестр дом'!G483)</f>
        <v>8573401.9499999993</v>
      </c>
      <c r="M488" s="57">
        <v>0</v>
      </c>
      <c r="N488" s="57">
        <v>0</v>
      </c>
      <c r="O488" s="57">
        <v>0</v>
      </c>
      <c r="P488" s="57">
        <f t="shared" si="43"/>
        <v>8573401.9499999993</v>
      </c>
      <c r="Q488" s="57">
        <f t="shared" si="42"/>
        <v>1951.78</v>
      </c>
      <c r="R488" s="57">
        <f t="shared" si="44"/>
        <v>1951.78</v>
      </c>
      <c r="S488" s="58">
        <v>46022</v>
      </c>
    </row>
    <row r="489" spans="1:19" s="36" customFormat="1" ht="30" x14ac:dyDescent="0.25">
      <c r="A489" s="101">
        <v>469</v>
      </c>
      <c r="B489" s="101">
        <v>164</v>
      </c>
      <c r="C489" s="55" t="s">
        <v>489</v>
      </c>
      <c r="D489" s="59">
        <v>1979</v>
      </c>
      <c r="E489" s="55"/>
      <c r="F489" s="101" t="s">
        <v>1075</v>
      </c>
      <c r="G489" s="54">
        <v>5</v>
      </c>
      <c r="H489" s="54">
        <v>22</v>
      </c>
      <c r="I489" s="57">
        <v>17178.7</v>
      </c>
      <c r="J489" s="57">
        <v>16095.8</v>
      </c>
      <c r="K489" s="13">
        <v>798</v>
      </c>
      <c r="L489" s="57">
        <f>SUM('Прил.1.2-реестр дом'!G484)</f>
        <v>68318937.469999999</v>
      </c>
      <c r="M489" s="57">
        <v>0</v>
      </c>
      <c r="N489" s="57">
        <v>0</v>
      </c>
      <c r="O489" s="57">
        <v>0</v>
      </c>
      <c r="P489" s="57">
        <f t="shared" si="43"/>
        <v>68318937.469999999</v>
      </c>
      <c r="Q489" s="57">
        <f t="shared" si="42"/>
        <v>4244.5200000000004</v>
      </c>
      <c r="R489" s="57">
        <f t="shared" si="44"/>
        <v>4244.5200000000004</v>
      </c>
      <c r="S489" s="58">
        <v>46022</v>
      </c>
    </row>
    <row r="490" spans="1:19" s="36" customFormat="1" ht="30" x14ac:dyDescent="0.25">
      <c r="A490" s="101">
        <v>470</v>
      </c>
      <c r="B490" s="101">
        <v>165</v>
      </c>
      <c r="C490" s="55" t="s">
        <v>490</v>
      </c>
      <c r="D490" s="59">
        <v>1983</v>
      </c>
      <c r="E490" s="55"/>
      <c r="F490" s="101" t="s">
        <v>1075</v>
      </c>
      <c r="G490" s="54">
        <v>12</v>
      </c>
      <c r="H490" s="54">
        <v>1</v>
      </c>
      <c r="I490" s="57">
        <v>4537</v>
      </c>
      <c r="J490" s="57">
        <v>3674.6</v>
      </c>
      <c r="K490" s="13">
        <v>164</v>
      </c>
      <c r="L490" s="57">
        <f>SUM('Прил.1.2-реестр дом'!G485)</f>
        <v>2529660.56</v>
      </c>
      <c r="M490" s="57">
        <v>0</v>
      </c>
      <c r="N490" s="57">
        <v>0</v>
      </c>
      <c r="O490" s="57">
        <v>0</v>
      </c>
      <c r="P490" s="57">
        <f t="shared" si="43"/>
        <v>2529660.56</v>
      </c>
      <c r="Q490" s="57">
        <f t="shared" si="42"/>
        <v>688.42</v>
      </c>
      <c r="R490" s="57">
        <f t="shared" si="44"/>
        <v>688.42</v>
      </c>
      <c r="S490" s="58">
        <v>46022</v>
      </c>
    </row>
    <row r="491" spans="1:19" s="36" customFormat="1" ht="30" x14ac:dyDescent="0.25">
      <c r="A491" s="101">
        <v>471</v>
      </c>
      <c r="B491" s="101">
        <v>166</v>
      </c>
      <c r="C491" s="55" t="s">
        <v>491</v>
      </c>
      <c r="D491" s="59">
        <v>1977</v>
      </c>
      <c r="E491" s="55"/>
      <c r="F491" s="101" t="s">
        <v>1075</v>
      </c>
      <c r="G491" s="54">
        <v>9</v>
      </c>
      <c r="H491" s="54">
        <v>5</v>
      </c>
      <c r="I491" s="57">
        <v>10779.1</v>
      </c>
      <c r="J491" s="57">
        <v>9239.6</v>
      </c>
      <c r="K491" s="13">
        <v>419</v>
      </c>
      <c r="L491" s="57">
        <f>SUM('Прил.1.2-реестр дом'!G486)</f>
        <v>7902720.4000000004</v>
      </c>
      <c r="M491" s="57">
        <v>0</v>
      </c>
      <c r="N491" s="57">
        <v>0</v>
      </c>
      <c r="O491" s="57">
        <v>0</v>
      </c>
      <c r="P491" s="57">
        <f t="shared" si="43"/>
        <v>7902720.4000000004</v>
      </c>
      <c r="Q491" s="57">
        <f t="shared" si="42"/>
        <v>855.31</v>
      </c>
      <c r="R491" s="57">
        <f t="shared" si="44"/>
        <v>855.31</v>
      </c>
      <c r="S491" s="58">
        <v>46022</v>
      </c>
    </row>
    <row r="492" spans="1:19" s="36" customFormat="1" ht="30" x14ac:dyDescent="0.25">
      <c r="A492" s="101">
        <v>472</v>
      </c>
      <c r="B492" s="101">
        <v>167</v>
      </c>
      <c r="C492" s="55" t="s">
        <v>492</v>
      </c>
      <c r="D492" s="59">
        <v>1985</v>
      </c>
      <c r="E492" s="55"/>
      <c r="F492" s="101" t="s">
        <v>1075</v>
      </c>
      <c r="G492" s="54">
        <v>12</v>
      </c>
      <c r="H492" s="54">
        <v>1</v>
      </c>
      <c r="I492" s="57">
        <v>4521</v>
      </c>
      <c r="J492" s="57">
        <v>3806.5</v>
      </c>
      <c r="K492" s="13">
        <v>190</v>
      </c>
      <c r="L492" s="57">
        <f>SUM('Прил.1.2-реестр дом'!G487)</f>
        <v>17979818.98</v>
      </c>
      <c r="M492" s="57">
        <v>0</v>
      </c>
      <c r="N492" s="57">
        <v>0</v>
      </c>
      <c r="O492" s="57">
        <v>0</v>
      </c>
      <c r="P492" s="57">
        <f t="shared" si="43"/>
        <v>17979818.98</v>
      </c>
      <c r="Q492" s="57">
        <f t="shared" si="42"/>
        <v>4723.45</v>
      </c>
      <c r="R492" s="57">
        <f t="shared" si="44"/>
        <v>4723.45</v>
      </c>
      <c r="S492" s="58">
        <v>46022</v>
      </c>
    </row>
    <row r="493" spans="1:19" s="36" customFormat="1" ht="30" x14ac:dyDescent="0.25">
      <c r="A493" s="101">
        <v>473</v>
      </c>
      <c r="B493" s="101">
        <v>168</v>
      </c>
      <c r="C493" s="55" t="s">
        <v>493</v>
      </c>
      <c r="D493" s="56">
        <v>1979</v>
      </c>
      <c r="E493" s="55"/>
      <c r="F493" s="101" t="s">
        <v>1075</v>
      </c>
      <c r="G493" s="54">
        <v>9</v>
      </c>
      <c r="H493" s="54">
        <v>10</v>
      </c>
      <c r="I493" s="57">
        <v>22178.2</v>
      </c>
      <c r="J493" s="57">
        <v>18819</v>
      </c>
      <c r="K493" s="13">
        <v>846</v>
      </c>
      <c r="L493" s="57">
        <f>SUM('Прил.1.2-реестр дом'!G488)</f>
        <v>88201729.989999995</v>
      </c>
      <c r="M493" s="57">
        <v>0</v>
      </c>
      <c r="N493" s="57">
        <v>0</v>
      </c>
      <c r="O493" s="57">
        <v>0</v>
      </c>
      <c r="P493" s="57">
        <f t="shared" si="43"/>
        <v>88201729.989999995</v>
      </c>
      <c r="Q493" s="57">
        <f t="shared" si="42"/>
        <v>4686.84</v>
      </c>
      <c r="R493" s="57">
        <f t="shared" si="44"/>
        <v>4686.84</v>
      </c>
      <c r="S493" s="58">
        <v>46022</v>
      </c>
    </row>
    <row r="494" spans="1:19" s="36" customFormat="1" ht="30" x14ac:dyDescent="0.25">
      <c r="A494" s="101">
        <v>474</v>
      </c>
      <c r="B494" s="101">
        <v>169</v>
      </c>
      <c r="C494" s="55" t="s">
        <v>494</v>
      </c>
      <c r="D494" s="59">
        <v>1977</v>
      </c>
      <c r="E494" s="55"/>
      <c r="F494" s="101" t="s">
        <v>1075</v>
      </c>
      <c r="G494" s="54">
        <v>9</v>
      </c>
      <c r="H494" s="54">
        <v>6</v>
      </c>
      <c r="I494" s="57">
        <v>13291.61</v>
      </c>
      <c r="J494" s="57">
        <v>11336.71</v>
      </c>
      <c r="K494" s="13">
        <v>552</v>
      </c>
      <c r="L494" s="57">
        <f>SUM('Прил.1.2-реестр дом'!G489)</f>
        <v>9613664.9900000002</v>
      </c>
      <c r="M494" s="57">
        <v>0</v>
      </c>
      <c r="N494" s="57">
        <v>0</v>
      </c>
      <c r="O494" s="57">
        <v>0</v>
      </c>
      <c r="P494" s="57">
        <f t="shared" si="43"/>
        <v>9613664.9900000002</v>
      </c>
      <c r="Q494" s="57">
        <f t="shared" si="42"/>
        <v>848.01</v>
      </c>
      <c r="R494" s="57">
        <f t="shared" si="44"/>
        <v>848.01</v>
      </c>
      <c r="S494" s="58">
        <v>46022</v>
      </c>
    </row>
    <row r="495" spans="1:19" s="36" customFormat="1" ht="30" x14ac:dyDescent="0.25">
      <c r="A495" s="101">
        <v>475</v>
      </c>
      <c r="B495" s="101">
        <v>170</v>
      </c>
      <c r="C495" s="55" t="s">
        <v>495</v>
      </c>
      <c r="D495" s="59">
        <v>1978</v>
      </c>
      <c r="E495" s="55"/>
      <c r="F495" s="101" t="s">
        <v>1075</v>
      </c>
      <c r="G495" s="54">
        <v>9</v>
      </c>
      <c r="H495" s="54">
        <v>3</v>
      </c>
      <c r="I495" s="57">
        <v>5429.3</v>
      </c>
      <c r="J495" s="57">
        <v>4397.8</v>
      </c>
      <c r="K495" s="13">
        <v>376</v>
      </c>
      <c r="L495" s="57">
        <f>SUM('Прил.1.2-реестр дом'!G490)</f>
        <v>7692719.3200000003</v>
      </c>
      <c r="M495" s="57">
        <v>0</v>
      </c>
      <c r="N495" s="57">
        <v>0</v>
      </c>
      <c r="O495" s="57">
        <v>0</v>
      </c>
      <c r="P495" s="57">
        <f t="shared" si="43"/>
        <v>7692719.3200000003</v>
      </c>
      <c r="Q495" s="57">
        <f t="shared" si="42"/>
        <v>1749.22</v>
      </c>
      <c r="R495" s="57">
        <f t="shared" si="44"/>
        <v>1749.22</v>
      </c>
      <c r="S495" s="58">
        <v>46022</v>
      </c>
    </row>
    <row r="496" spans="1:19" s="36" customFormat="1" ht="30" x14ac:dyDescent="0.25">
      <c r="A496" s="101">
        <v>476</v>
      </c>
      <c r="B496" s="101">
        <v>171</v>
      </c>
      <c r="C496" s="55" t="s">
        <v>496</v>
      </c>
      <c r="D496" s="59">
        <v>1962</v>
      </c>
      <c r="E496" s="55"/>
      <c r="F496" s="101" t="s">
        <v>1076</v>
      </c>
      <c r="G496" s="54">
        <v>3</v>
      </c>
      <c r="H496" s="54">
        <v>2</v>
      </c>
      <c r="I496" s="57">
        <v>1035.5999999999999</v>
      </c>
      <c r="J496" s="57">
        <v>955.9</v>
      </c>
      <c r="K496" s="13">
        <v>38</v>
      </c>
      <c r="L496" s="57">
        <f>SUM('Прил.1.2-реестр дом'!G491)</f>
        <v>2914986.17</v>
      </c>
      <c r="M496" s="57">
        <v>0</v>
      </c>
      <c r="N496" s="57">
        <v>0</v>
      </c>
      <c r="O496" s="57">
        <v>0</v>
      </c>
      <c r="P496" s="57">
        <f t="shared" si="43"/>
        <v>2914986.17</v>
      </c>
      <c r="Q496" s="57">
        <f t="shared" si="42"/>
        <v>3049.47</v>
      </c>
      <c r="R496" s="57">
        <f t="shared" si="44"/>
        <v>3049.47</v>
      </c>
      <c r="S496" s="58">
        <v>46022</v>
      </c>
    </row>
    <row r="497" spans="1:19" s="36" customFormat="1" ht="30" x14ac:dyDescent="0.25">
      <c r="A497" s="101">
        <v>477</v>
      </c>
      <c r="B497" s="101">
        <v>172</v>
      </c>
      <c r="C497" s="55" t="s">
        <v>497</v>
      </c>
      <c r="D497" s="59">
        <v>1961</v>
      </c>
      <c r="E497" s="55"/>
      <c r="F497" s="101" t="s">
        <v>1075</v>
      </c>
      <c r="G497" s="54">
        <v>3</v>
      </c>
      <c r="H497" s="54">
        <v>2</v>
      </c>
      <c r="I497" s="57">
        <v>1130.3</v>
      </c>
      <c r="J497" s="57">
        <v>1051.9000000000001</v>
      </c>
      <c r="K497" s="13">
        <v>54</v>
      </c>
      <c r="L497" s="57">
        <f>SUM('Прил.1.2-реестр дом'!G492)</f>
        <v>1313607.76</v>
      </c>
      <c r="M497" s="57">
        <v>0</v>
      </c>
      <c r="N497" s="57">
        <v>0</v>
      </c>
      <c r="O497" s="57">
        <v>0</v>
      </c>
      <c r="P497" s="57">
        <f t="shared" si="43"/>
        <v>1313607.76</v>
      </c>
      <c r="Q497" s="57">
        <f t="shared" si="42"/>
        <v>1248.8</v>
      </c>
      <c r="R497" s="57">
        <f t="shared" si="44"/>
        <v>1248.8</v>
      </c>
      <c r="S497" s="58">
        <v>46022</v>
      </c>
    </row>
    <row r="498" spans="1:19" s="36" customFormat="1" ht="30" x14ac:dyDescent="0.25">
      <c r="A498" s="101">
        <v>478</v>
      </c>
      <c r="B498" s="101">
        <v>173</v>
      </c>
      <c r="C498" s="55" t="s">
        <v>498</v>
      </c>
      <c r="D498" s="59">
        <v>1960</v>
      </c>
      <c r="E498" s="55"/>
      <c r="F498" s="101" t="s">
        <v>1076</v>
      </c>
      <c r="G498" s="54">
        <v>3</v>
      </c>
      <c r="H498" s="54">
        <v>2</v>
      </c>
      <c r="I498" s="57">
        <v>1145.3</v>
      </c>
      <c r="J498" s="57">
        <v>986.1</v>
      </c>
      <c r="K498" s="13">
        <v>42</v>
      </c>
      <c r="L498" s="57">
        <f>SUM('Прил.1.2-реестр дом'!G493)</f>
        <v>1331040.3999999999</v>
      </c>
      <c r="M498" s="57">
        <v>0</v>
      </c>
      <c r="N498" s="57">
        <v>0</v>
      </c>
      <c r="O498" s="57">
        <v>0</v>
      </c>
      <c r="P498" s="57">
        <f t="shared" si="43"/>
        <v>1331040.3999999999</v>
      </c>
      <c r="Q498" s="57">
        <f t="shared" si="42"/>
        <v>1349.8</v>
      </c>
      <c r="R498" s="57">
        <f t="shared" si="44"/>
        <v>1349.8</v>
      </c>
      <c r="S498" s="58">
        <v>46022</v>
      </c>
    </row>
    <row r="499" spans="1:19" s="36" customFormat="1" ht="30" x14ac:dyDescent="0.25">
      <c r="A499" s="101">
        <v>479</v>
      </c>
      <c r="B499" s="101">
        <v>174</v>
      </c>
      <c r="C499" s="55" t="s">
        <v>499</v>
      </c>
      <c r="D499" s="59">
        <v>1960</v>
      </c>
      <c r="E499" s="55"/>
      <c r="F499" s="101" t="s">
        <v>1076</v>
      </c>
      <c r="G499" s="54">
        <v>3</v>
      </c>
      <c r="H499" s="54">
        <v>2</v>
      </c>
      <c r="I499" s="57">
        <v>1058.5</v>
      </c>
      <c r="J499" s="57">
        <v>976.8</v>
      </c>
      <c r="K499" s="13">
        <v>40</v>
      </c>
      <c r="L499" s="57">
        <f>SUM('Прил.1.2-реестр дом'!G494)</f>
        <v>3738843.65</v>
      </c>
      <c r="M499" s="57">
        <v>0</v>
      </c>
      <c r="N499" s="57">
        <v>0</v>
      </c>
      <c r="O499" s="57">
        <v>0</v>
      </c>
      <c r="P499" s="57">
        <f t="shared" si="43"/>
        <v>3738843.65</v>
      </c>
      <c r="Q499" s="57">
        <f t="shared" si="42"/>
        <v>3827.65</v>
      </c>
      <c r="R499" s="57">
        <f t="shared" si="44"/>
        <v>3827.65</v>
      </c>
      <c r="S499" s="58">
        <v>46022</v>
      </c>
    </row>
    <row r="500" spans="1:19" s="36" customFormat="1" ht="30" x14ac:dyDescent="0.25">
      <c r="A500" s="101">
        <v>480</v>
      </c>
      <c r="B500" s="101">
        <v>175</v>
      </c>
      <c r="C500" s="55" t="s">
        <v>500</v>
      </c>
      <c r="D500" s="59">
        <v>1960</v>
      </c>
      <c r="E500" s="55"/>
      <c r="F500" s="101" t="s">
        <v>1076</v>
      </c>
      <c r="G500" s="54">
        <v>3</v>
      </c>
      <c r="H500" s="54">
        <v>2</v>
      </c>
      <c r="I500" s="57">
        <v>1068.2</v>
      </c>
      <c r="J500" s="57">
        <v>989.3</v>
      </c>
      <c r="K500" s="13">
        <v>45</v>
      </c>
      <c r="L500" s="57">
        <f>SUM('Прил.1.2-реестр дом'!G495)</f>
        <v>3498911.25</v>
      </c>
      <c r="M500" s="57">
        <v>0</v>
      </c>
      <c r="N500" s="57">
        <v>0</v>
      </c>
      <c r="O500" s="57">
        <v>0</v>
      </c>
      <c r="P500" s="57">
        <f t="shared" si="43"/>
        <v>3498911.25</v>
      </c>
      <c r="Q500" s="57">
        <f t="shared" si="42"/>
        <v>3536.75</v>
      </c>
      <c r="R500" s="57">
        <f t="shared" si="44"/>
        <v>3536.75</v>
      </c>
      <c r="S500" s="58">
        <v>46022</v>
      </c>
    </row>
    <row r="501" spans="1:19" s="36" customFormat="1" ht="30" x14ac:dyDescent="0.25">
      <c r="A501" s="101">
        <v>481</v>
      </c>
      <c r="B501" s="101">
        <v>176</v>
      </c>
      <c r="C501" s="55" t="s">
        <v>501</v>
      </c>
      <c r="D501" s="59">
        <v>1957</v>
      </c>
      <c r="E501" s="55"/>
      <c r="F501" s="101" t="s">
        <v>1076</v>
      </c>
      <c r="G501" s="54">
        <v>3</v>
      </c>
      <c r="H501" s="54">
        <v>4</v>
      </c>
      <c r="I501" s="57">
        <v>2957.6</v>
      </c>
      <c r="J501" s="57">
        <v>2720.5</v>
      </c>
      <c r="K501" s="13">
        <v>62</v>
      </c>
      <c r="L501" s="57">
        <f>SUM('Прил.1.2-реестр дом'!G496)</f>
        <v>8324993.3300000001</v>
      </c>
      <c r="M501" s="57">
        <v>0</v>
      </c>
      <c r="N501" s="57">
        <v>0</v>
      </c>
      <c r="O501" s="57">
        <v>0</v>
      </c>
      <c r="P501" s="57">
        <f t="shared" si="43"/>
        <v>8324993.3300000001</v>
      </c>
      <c r="Q501" s="57">
        <f t="shared" si="42"/>
        <v>3060.1</v>
      </c>
      <c r="R501" s="57">
        <f t="shared" si="44"/>
        <v>3060.1</v>
      </c>
      <c r="S501" s="58">
        <v>46022</v>
      </c>
    </row>
    <row r="502" spans="1:19" s="36" customFormat="1" ht="30" x14ac:dyDescent="0.25">
      <c r="A502" s="101">
        <v>482</v>
      </c>
      <c r="B502" s="101">
        <v>177</v>
      </c>
      <c r="C502" s="55" t="s">
        <v>502</v>
      </c>
      <c r="D502" s="59">
        <v>1982</v>
      </c>
      <c r="E502" s="55"/>
      <c r="F502" s="101" t="s">
        <v>1076</v>
      </c>
      <c r="G502" s="54">
        <v>5</v>
      </c>
      <c r="H502" s="54">
        <v>4</v>
      </c>
      <c r="I502" s="57">
        <v>4368.8999999999996</v>
      </c>
      <c r="J502" s="57">
        <v>4051.8</v>
      </c>
      <c r="K502" s="13">
        <v>234</v>
      </c>
      <c r="L502" s="57">
        <f>SUM('Прил.1.2-реестр дом'!G497)</f>
        <v>12297492.34</v>
      </c>
      <c r="M502" s="57">
        <v>0</v>
      </c>
      <c r="N502" s="57">
        <v>0</v>
      </c>
      <c r="O502" s="57">
        <v>0</v>
      </c>
      <c r="P502" s="57">
        <f t="shared" si="43"/>
        <v>12297492.34</v>
      </c>
      <c r="Q502" s="57">
        <f t="shared" si="42"/>
        <v>3035.07</v>
      </c>
      <c r="R502" s="57">
        <f t="shared" si="44"/>
        <v>3035.07</v>
      </c>
      <c r="S502" s="58">
        <v>46022</v>
      </c>
    </row>
    <row r="503" spans="1:19" s="36" customFormat="1" ht="30" x14ac:dyDescent="0.25">
      <c r="A503" s="101">
        <v>483</v>
      </c>
      <c r="B503" s="101">
        <v>178</v>
      </c>
      <c r="C503" s="55" t="s">
        <v>31</v>
      </c>
      <c r="D503" s="59">
        <v>1961</v>
      </c>
      <c r="E503" s="55"/>
      <c r="F503" s="101" t="s">
        <v>1076</v>
      </c>
      <c r="G503" s="54">
        <v>3</v>
      </c>
      <c r="H503" s="54">
        <v>2</v>
      </c>
      <c r="I503" s="57">
        <v>1003.1</v>
      </c>
      <c r="J503" s="57">
        <v>937.7</v>
      </c>
      <c r="K503" s="13">
        <v>50</v>
      </c>
      <c r="L503" s="57">
        <f>SUM('Прил.1.2-реестр дом'!G498)</f>
        <v>2823505.82</v>
      </c>
      <c r="M503" s="57">
        <v>0</v>
      </c>
      <c r="N503" s="57">
        <v>0</v>
      </c>
      <c r="O503" s="57">
        <v>0</v>
      </c>
      <c r="P503" s="57">
        <f t="shared" si="43"/>
        <v>2823505.82</v>
      </c>
      <c r="Q503" s="57">
        <f t="shared" si="42"/>
        <v>3011.1</v>
      </c>
      <c r="R503" s="57">
        <f t="shared" si="44"/>
        <v>3011.1</v>
      </c>
      <c r="S503" s="58">
        <v>46022</v>
      </c>
    </row>
    <row r="504" spans="1:19" s="36" customFormat="1" ht="30" x14ac:dyDescent="0.25">
      <c r="A504" s="101">
        <v>484</v>
      </c>
      <c r="B504" s="101">
        <v>179</v>
      </c>
      <c r="C504" s="55" t="s">
        <v>503</v>
      </c>
      <c r="D504" s="59">
        <v>1960</v>
      </c>
      <c r="E504" s="55"/>
      <c r="F504" s="101" t="s">
        <v>1076</v>
      </c>
      <c r="G504" s="54">
        <v>3</v>
      </c>
      <c r="H504" s="54">
        <v>3</v>
      </c>
      <c r="I504" s="57">
        <v>1645.6</v>
      </c>
      <c r="J504" s="57">
        <v>1526.2</v>
      </c>
      <c r="K504" s="13">
        <v>83</v>
      </c>
      <c r="L504" s="57">
        <f>SUM('Прил.1.2-реестр дом'!G499)</f>
        <v>4632001.97</v>
      </c>
      <c r="M504" s="57">
        <v>0</v>
      </c>
      <c r="N504" s="57">
        <v>0</v>
      </c>
      <c r="O504" s="57">
        <v>0</v>
      </c>
      <c r="P504" s="57">
        <f t="shared" si="43"/>
        <v>4632001.97</v>
      </c>
      <c r="Q504" s="57">
        <f t="shared" si="42"/>
        <v>3034.99</v>
      </c>
      <c r="R504" s="57">
        <f t="shared" si="44"/>
        <v>3034.99</v>
      </c>
      <c r="S504" s="58">
        <v>46022</v>
      </c>
    </row>
    <row r="505" spans="1:19" s="36" customFormat="1" ht="30" x14ac:dyDescent="0.25">
      <c r="A505" s="101">
        <v>485</v>
      </c>
      <c r="B505" s="101">
        <v>180</v>
      </c>
      <c r="C505" s="55" t="s">
        <v>504</v>
      </c>
      <c r="D505" s="56">
        <v>1979</v>
      </c>
      <c r="E505" s="55"/>
      <c r="F505" s="101" t="s">
        <v>1076</v>
      </c>
      <c r="G505" s="54">
        <v>5</v>
      </c>
      <c r="H505" s="54">
        <v>7</v>
      </c>
      <c r="I505" s="57">
        <v>5761.8</v>
      </c>
      <c r="J505" s="57">
        <v>5009</v>
      </c>
      <c r="K505" s="13">
        <v>386</v>
      </c>
      <c r="L505" s="57">
        <f>SUM('Прил.1.2-реестр дом'!G500)</f>
        <v>6696226.8300000001</v>
      </c>
      <c r="M505" s="57">
        <v>0</v>
      </c>
      <c r="N505" s="57">
        <v>0</v>
      </c>
      <c r="O505" s="57">
        <v>0</v>
      </c>
      <c r="P505" s="57">
        <f t="shared" si="43"/>
        <v>6696226.8300000001</v>
      </c>
      <c r="Q505" s="57">
        <f t="shared" si="42"/>
        <v>1336.84</v>
      </c>
      <c r="R505" s="57">
        <f t="shared" si="44"/>
        <v>1336.84</v>
      </c>
      <c r="S505" s="58">
        <v>46022</v>
      </c>
    </row>
    <row r="506" spans="1:19" s="36" customFormat="1" ht="30" x14ac:dyDescent="0.25">
      <c r="A506" s="101">
        <v>486</v>
      </c>
      <c r="B506" s="101">
        <v>181</v>
      </c>
      <c r="C506" s="55" t="s">
        <v>505</v>
      </c>
      <c r="D506" s="59">
        <v>1972</v>
      </c>
      <c r="E506" s="55"/>
      <c r="F506" s="101" t="s">
        <v>1076</v>
      </c>
      <c r="G506" s="54">
        <v>5</v>
      </c>
      <c r="H506" s="54">
        <v>10</v>
      </c>
      <c r="I506" s="57">
        <v>8641.2000000000007</v>
      </c>
      <c r="J506" s="57">
        <v>7909</v>
      </c>
      <c r="K506" s="13">
        <v>390</v>
      </c>
      <c r="L506" s="57">
        <f>SUM('Прил.1.2-реестр дом'!G501)</f>
        <v>12294337.810000001</v>
      </c>
      <c r="M506" s="57">
        <v>0</v>
      </c>
      <c r="N506" s="57">
        <v>0</v>
      </c>
      <c r="O506" s="57">
        <v>0</v>
      </c>
      <c r="P506" s="57">
        <f t="shared" si="43"/>
        <v>12294337.810000001</v>
      </c>
      <c r="Q506" s="57">
        <f t="shared" si="42"/>
        <v>1554.47</v>
      </c>
      <c r="R506" s="57">
        <f t="shared" si="44"/>
        <v>1554.47</v>
      </c>
      <c r="S506" s="58">
        <v>46022</v>
      </c>
    </row>
    <row r="507" spans="1:19" s="36" customFormat="1" ht="30" x14ac:dyDescent="0.25">
      <c r="A507" s="101">
        <v>487</v>
      </c>
      <c r="B507" s="101">
        <v>182</v>
      </c>
      <c r="C507" s="55" t="s">
        <v>506</v>
      </c>
      <c r="D507" s="59">
        <v>1975</v>
      </c>
      <c r="E507" s="55"/>
      <c r="F507" s="101" t="s">
        <v>1075</v>
      </c>
      <c r="G507" s="54">
        <v>5</v>
      </c>
      <c r="H507" s="54">
        <v>6</v>
      </c>
      <c r="I507" s="57">
        <v>4865.7</v>
      </c>
      <c r="J507" s="57">
        <v>4409.3999999999996</v>
      </c>
      <c r="K507" s="13">
        <v>184</v>
      </c>
      <c r="L507" s="57">
        <f>SUM('Прил.1.2-реестр дом'!G502)</f>
        <v>13695875.050000001</v>
      </c>
      <c r="M507" s="57">
        <v>0</v>
      </c>
      <c r="N507" s="57">
        <v>0</v>
      </c>
      <c r="O507" s="57">
        <v>0</v>
      </c>
      <c r="P507" s="57">
        <f t="shared" si="43"/>
        <v>13695875.050000001</v>
      </c>
      <c r="Q507" s="57">
        <f t="shared" si="42"/>
        <v>3106.06</v>
      </c>
      <c r="R507" s="57">
        <f t="shared" si="44"/>
        <v>3106.06</v>
      </c>
      <c r="S507" s="58">
        <v>46022</v>
      </c>
    </row>
    <row r="508" spans="1:19" s="36" customFormat="1" ht="30" x14ac:dyDescent="0.25">
      <c r="A508" s="101">
        <v>488</v>
      </c>
      <c r="B508" s="101">
        <v>183</v>
      </c>
      <c r="C508" s="55" t="s">
        <v>507</v>
      </c>
      <c r="D508" s="59">
        <v>1962</v>
      </c>
      <c r="E508" s="55"/>
      <c r="F508" s="101" t="s">
        <v>1076</v>
      </c>
      <c r="G508" s="54">
        <v>5</v>
      </c>
      <c r="H508" s="54">
        <v>4</v>
      </c>
      <c r="I508" s="57">
        <v>3491.1</v>
      </c>
      <c r="J508" s="57">
        <v>3226.5</v>
      </c>
      <c r="K508" s="13">
        <v>134</v>
      </c>
      <c r="L508" s="57">
        <f>SUM('Прил.1.2-реестр дом'!G503)</f>
        <v>3146517.96</v>
      </c>
      <c r="M508" s="57">
        <v>0</v>
      </c>
      <c r="N508" s="57">
        <v>0</v>
      </c>
      <c r="O508" s="57">
        <v>0</v>
      </c>
      <c r="P508" s="57">
        <f t="shared" si="43"/>
        <v>3146517.96</v>
      </c>
      <c r="Q508" s="57">
        <f t="shared" si="42"/>
        <v>975.21</v>
      </c>
      <c r="R508" s="57">
        <f t="shared" si="44"/>
        <v>975.21</v>
      </c>
      <c r="S508" s="58">
        <v>46022</v>
      </c>
    </row>
    <row r="509" spans="1:19" s="36" customFormat="1" ht="30" x14ac:dyDescent="0.25">
      <c r="A509" s="101">
        <v>489</v>
      </c>
      <c r="B509" s="101">
        <v>184</v>
      </c>
      <c r="C509" s="55" t="s">
        <v>508</v>
      </c>
      <c r="D509" s="59">
        <v>1962</v>
      </c>
      <c r="E509" s="55"/>
      <c r="F509" s="101" t="s">
        <v>1076</v>
      </c>
      <c r="G509" s="54">
        <v>5</v>
      </c>
      <c r="H509" s="54">
        <v>4</v>
      </c>
      <c r="I509" s="57">
        <v>3456.57</v>
      </c>
      <c r="J509" s="57">
        <v>3180.37</v>
      </c>
      <c r="K509" s="13">
        <v>153</v>
      </c>
      <c r="L509" s="57">
        <f>SUM('Прил.1.2-реестр дом'!G504)</f>
        <v>2757406.13</v>
      </c>
      <c r="M509" s="57">
        <v>0</v>
      </c>
      <c r="N509" s="57">
        <v>0</v>
      </c>
      <c r="O509" s="57">
        <v>0</v>
      </c>
      <c r="P509" s="57">
        <f t="shared" si="43"/>
        <v>2757406.13</v>
      </c>
      <c r="Q509" s="57">
        <f t="shared" si="42"/>
        <v>867.01</v>
      </c>
      <c r="R509" s="57">
        <f t="shared" si="44"/>
        <v>867.01</v>
      </c>
      <c r="S509" s="58">
        <v>46022</v>
      </c>
    </row>
    <row r="510" spans="1:19" s="36" customFormat="1" ht="30" x14ac:dyDescent="0.25">
      <c r="A510" s="101">
        <v>490</v>
      </c>
      <c r="B510" s="101">
        <v>185</v>
      </c>
      <c r="C510" s="55" t="s">
        <v>509</v>
      </c>
      <c r="D510" s="59">
        <v>1963</v>
      </c>
      <c r="E510" s="55"/>
      <c r="F510" s="101" t="s">
        <v>1076</v>
      </c>
      <c r="G510" s="54">
        <v>5</v>
      </c>
      <c r="H510" s="54">
        <v>2</v>
      </c>
      <c r="I510" s="57">
        <v>1751.4</v>
      </c>
      <c r="J510" s="57">
        <v>1615.8</v>
      </c>
      <c r="K510" s="13">
        <v>91</v>
      </c>
      <c r="L510" s="57">
        <f>SUM('Прил.1.2-реестр дом'!G505)</f>
        <v>4929805.6900000004</v>
      </c>
      <c r="M510" s="57">
        <v>0</v>
      </c>
      <c r="N510" s="57">
        <v>0</v>
      </c>
      <c r="O510" s="57">
        <v>0</v>
      </c>
      <c r="P510" s="57">
        <f t="shared" si="43"/>
        <v>4929805.6900000004</v>
      </c>
      <c r="Q510" s="57">
        <f t="shared" si="42"/>
        <v>3051</v>
      </c>
      <c r="R510" s="57">
        <f t="shared" si="44"/>
        <v>3051</v>
      </c>
      <c r="S510" s="58">
        <v>46022</v>
      </c>
    </row>
    <row r="511" spans="1:19" s="36" customFormat="1" ht="30" x14ac:dyDescent="0.25">
      <c r="A511" s="101">
        <v>491</v>
      </c>
      <c r="B511" s="101">
        <v>186</v>
      </c>
      <c r="C511" s="55" t="s">
        <v>510</v>
      </c>
      <c r="D511" s="59">
        <v>1967</v>
      </c>
      <c r="E511" s="55"/>
      <c r="F511" s="101" t="s">
        <v>1076</v>
      </c>
      <c r="G511" s="54">
        <v>5</v>
      </c>
      <c r="H511" s="54">
        <v>2</v>
      </c>
      <c r="I511" s="57">
        <v>1739</v>
      </c>
      <c r="J511" s="57">
        <v>1603.9</v>
      </c>
      <c r="K511" s="13">
        <v>82</v>
      </c>
      <c r="L511" s="57">
        <f>SUM('Прил.1.2-реестр дом'!G506)</f>
        <v>4894902.42</v>
      </c>
      <c r="M511" s="57">
        <v>0</v>
      </c>
      <c r="N511" s="57">
        <v>0</v>
      </c>
      <c r="O511" s="57">
        <v>0</v>
      </c>
      <c r="P511" s="57">
        <f t="shared" si="43"/>
        <v>4894902.42</v>
      </c>
      <c r="Q511" s="57">
        <f t="shared" si="42"/>
        <v>3051.88</v>
      </c>
      <c r="R511" s="57">
        <f t="shared" si="44"/>
        <v>3051.88</v>
      </c>
      <c r="S511" s="58">
        <v>46022</v>
      </c>
    </row>
    <row r="512" spans="1:19" s="36" customFormat="1" ht="30" x14ac:dyDescent="0.25">
      <c r="A512" s="101">
        <v>492</v>
      </c>
      <c r="B512" s="101">
        <v>187</v>
      </c>
      <c r="C512" s="55" t="s">
        <v>511</v>
      </c>
      <c r="D512" s="59">
        <v>1987</v>
      </c>
      <c r="E512" s="55"/>
      <c r="F512" s="101" t="s">
        <v>1076</v>
      </c>
      <c r="G512" s="54">
        <v>5</v>
      </c>
      <c r="H512" s="54">
        <v>10</v>
      </c>
      <c r="I512" s="57">
        <v>8237.4</v>
      </c>
      <c r="J512" s="57">
        <v>7462.2</v>
      </c>
      <c r="K512" s="13">
        <v>254</v>
      </c>
      <c r="L512" s="57">
        <f>SUM('Прил.1.2-реестр дом'!G507)</f>
        <v>13391844.050000001</v>
      </c>
      <c r="M512" s="57">
        <v>0</v>
      </c>
      <c r="N512" s="57">
        <v>0</v>
      </c>
      <c r="O512" s="57">
        <v>0</v>
      </c>
      <c r="P512" s="57">
        <f t="shared" si="43"/>
        <v>13391844.050000001</v>
      </c>
      <c r="Q512" s="57">
        <f t="shared" si="42"/>
        <v>1794.62</v>
      </c>
      <c r="R512" s="57">
        <f t="shared" si="44"/>
        <v>1794.62</v>
      </c>
      <c r="S512" s="58">
        <v>46022</v>
      </c>
    </row>
    <row r="513" spans="1:19" s="36" customFormat="1" ht="30" x14ac:dyDescent="0.25">
      <c r="A513" s="101">
        <v>493</v>
      </c>
      <c r="B513" s="101">
        <v>188</v>
      </c>
      <c r="C513" s="55" t="s">
        <v>512</v>
      </c>
      <c r="D513" s="59">
        <v>1984</v>
      </c>
      <c r="E513" s="55"/>
      <c r="F513" s="101" t="s">
        <v>1075</v>
      </c>
      <c r="G513" s="54">
        <v>9</v>
      </c>
      <c r="H513" s="54">
        <v>5</v>
      </c>
      <c r="I513" s="57">
        <v>10449.9</v>
      </c>
      <c r="J513" s="57">
        <v>9529.1</v>
      </c>
      <c r="K513" s="13">
        <v>335</v>
      </c>
      <c r="L513" s="57">
        <f>SUM('Прил.1.2-реестр дом'!G508)</f>
        <v>7938633.3099999996</v>
      </c>
      <c r="M513" s="57">
        <v>0</v>
      </c>
      <c r="N513" s="57">
        <v>0</v>
      </c>
      <c r="O513" s="57">
        <v>0</v>
      </c>
      <c r="P513" s="57">
        <f t="shared" si="43"/>
        <v>7938633.3099999996</v>
      </c>
      <c r="Q513" s="57">
        <f t="shared" si="42"/>
        <v>833.09</v>
      </c>
      <c r="R513" s="57">
        <f t="shared" si="44"/>
        <v>833.09</v>
      </c>
      <c r="S513" s="58">
        <v>46022</v>
      </c>
    </row>
    <row r="514" spans="1:19" s="36" customFormat="1" ht="30" x14ac:dyDescent="0.25">
      <c r="A514" s="101">
        <v>494</v>
      </c>
      <c r="B514" s="101">
        <v>189</v>
      </c>
      <c r="C514" s="55" t="s">
        <v>513</v>
      </c>
      <c r="D514" s="59">
        <v>1955</v>
      </c>
      <c r="E514" s="55"/>
      <c r="F514" s="101" t="s">
        <v>1076</v>
      </c>
      <c r="G514" s="54">
        <v>5</v>
      </c>
      <c r="H514" s="54">
        <v>13</v>
      </c>
      <c r="I514" s="57">
        <v>12317.9</v>
      </c>
      <c r="J514" s="57">
        <v>11123.7</v>
      </c>
      <c r="K514" s="13">
        <v>280</v>
      </c>
      <c r="L514" s="57">
        <f>SUM('Прил.1.2-реестр дом'!G509)</f>
        <v>43509402.170000002</v>
      </c>
      <c r="M514" s="57">
        <v>0</v>
      </c>
      <c r="N514" s="57">
        <v>0</v>
      </c>
      <c r="O514" s="57">
        <v>0</v>
      </c>
      <c r="P514" s="57">
        <f t="shared" si="43"/>
        <v>43509402.170000002</v>
      </c>
      <c r="Q514" s="57">
        <f t="shared" si="42"/>
        <v>3911.41</v>
      </c>
      <c r="R514" s="57">
        <f t="shared" si="44"/>
        <v>3911.41</v>
      </c>
      <c r="S514" s="58">
        <v>46022</v>
      </c>
    </row>
    <row r="515" spans="1:19" s="36" customFormat="1" ht="30" x14ac:dyDescent="0.25">
      <c r="A515" s="101">
        <v>495</v>
      </c>
      <c r="B515" s="101">
        <v>190</v>
      </c>
      <c r="C515" s="55" t="s">
        <v>514</v>
      </c>
      <c r="D515" s="59">
        <v>1947</v>
      </c>
      <c r="E515" s="55"/>
      <c r="F515" s="101" t="s">
        <v>1076</v>
      </c>
      <c r="G515" s="54">
        <v>5</v>
      </c>
      <c r="H515" s="54">
        <v>4</v>
      </c>
      <c r="I515" s="57">
        <v>3627.5</v>
      </c>
      <c r="J515" s="57">
        <v>3321.7</v>
      </c>
      <c r="K515" s="13">
        <v>106</v>
      </c>
      <c r="L515" s="57">
        <f>SUM('Прил.1.2-реестр дом'!G510)</f>
        <v>2893761.95</v>
      </c>
      <c r="M515" s="57">
        <v>0</v>
      </c>
      <c r="N515" s="57">
        <v>0</v>
      </c>
      <c r="O515" s="57">
        <v>0</v>
      </c>
      <c r="P515" s="57">
        <f t="shared" si="43"/>
        <v>2893761.95</v>
      </c>
      <c r="Q515" s="57">
        <f t="shared" si="42"/>
        <v>871.17</v>
      </c>
      <c r="R515" s="57">
        <f t="shared" si="44"/>
        <v>871.17</v>
      </c>
      <c r="S515" s="58">
        <v>46022</v>
      </c>
    </row>
    <row r="516" spans="1:19" s="36" customFormat="1" ht="30" x14ac:dyDescent="0.25">
      <c r="A516" s="101">
        <v>496</v>
      </c>
      <c r="B516" s="101">
        <v>191</v>
      </c>
      <c r="C516" s="55" t="s">
        <v>515</v>
      </c>
      <c r="D516" s="59">
        <v>1939</v>
      </c>
      <c r="E516" s="55"/>
      <c r="F516" s="101" t="s">
        <v>1076</v>
      </c>
      <c r="G516" s="54">
        <v>4</v>
      </c>
      <c r="H516" s="54">
        <v>5</v>
      </c>
      <c r="I516" s="57">
        <v>3341.6</v>
      </c>
      <c r="J516" s="57">
        <v>2976.6</v>
      </c>
      <c r="K516" s="13">
        <v>87</v>
      </c>
      <c r="L516" s="57">
        <f>SUM('Прил.1.2-реестр дом'!G511)</f>
        <v>2665691.23</v>
      </c>
      <c r="M516" s="57">
        <v>0</v>
      </c>
      <c r="N516" s="57">
        <v>0</v>
      </c>
      <c r="O516" s="57">
        <v>0</v>
      </c>
      <c r="P516" s="57">
        <f t="shared" si="43"/>
        <v>2665691.23</v>
      </c>
      <c r="Q516" s="57">
        <f t="shared" si="42"/>
        <v>895.55</v>
      </c>
      <c r="R516" s="57">
        <f t="shared" si="44"/>
        <v>895.55</v>
      </c>
      <c r="S516" s="58">
        <v>46022</v>
      </c>
    </row>
    <row r="517" spans="1:19" s="36" customFormat="1" ht="30" x14ac:dyDescent="0.25">
      <c r="A517" s="101">
        <v>497</v>
      </c>
      <c r="B517" s="101">
        <v>192</v>
      </c>
      <c r="C517" s="55" t="s">
        <v>516</v>
      </c>
      <c r="D517" s="59">
        <v>1950</v>
      </c>
      <c r="E517" s="55"/>
      <c r="F517" s="101" t="s">
        <v>1076</v>
      </c>
      <c r="G517" s="54">
        <v>3</v>
      </c>
      <c r="H517" s="54"/>
      <c r="I517" s="57">
        <v>1717.7</v>
      </c>
      <c r="J517" s="57">
        <v>1240.3</v>
      </c>
      <c r="K517" s="13">
        <v>64</v>
      </c>
      <c r="L517" s="57">
        <f>SUM('Прил.1.2-реестр дом'!G512)</f>
        <v>6067276.0899999999</v>
      </c>
      <c r="M517" s="57">
        <v>0</v>
      </c>
      <c r="N517" s="57">
        <v>0</v>
      </c>
      <c r="O517" s="57">
        <v>0</v>
      </c>
      <c r="P517" s="57">
        <f t="shared" si="43"/>
        <v>6067276.0899999999</v>
      </c>
      <c r="Q517" s="57">
        <f t="shared" si="42"/>
        <v>4891.78</v>
      </c>
      <c r="R517" s="57">
        <f t="shared" si="44"/>
        <v>4891.78</v>
      </c>
      <c r="S517" s="58">
        <v>46022</v>
      </c>
    </row>
    <row r="518" spans="1:19" s="36" customFormat="1" ht="30" x14ac:dyDescent="0.25">
      <c r="A518" s="101">
        <v>498</v>
      </c>
      <c r="B518" s="101">
        <v>193</v>
      </c>
      <c r="C518" s="55" t="s">
        <v>517</v>
      </c>
      <c r="D518" s="59">
        <v>1959</v>
      </c>
      <c r="E518" s="55"/>
      <c r="F518" s="101" t="s">
        <v>1076</v>
      </c>
      <c r="G518" s="54">
        <v>3</v>
      </c>
      <c r="H518" s="54">
        <v>3</v>
      </c>
      <c r="I518" s="57">
        <v>2077.4499999999998</v>
      </c>
      <c r="J518" s="57">
        <v>1890.05</v>
      </c>
      <c r="K518" s="13">
        <v>66</v>
      </c>
      <c r="L518" s="57">
        <f>SUM('Прил.1.2-реестр дом'!G513)</f>
        <v>7705964.9199999999</v>
      </c>
      <c r="M518" s="57">
        <v>0</v>
      </c>
      <c r="N518" s="57">
        <v>0</v>
      </c>
      <c r="O518" s="57">
        <v>0</v>
      </c>
      <c r="P518" s="57">
        <f t="shared" si="43"/>
        <v>7705964.9199999999</v>
      </c>
      <c r="Q518" s="57">
        <f t="shared" ref="Q518:Q580" si="45">SUM(L518/J518)</f>
        <v>4077.12</v>
      </c>
      <c r="R518" s="57">
        <f t="shared" si="44"/>
        <v>4077.12</v>
      </c>
      <c r="S518" s="58">
        <v>46022</v>
      </c>
    </row>
    <row r="519" spans="1:19" s="36" customFormat="1" ht="30" x14ac:dyDescent="0.25">
      <c r="A519" s="101">
        <v>499</v>
      </c>
      <c r="B519" s="101">
        <v>194</v>
      </c>
      <c r="C519" s="55" t="s">
        <v>518</v>
      </c>
      <c r="D519" s="59">
        <v>1959</v>
      </c>
      <c r="E519" s="55"/>
      <c r="F519" s="101" t="s">
        <v>1076</v>
      </c>
      <c r="G519" s="54">
        <v>4</v>
      </c>
      <c r="H519" s="54">
        <v>2</v>
      </c>
      <c r="I519" s="57">
        <v>1370.4</v>
      </c>
      <c r="J519" s="57">
        <v>1264.2</v>
      </c>
      <c r="K519" s="13">
        <v>62</v>
      </c>
      <c r="L519" s="57">
        <f>SUM('Прил.1.2-реестр дом'!G514)</f>
        <v>3857374.51</v>
      </c>
      <c r="M519" s="57">
        <v>0</v>
      </c>
      <c r="N519" s="57">
        <v>0</v>
      </c>
      <c r="O519" s="57">
        <v>0</v>
      </c>
      <c r="P519" s="57">
        <f t="shared" si="43"/>
        <v>3857374.51</v>
      </c>
      <c r="Q519" s="57">
        <f t="shared" si="45"/>
        <v>3051.24</v>
      </c>
      <c r="R519" s="57">
        <f t="shared" si="44"/>
        <v>3051.24</v>
      </c>
      <c r="S519" s="58">
        <v>46022</v>
      </c>
    </row>
    <row r="520" spans="1:19" s="36" customFormat="1" ht="30" x14ac:dyDescent="0.25">
      <c r="A520" s="101">
        <v>500</v>
      </c>
      <c r="B520" s="101">
        <v>195</v>
      </c>
      <c r="C520" s="55" t="s">
        <v>519</v>
      </c>
      <c r="D520" s="59">
        <v>1959</v>
      </c>
      <c r="E520" s="55"/>
      <c r="F520" s="101" t="s">
        <v>1075</v>
      </c>
      <c r="G520" s="54">
        <v>4</v>
      </c>
      <c r="H520" s="54">
        <v>2</v>
      </c>
      <c r="I520" s="57">
        <v>1394.4</v>
      </c>
      <c r="J520" s="57">
        <v>1288.2</v>
      </c>
      <c r="K520" s="13">
        <v>68</v>
      </c>
      <c r="L520" s="57">
        <f>SUM('Прил.1.2-реестр дом'!G515)</f>
        <v>3924929.23</v>
      </c>
      <c r="M520" s="57">
        <v>0</v>
      </c>
      <c r="N520" s="57">
        <v>0</v>
      </c>
      <c r="O520" s="57">
        <v>0</v>
      </c>
      <c r="P520" s="57">
        <f t="shared" si="43"/>
        <v>3924929.23</v>
      </c>
      <c r="Q520" s="57">
        <f t="shared" si="45"/>
        <v>3046.83</v>
      </c>
      <c r="R520" s="57">
        <f t="shared" si="44"/>
        <v>3046.83</v>
      </c>
      <c r="S520" s="58">
        <v>46022</v>
      </c>
    </row>
    <row r="521" spans="1:19" s="36" customFormat="1" ht="30" x14ac:dyDescent="0.25">
      <c r="A521" s="101">
        <v>501</v>
      </c>
      <c r="B521" s="101">
        <v>196</v>
      </c>
      <c r="C521" s="55" t="s">
        <v>520</v>
      </c>
      <c r="D521" s="59">
        <v>1959</v>
      </c>
      <c r="E521" s="55"/>
      <c r="F521" s="101" t="s">
        <v>1075</v>
      </c>
      <c r="G521" s="54">
        <v>4</v>
      </c>
      <c r="H521" s="54">
        <v>2</v>
      </c>
      <c r="I521" s="57">
        <v>1410.6</v>
      </c>
      <c r="J521" s="57">
        <v>1304.7</v>
      </c>
      <c r="K521" s="13">
        <v>67</v>
      </c>
      <c r="L521" s="57">
        <f>SUM('Прил.1.2-реестр дом'!G516)</f>
        <v>3970528.67</v>
      </c>
      <c r="M521" s="57">
        <v>0</v>
      </c>
      <c r="N521" s="57">
        <v>0</v>
      </c>
      <c r="O521" s="57">
        <v>0</v>
      </c>
      <c r="P521" s="57">
        <f t="shared" si="43"/>
        <v>3970528.67</v>
      </c>
      <c r="Q521" s="57">
        <f t="shared" si="45"/>
        <v>3043.25</v>
      </c>
      <c r="R521" s="57">
        <f t="shared" si="44"/>
        <v>3043.25</v>
      </c>
      <c r="S521" s="58">
        <v>46022</v>
      </c>
    </row>
    <row r="522" spans="1:19" s="36" customFormat="1" ht="30" x14ac:dyDescent="0.25">
      <c r="A522" s="101">
        <v>502</v>
      </c>
      <c r="B522" s="101">
        <v>197</v>
      </c>
      <c r="C522" s="55" t="s">
        <v>521</v>
      </c>
      <c r="D522" s="59">
        <v>1959</v>
      </c>
      <c r="E522" s="55"/>
      <c r="F522" s="101" t="s">
        <v>1076</v>
      </c>
      <c r="G522" s="54">
        <v>4</v>
      </c>
      <c r="H522" s="54">
        <v>2</v>
      </c>
      <c r="I522" s="57">
        <v>1413.1</v>
      </c>
      <c r="J522" s="57">
        <v>1303.5</v>
      </c>
      <c r="K522" s="13">
        <v>72</v>
      </c>
      <c r="L522" s="57">
        <f>SUM('Прил.1.2-реестр дом'!G517)</f>
        <v>3991547.52</v>
      </c>
      <c r="M522" s="57">
        <v>0</v>
      </c>
      <c r="N522" s="57">
        <v>0</v>
      </c>
      <c r="O522" s="57">
        <v>0</v>
      </c>
      <c r="P522" s="57">
        <f t="shared" si="43"/>
        <v>3991547.52</v>
      </c>
      <c r="Q522" s="57">
        <f t="shared" si="45"/>
        <v>3062.18</v>
      </c>
      <c r="R522" s="57">
        <f t="shared" si="44"/>
        <v>3062.18</v>
      </c>
      <c r="S522" s="58">
        <v>46022</v>
      </c>
    </row>
    <row r="523" spans="1:19" s="36" customFormat="1" ht="30" x14ac:dyDescent="0.25">
      <c r="A523" s="101">
        <v>503</v>
      </c>
      <c r="B523" s="101">
        <v>198</v>
      </c>
      <c r="C523" s="55" t="s">
        <v>522</v>
      </c>
      <c r="D523" s="59">
        <v>1982</v>
      </c>
      <c r="E523" s="55"/>
      <c r="F523" s="101" t="s">
        <v>1076</v>
      </c>
      <c r="G523" s="54">
        <v>5</v>
      </c>
      <c r="H523" s="54">
        <v>5</v>
      </c>
      <c r="I523" s="57">
        <v>3828.2</v>
      </c>
      <c r="J523" s="57">
        <v>2115.3000000000002</v>
      </c>
      <c r="K523" s="13">
        <v>158</v>
      </c>
      <c r="L523" s="57">
        <f>SUM('Прил.1.2-реестр дом'!G518)</f>
        <v>5588165.46</v>
      </c>
      <c r="M523" s="57">
        <v>0</v>
      </c>
      <c r="N523" s="57">
        <v>0</v>
      </c>
      <c r="O523" s="57">
        <v>0</v>
      </c>
      <c r="P523" s="57">
        <f t="shared" si="43"/>
        <v>5588165.46</v>
      </c>
      <c r="Q523" s="57">
        <f t="shared" si="45"/>
        <v>2641.78</v>
      </c>
      <c r="R523" s="57">
        <f t="shared" si="44"/>
        <v>2641.78</v>
      </c>
      <c r="S523" s="58">
        <v>46022</v>
      </c>
    </row>
    <row r="524" spans="1:19" s="36" customFormat="1" ht="30" x14ac:dyDescent="0.25">
      <c r="A524" s="101">
        <v>504</v>
      </c>
      <c r="B524" s="101">
        <v>199</v>
      </c>
      <c r="C524" s="55" t="s">
        <v>523</v>
      </c>
      <c r="D524" s="56">
        <v>1956</v>
      </c>
      <c r="E524" s="55"/>
      <c r="F524" s="101" t="s">
        <v>1076</v>
      </c>
      <c r="G524" s="54">
        <v>2</v>
      </c>
      <c r="H524" s="54">
        <v>2</v>
      </c>
      <c r="I524" s="57">
        <v>803.9</v>
      </c>
      <c r="J524" s="57">
        <v>710.4</v>
      </c>
      <c r="K524" s="13">
        <v>39</v>
      </c>
      <c r="L524" s="57">
        <f>SUM('Прил.1.2-реестр дом'!G519)</f>
        <v>3642371.88</v>
      </c>
      <c r="M524" s="57">
        <v>0</v>
      </c>
      <c r="N524" s="57">
        <v>0</v>
      </c>
      <c r="O524" s="57">
        <v>0</v>
      </c>
      <c r="P524" s="57">
        <f t="shared" si="43"/>
        <v>3642371.88</v>
      </c>
      <c r="Q524" s="57">
        <f t="shared" si="45"/>
        <v>5127.21</v>
      </c>
      <c r="R524" s="57">
        <f t="shared" si="44"/>
        <v>5127.21</v>
      </c>
      <c r="S524" s="58">
        <v>46022</v>
      </c>
    </row>
    <row r="525" spans="1:19" s="36" customFormat="1" ht="30" x14ac:dyDescent="0.25">
      <c r="A525" s="101">
        <v>505</v>
      </c>
      <c r="B525" s="101">
        <v>200</v>
      </c>
      <c r="C525" s="55" t="s">
        <v>524</v>
      </c>
      <c r="D525" s="59">
        <v>1982</v>
      </c>
      <c r="E525" s="55"/>
      <c r="F525" s="101" t="s">
        <v>1076</v>
      </c>
      <c r="G525" s="54">
        <v>5</v>
      </c>
      <c r="H525" s="54">
        <v>6</v>
      </c>
      <c r="I525" s="57">
        <v>4526.3</v>
      </c>
      <c r="J525" s="57">
        <v>4070.8</v>
      </c>
      <c r="K525" s="13">
        <v>195</v>
      </c>
      <c r="L525" s="57">
        <f>SUM('Прил.1.2-реестр дом'!G520)</f>
        <v>6514611.3600000003</v>
      </c>
      <c r="M525" s="57">
        <v>0</v>
      </c>
      <c r="N525" s="57">
        <v>0</v>
      </c>
      <c r="O525" s="57">
        <v>0</v>
      </c>
      <c r="P525" s="57">
        <f t="shared" si="43"/>
        <v>6514611.3600000003</v>
      </c>
      <c r="Q525" s="57">
        <f t="shared" si="45"/>
        <v>1600.33</v>
      </c>
      <c r="R525" s="57">
        <f t="shared" si="44"/>
        <v>1600.33</v>
      </c>
      <c r="S525" s="58">
        <v>46022</v>
      </c>
    </row>
    <row r="526" spans="1:19" s="36" customFormat="1" ht="30" x14ac:dyDescent="0.25">
      <c r="A526" s="101">
        <v>506</v>
      </c>
      <c r="B526" s="101">
        <v>201</v>
      </c>
      <c r="C526" s="55" t="s">
        <v>525</v>
      </c>
      <c r="D526" s="59">
        <v>1985</v>
      </c>
      <c r="E526" s="55"/>
      <c r="F526" s="101" t="s">
        <v>1076</v>
      </c>
      <c r="G526" s="54">
        <v>5</v>
      </c>
      <c r="H526" s="54">
        <v>5</v>
      </c>
      <c r="I526" s="57">
        <v>3861.2</v>
      </c>
      <c r="J526" s="57">
        <v>3467.3</v>
      </c>
      <c r="K526" s="13">
        <v>176</v>
      </c>
      <c r="L526" s="57">
        <f>SUM('Прил.1.2-реестр дом'!G521)</f>
        <v>10868428.539999999</v>
      </c>
      <c r="M526" s="57">
        <v>0</v>
      </c>
      <c r="N526" s="57">
        <v>0</v>
      </c>
      <c r="O526" s="57">
        <v>0</v>
      </c>
      <c r="P526" s="57">
        <f t="shared" si="43"/>
        <v>10868428.539999999</v>
      </c>
      <c r="Q526" s="57">
        <f t="shared" si="45"/>
        <v>3134.55</v>
      </c>
      <c r="R526" s="57">
        <f t="shared" si="44"/>
        <v>3134.55</v>
      </c>
      <c r="S526" s="58">
        <v>46022</v>
      </c>
    </row>
    <row r="527" spans="1:19" s="36" customFormat="1" ht="30" x14ac:dyDescent="0.25">
      <c r="A527" s="101">
        <v>507</v>
      </c>
      <c r="B527" s="101">
        <v>202</v>
      </c>
      <c r="C527" s="55" t="s">
        <v>526</v>
      </c>
      <c r="D527" s="59">
        <v>1962</v>
      </c>
      <c r="E527" s="55"/>
      <c r="F527" s="101" t="s">
        <v>1076</v>
      </c>
      <c r="G527" s="54">
        <v>2</v>
      </c>
      <c r="H527" s="54">
        <v>2</v>
      </c>
      <c r="I527" s="57">
        <v>697.9</v>
      </c>
      <c r="J527" s="57">
        <v>633.9</v>
      </c>
      <c r="K527" s="13">
        <v>37</v>
      </c>
      <c r="L527" s="57">
        <f>SUM('Прил.1.2-реестр дом'!G522)</f>
        <v>182067.59</v>
      </c>
      <c r="M527" s="57">
        <v>0</v>
      </c>
      <c r="N527" s="57">
        <v>0</v>
      </c>
      <c r="O527" s="57">
        <v>0</v>
      </c>
      <c r="P527" s="57">
        <f t="shared" si="43"/>
        <v>182067.59</v>
      </c>
      <c r="Q527" s="57">
        <f t="shared" si="45"/>
        <v>287.22000000000003</v>
      </c>
      <c r="R527" s="57">
        <f t="shared" si="44"/>
        <v>287.22000000000003</v>
      </c>
      <c r="S527" s="58">
        <v>46022</v>
      </c>
    </row>
    <row r="528" spans="1:19" s="36" customFormat="1" ht="30" x14ac:dyDescent="0.25">
      <c r="A528" s="101">
        <v>508</v>
      </c>
      <c r="B528" s="101">
        <v>203</v>
      </c>
      <c r="C528" s="55" t="s">
        <v>527</v>
      </c>
      <c r="D528" s="59">
        <v>1961</v>
      </c>
      <c r="E528" s="55"/>
      <c r="F528" s="101" t="s">
        <v>1076</v>
      </c>
      <c r="G528" s="54">
        <v>2</v>
      </c>
      <c r="H528" s="54">
        <v>2</v>
      </c>
      <c r="I528" s="57">
        <v>683.8</v>
      </c>
      <c r="J528" s="57">
        <v>632.5</v>
      </c>
      <c r="K528" s="13">
        <v>33</v>
      </c>
      <c r="L528" s="57">
        <f>SUM('Прил.1.2-реестр дом'!G523)</f>
        <v>178389.2</v>
      </c>
      <c r="M528" s="57">
        <v>0</v>
      </c>
      <c r="N528" s="57">
        <v>0</v>
      </c>
      <c r="O528" s="57">
        <v>0</v>
      </c>
      <c r="P528" s="57">
        <f t="shared" si="43"/>
        <v>178389.2</v>
      </c>
      <c r="Q528" s="57">
        <f t="shared" si="45"/>
        <v>282.04000000000002</v>
      </c>
      <c r="R528" s="57">
        <f t="shared" si="44"/>
        <v>282.04000000000002</v>
      </c>
      <c r="S528" s="58">
        <v>46022</v>
      </c>
    </row>
    <row r="529" spans="1:19" s="36" customFormat="1" ht="30" x14ac:dyDescent="0.25">
      <c r="A529" s="101">
        <v>509</v>
      </c>
      <c r="B529" s="101">
        <v>204</v>
      </c>
      <c r="C529" s="55" t="s">
        <v>528</v>
      </c>
      <c r="D529" s="59">
        <v>1959</v>
      </c>
      <c r="E529" s="55"/>
      <c r="F529" s="101" t="s">
        <v>1076</v>
      </c>
      <c r="G529" s="54">
        <v>2</v>
      </c>
      <c r="H529" s="54">
        <v>3</v>
      </c>
      <c r="I529" s="57">
        <v>1098.0999999999999</v>
      </c>
      <c r="J529" s="57">
        <v>1005.5</v>
      </c>
      <c r="K529" s="13">
        <v>41</v>
      </c>
      <c r="L529" s="57">
        <f>SUM('Прил.1.2-реестр дом'!G524)</f>
        <v>4719030.88</v>
      </c>
      <c r="M529" s="57">
        <v>0</v>
      </c>
      <c r="N529" s="57">
        <v>0</v>
      </c>
      <c r="O529" s="57">
        <v>0</v>
      </c>
      <c r="P529" s="57">
        <f t="shared" si="43"/>
        <v>4719030.88</v>
      </c>
      <c r="Q529" s="57">
        <f t="shared" si="45"/>
        <v>4693.22</v>
      </c>
      <c r="R529" s="57">
        <f t="shared" si="44"/>
        <v>4693.22</v>
      </c>
      <c r="S529" s="58">
        <v>46022</v>
      </c>
    </row>
    <row r="530" spans="1:19" s="36" customFormat="1" ht="30" x14ac:dyDescent="0.25">
      <c r="A530" s="101">
        <v>510</v>
      </c>
      <c r="B530" s="101">
        <v>205</v>
      </c>
      <c r="C530" s="55" t="s">
        <v>529</v>
      </c>
      <c r="D530" s="59">
        <v>1959</v>
      </c>
      <c r="E530" s="55"/>
      <c r="F530" s="101" t="s">
        <v>1076</v>
      </c>
      <c r="G530" s="54">
        <v>2</v>
      </c>
      <c r="H530" s="54">
        <v>2</v>
      </c>
      <c r="I530" s="57">
        <v>691.2</v>
      </c>
      <c r="J530" s="57">
        <v>642</v>
      </c>
      <c r="K530" s="13">
        <v>31</v>
      </c>
      <c r="L530" s="57">
        <f>SUM('Прил.1.2-реестр дом'!G525)</f>
        <v>2441463.14</v>
      </c>
      <c r="M530" s="57">
        <v>0</v>
      </c>
      <c r="N530" s="57">
        <v>0</v>
      </c>
      <c r="O530" s="57">
        <v>0</v>
      </c>
      <c r="P530" s="57">
        <f t="shared" ref="P530:P584" si="46">L530</f>
        <v>2441463.14</v>
      </c>
      <c r="Q530" s="57">
        <f t="shared" si="45"/>
        <v>3802.9</v>
      </c>
      <c r="R530" s="57">
        <f t="shared" ref="R530:R584" si="47">SUM(Q530)</f>
        <v>3802.9</v>
      </c>
      <c r="S530" s="58">
        <v>46022</v>
      </c>
    </row>
    <row r="531" spans="1:19" s="36" customFormat="1" ht="30" x14ac:dyDescent="0.25">
      <c r="A531" s="101">
        <v>511</v>
      </c>
      <c r="B531" s="101">
        <v>206</v>
      </c>
      <c r="C531" s="55" t="s">
        <v>530</v>
      </c>
      <c r="D531" s="59">
        <v>1959</v>
      </c>
      <c r="E531" s="62"/>
      <c r="F531" s="101" t="s">
        <v>1076</v>
      </c>
      <c r="G531" s="54">
        <v>2</v>
      </c>
      <c r="H531" s="54">
        <v>2</v>
      </c>
      <c r="I531" s="57">
        <v>749.5</v>
      </c>
      <c r="J531" s="57">
        <v>686.7</v>
      </c>
      <c r="K531" s="13">
        <v>21</v>
      </c>
      <c r="L531" s="57">
        <f>SUM('Прил.1.2-реестр дом'!G526)</f>
        <v>2647390.9500000002</v>
      </c>
      <c r="M531" s="57">
        <v>0</v>
      </c>
      <c r="N531" s="57">
        <v>0</v>
      </c>
      <c r="O531" s="57">
        <v>0</v>
      </c>
      <c r="P531" s="57">
        <f t="shared" si="46"/>
        <v>2647390.9500000002</v>
      </c>
      <c r="Q531" s="57">
        <f t="shared" si="45"/>
        <v>3855.24</v>
      </c>
      <c r="R531" s="57">
        <f t="shared" si="47"/>
        <v>3855.24</v>
      </c>
      <c r="S531" s="58">
        <v>46022</v>
      </c>
    </row>
    <row r="532" spans="1:19" s="36" customFormat="1" ht="30" x14ac:dyDescent="0.25">
      <c r="A532" s="101">
        <v>512</v>
      </c>
      <c r="B532" s="101">
        <v>207</v>
      </c>
      <c r="C532" s="55" t="s">
        <v>531</v>
      </c>
      <c r="D532" s="59">
        <v>1959</v>
      </c>
      <c r="E532" s="55"/>
      <c r="F532" s="101" t="s">
        <v>1076</v>
      </c>
      <c r="G532" s="54">
        <v>2</v>
      </c>
      <c r="H532" s="54">
        <v>3</v>
      </c>
      <c r="I532" s="57">
        <v>1109.5</v>
      </c>
      <c r="J532" s="57">
        <v>1016.9</v>
      </c>
      <c r="K532" s="13">
        <v>42</v>
      </c>
      <c r="L532" s="57">
        <f>SUM('Прил.1.2-реестр дом'!G527)</f>
        <v>3918986.33</v>
      </c>
      <c r="M532" s="57">
        <v>0</v>
      </c>
      <c r="N532" s="57">
        <v>0</v>
      </c>
      <c r="O532" s="57">
        <v>0</v>
      </c>
      <c r="P532" s="57">
        <f t="shared" si="46"/>
        <v>3918986.33</v>
      </c>
      <c r="Q532" s="57">
        <f t="shared" si="45"/>
        <v>3853.86</v>
      </c>
      <c r="R532" s="57">
        <f t="shared" si="47"/>
        <v>3853.86</v>
      </c>
      <c r="S532" s="58">
        <v>46022</v>
      </c>
    </row>
    <row r="533" spans="1:19" s="36" customFormat="1" ht="30" x14ac:dyDescent="0.25">
      <c r="A533" s="101">
        <v>513</v>
      </c>
      <c r="B533" s="101">
        <v>208</v>
      </c>
      <c r="C533" s="55" t="s">
        <v>532</v>
      </c>
      <c r="D533" s="59">
        <v>1959</v>
      </c>
      <c r="E533" s="55"/>
      <c r="F533" s="101" t="s">
        <v>1076</v>
      </c>
      <c r="G533" s="54">
        <v>2</v>
      </c>
      <c r="H533" s="54">
        <v>2</v>
      </c>
      <c r="I533" s="57">
        <v>692.2</v>
      </c>
      <c r="J533" s="57">
        <v>638.29999999999995</v>
      </c>
      <c r="K533" s="13">
        <v>36</v>
      </c>
      <c r="L533" s="57">
        <f>SUM('Прил.1.2-реестр дом'!G528)</f>
        <v>623877.78</v>
      </c>
      <c r="M533" s="57">
        <v>0</v>
      </c>
      <c r="N533" s="57">
        <v>0</v>
      </c>
      <c r="O533" s="57">
        <v>0</v>
      </c>
      <c r="P533" s="57">
        <f t="shared" si="46"/>
        <v>623877.78</v>
      </c>
      <c r="Q533" s="57">
        <f t="shared" si="45"/>
        <v>977.41</v>
      </c>
      <c r="R533" s="57">
        <f t="shared" si="47"/>
        <v>977.41</v>
      </c>
      <c r="S533" s="58">
        <v>46022</v>
      </c>
    </row>
    <row r="534" spans="1:19" s="36" customFormat="1" ht="30" x14ac:dyDescent="0.25">
      <c r="A534" s="101">
        <v>514</v>
      </c>
      <c r="B534" s="101">
        <v>209</v>
      </c>
      <c r="C534" s="55" t="s">
        <v>533</v>
      </c>
      <c r="D534" s="59">
        <v>1960</v>
      </c>
      <c r="E534" s="55"/>
      <c r="F534" s="101" t="s">
        <v>1076</v>
      </c>
      <c r="G534" s="54">
        <v>2</v>
      </c>
      <c r="H534" s="54">
        <v>2</v>
      </c>
      <c r="I534" s="57">
        <v>687.8</v>
      </c>
      <c r="J534" s="57">
        <v>634.70000000000005</v>
      </c>
      <c r="K534" s="13">
        <v>30</v>
      </c>
      <c r="L534" s="57">
        <f>SUM('Прил.1.2-реестр дом'!G529)</f>
        <v>2429453.63</v>
      </c>
      <c r="M534" s="57">
        <v>0</v>
      </c>
      <c r="N534" s="57">
        <v>0</v>
      </c>
      <c r="O534" s="57">
        <v>0</v>
      </c>
      <c r="P534" s="57">
        <f t="shared" si="46"/>
        <v>2429453.63</v>
      </c>
      <c r="Q534" s="57">
        <f t="shared" si="45"/>
        <v>3827.72</v>
      </c>
      <c r="R534" s="57">
        <f t="shared" si="47"/>
        <v>3827.72</v>
      </c>
      <c r="S534" s="58">
        <v>46022</v>
      </c>
    </row>
    <row r="535" spans="1:19" s="36" customFormat="1" ht="30" x14ac:dyDescent="0.25">
      <c r="A535" s="101">
        <v>515</v>
      </c>
      <c r="B535" s="101">
        <v>210</v>
      </c>
      <c r="C535" s="55" t="s">
        <v>534</v>
      </c>
      <c r="D535" s="59">
        <v>1959</v>
      </c>
      <c r="E535" s="55"/>
      <c r="F535" s="101" t="s">
        <v>1076</v>
      </c>
      <c r="G535" s="54">
        <v>2</v>
      </c>
      <c r="H535" s="54">
        <v>2</v>
      </c>
      <c r="I535" s="57">
        <v>695.9</v>
      </c>
      <c r="J535" s="57">
        <v>640.79999999999995</v>
      </c>
      <c r="K535" s="13">
        <v>27</v>
      </c>
      <c r="L535" s="57">
        <f>SUM('Прил.1.2-реестр дом'!G530)</f>
        <v>2458064.52</v>
      </c>
      <c r="M535" s="57">
        <v>0</v>
      </c>
      <c r="N535" s="57">
        <v>0</v>
      </c>
      <c r="O535" s="57">
        <v>0</v>
      </c>
      <c r="P535" s="57">
        <f t="shared" si="46"/>
        <v>2458064.52</v>
      </c>
      <c r="Q535" s="57">
        <f t="shared" si="45"/>
        <v>3835.93</v>
      </c>
      <c r="R535" s="57">
        <f t="shared" si="47"/>
        <v>3835.93</v>
      </c>
      <c r="S535" s="58">
        <v>46022</v>
      </c>
    </row>
    <row r="536" spans="1:19" s="36" customFormat="1" ht="30" x14ac:dyDescent="0.25">
      <c r="A536" s="101">
        <v>516</v>
      </c>
      <c r="B536" s="101">
        <v>211</v>
      </c>
      <c r="C536" s="55" t="s">
        <v>535</v>
      </c>
      <c r="D536" s="59">
        <v>1959</v>
      </c>
      <c r="E536" s="55"/>
      <c r="F536" s="101" t="s">
        <v>1076</v>
      </c>
      <c r="G536" s="54">
        <v>2</v>
      </c>
      <c r="H536" s="54">
        <v>2</v>
      </c>
      <c r="I536" s="57">
        <v>695.3</v>
      </c>
      <c r="J536" s="57">
        <v>639.9</v>
      </c>
      <c r="K536" s="13">
        <v>36</v>
      </c>
      <c r="L536" s="57">
        <f>SUM('Прил.1.2-реестр дом'!G531)</f>
        <v>2854312.67</v>
      </c>
      <c r="M536" s="57">
        <v>0</v>
      </c>
      <c r="N536" s="57">
        <v>0</v>
      </c>
      <c r="O536" s="57">
        <v>0</v>
      </c>
      <c r="P536" s="57">
        <f t="shared" si="46"/>
        <v>2854312.67</v>
      </c>
      <c r="Q536" s="57">
        <f t="shared" si="45"/>
        <v>4460.5600000000004</v>
      </c>
      <c r="R536" s="57">
        <f t="shared" si="47"/>
        <v>4460.5600000000004</v>
      </c>
      <c r="S536" s="58">
        <v>46022</v>
      </c>
    </row>
    <row r="537" spans="1:19" s="36" customFormat="1" ht="30" x14ac:dyDescent="0.25">
      <c r="A537" s="101">
        <v>517</v>
      </c>
      <c r="B537" s="101">
        <v>212</v>
      </c>
      <c r="C537" s="55" t="s">
        <v>536</v>
      </c>
      <c r="D537" s="59">
        <v>1938</v>
      </c>
      <c r="E537" s="55"/>
      <c r="F537" s="101" t="s">
        <v>1076</v>
      </c>
      <c r="G537" s="54">
        <v>4</v>
      </c>
      <c r="H537" s="54">
        <v>2</v>
      </c>
      <c r="I537" s="57">
        <v>4854.7</v>
      </c>
      <c r="J537" s="57">
        <v>3484.7</v>
      </c>
      <c r="K537" s="13">
        <v>205</v>
      </c>
      <c r="L537" s="57">
        <f>SUM('Прил.1.2-реестр дом'!G532)</f>
        <v>13060567.58</v>
      </c>
      <c r="M537" s="57">
        <v>0</v>
      </c>
      <c r="N537" s="57">
        <v>0</v>
      </c>
      <c r="O537" s="57">
        <v>0</v>
      </c>
      <c r="P537" s="57">
        <f t="shared" si="46"/>
        <v>13060567.58</v>
      </c>
      <c r="Q537" s="57">
        <f t="shared" si="45"/>
        <v>3747.97</v>
      </c>
      <c r="R537" s="57">
        <f t="shared" si="47"/>
        <v>3747.97</v>
      </c>
      <c r="S537" s="58">
        <v>46022</v>
      </c>
    </row>
    <row r="538" spans="1:19" s="36" customFormat="1" ht="30" x14ac:dyDescent="0.25">
      <c r="A538" s="101">
        <v>518</v>
      </c>
      <c r="B538" s="101">
        <v>213</v>
      </c>
      <c r="C538" s="55" t="s">
        <v>537</v>
      </c>
      <c r="D538" s="59">
        <v>1957</v>
      </c>
      <c r="E538" s="55"/>
      <c r="F538" s="101" t="s">
        <v>1076</v>
      </c>
      <c r="G538" s="54">
        <v>4</v>
      </c>
      <c r="H538" s="54">
        <v>4</v>
      </c>
      <c r="I538" s="57">
        <v>3321.5</v>
      </c>
      <c r="J538" s="57">
        <v>3002.1</v>
      </c>
      <c r="K538" s="13">
        <v>94</v>
      </c>
      <c r="L538" s="57">
        <f>SUM('Прил.1.2-реестр дом'!G533)</f>
        <v>9759877.0199999996</v>
      </c>
      <c r="M538" s="57">
        <v>0</v>
      </c>
      <c r="N538" s="57">
        <v>0</v>
      </c>
      <c r="O538" s="57">
        <v>0</v>
      </c>
      <c r="P538" s="57">
        <f t="shared" si="46"/>
        <v>9759877.0199999996</v>
      </c>
      <c r="Q538" s="57">
        <f t="shared" si="45"/>
        <v>3251.02</v>
      </c>
      <c r="R538" s="57">
        <f t="shared" si="47"/>
        <v>3251.02</v>
      </c>
      <c r="S538" s="58">
        <v>46022</v>
      </c>
    </row>
    <row r="539" spans="1:19" s="36" customFormat="1" ht="30" x14ac:dyDescent="0.25">
      <c r="A539" s="101">
        <v>519</v>
      </c>
      <c r="B539" s="101">
        <v>214</v>
      </c>
      <c r="C539" s="55" t="s">
        <v>538</v>
      </c>
      <c r="D539" s="59">
        <v>1957</v>
      </c>
      <c r="E539" s="55"/>
      <c r="F539" s="101" t="s">
        <v>1076</v>
      </c>
      <c r="G539" s="54">
        <v>4</v>
      </c>
      <c r="H539" s="54">
        <v>7</v>
      </c>
      <c r="I539" s="57">
        <v>5521</v>
      </c>
      <c r="J539" s="57">
        <v>4936.3999999999996</v>
      </c>
      <c r="K539" s="13">
        <v>157</v>
      </c>
      <c r="L539" s="57">
        <f>SUM('Прил.1.2-реестр дом'!G534)</f>
        <v>15255176.539999999</v>
      </c>
      <c r="M539" s="57">
        <v>0</v>
      </c>
      <c r="N539" s="57">
        <v>0</v>
      </c>
      <c r="O539" s="57">
        <v>0</v>
      </c>
      <c r="P539" s="57">
        <f t="shared" si="46"/>
        <v>15255176.539999999</v>
      </c>
      <c r="Q539" s="57">
        <f t="shared" si="45"/>
        <v>3090.34</v>
      </c>
      <c r="R539" s="57">
        <f t="shared" si="47"/>
        <v>3090.34</v>
      </c>
      <c r="S539" s="58">
        <v>46022</v>
      </c>
    </row>
    <row r="540" spans="1:19" s="36" customFormat="1" ht="30" x14ac:dyDescent="0.25">
      <c r="A540" s="101">
        <v>520</v>
      </c>
      <c r="B540" s="101">
        <v>215</v>
      </c>
      <c r="C540" s="55" t="s">
        <v>539</v>
      </c>
      <c r="D540" s="56">
        <v>1965</v>
      </c>
      <c r="E540" s="55"/>
      <c r="F540" s="101" t="s">
        <v>1076</v>
      </c>
      <c r="G540" s="54">
        <v>5</v>
      </c>
      <c r="H540" s="54">
        <v>2</v>
      </c>
      <c r="I540" s="57">
        <v>1712.1</v>
      </c>
      <c r="J540" s="57">
        <v>1578.5</v>
      </c>
      <c r="K540" s="13">
        <v>73</v>
      </c>
      <c r="L540" s="57">
        <f>SUM('Прил.1.2-реестр дом'!G535)</f>
        <v>5202418.1399999997</v>
      </c>
      <c r="M540" s="57">
        <v>0</v>
      </c>
      <c r="N540" s="57">
        <v>0</v>
      </c>
      <c r="O540" s="57">
        <v>0</v>
      </c>
      <c r="P540" s="57">
        <f t="shared" si="46"/>
        <v>5202418.1399999997</v>
      </c>
      <c r="Q540" s="57">
        <f t="shared" si="45"/>
        <v>3295.8</v>
      </c>
      <c r="R540" s="57">
        <f t="shared" si="47"/>
        <v>3295.8</v>
      </c>
      <c r="S540" s="58">
        <v>46022</v>
      </c>
    </row>
    <row r="541" spans="1:19" s="36" customFormat="1" ht="30" x14ac:dyDescent="0.25">
      <c r="A541" s="101">
        <v>521</v>
      </c>
      <c r="B541" s="101">
        <v>216</v>
      </c>
      <c r="C541" s="55" t="s">
        <v>540</v>
      </c>
      <c r="D541" s="56">
        <v>1971</v>
      </c>
      <c r="E541" s="55"/>
      <c r="F541" s="101" t="s">
        <v>1076</v>
      </c>
      <c r="G541" s="54">
        <v>2</v>
      </c>
      <c r="H541" s="54">
        <v>3</v>
      </c>
      <c r="I541" s="57">
        <v>944.9</v>
      </c>
      <c r="J541" s="57">
        <v>863.9</v>
      </c>
      <c r="K541" s="13">
        <v>62</v>
      </c>
      <c r="L541" s="57">
        <f>SUM('Прил.1.2-реестр дом'!G536)</f>
        <v>3337584.66</v>
      </c>
      <c r="M541" s="57">
        <v>0</v>
      </c>
      <c r="N541" s="57">
        <v>0</v>
      </c>
      <c r="O541" s="57">
        <v>0</v>
      </c>
      <c r="P541" s="57">
        <f t="shared" si="46"/>
        <v>3337584.66</v>
      </c>
      <c r="Q541" s="57">
        <f t="shared" si="45"/>
        <v>3863.39</v>
      </c>
      <c r="R541" s="57">
        <f t="shared" si="47"/>
        <v>3863.39</v>
      </c>
      <c r="S541" s="58">
        <v>46022</v>
      </c>
    </row>
    <row r="542" spans="1:19" s="36" customFormat="1" ht="30" x14ac:dyDescent="0.25">
      <c r="A542" s="101">
        <v>522</v>
      </c>
      <c r="B542" s="101">
        <v>217</v>
      </c>
      <c r="C542" s="55" t="s">
        <v>541</v>
      </c>
      <c r="D542" s="59">
        <v>1958</v>
      </c>
      <c r="E542" s="55"/>
      <c r="F542" s="101" t="s">
        <v>1076</v>
      </c>
      <c r="G542" s="54">
        <v>5</v>
      </c>
      <c r="H542" s="54">
        <v>10</v>
      </c>
      <c r="I542" s="57">
        <v>11907.7</v>
      </c>
      <c r="J542" s="57">
        <v>10721.8</v>
      </c>
      <c r="K542" s="13">
        <v>325</v>
      </c>
      <c r="L542" s="57">
        <f>SUM('Прил.1.2-реестр дом'!G537)</f>
        <v>42060489.869999997</v>
      </c>
      <c r="M542" s="57">
        <v>0</v>
      </c>
      <c r="N542" s="57">
        <v>0</v>
      </c>
      <c r="O542" s="57">
        <v>0</v>
      </c>
      <c r="P542" s="57">
        <f t="shared" si="46"/>
        <v>42060489.869999997</v>
      </c>
      <c r="Q542" s="57">
        <f t="shared" si="45"/>
        <v>3922.89</v>
      </c>
      <c r="R542" s="57">
        <f t="shared" si="47"/>
        <v>3922.89</v>
      </c>
      <c r="S542" s="58">
        <v>46022</v>
      </c>
    </row>
    <row r="543" spans="1:19" s="36" customFormat="1" ht="30" x14ac:dyDescent="0.25">
      <c r="A543" s="101">
        <v>523</v>
      </c>
      <c r="B543" s="101">
        <v>218</v>
      </c>
      <c r="C543" s="55" t="s">
        <v>542</v>
      </c>
      <c r="D543" s="59">
        <v>1963</v>
      </c>
      <c r="E543" s="55"/>
      <c r="F543" s="103" t="s">
        <v>1080</v>
      </c>
      <c r="G543" s="54">
        <v>5</v>
      </c>
      <c r="H543" s="54">
        <v>3</v>
      </c>
      <c r="I543" s="57">
        <v>2741.8</v>
      </c>
      <c r="J543" s="57">
        <v>2536.8000000000002</v>
      </c>
      <c r="K543" s="13">
        <v>117</v>
      </c>
      <c r="L543" s="57">
        <f>SUM('Прил.1.2-реестр дом'!G538)</f>
        <v>5716707.4000000004</v>
      </c>
      <c r="M543" s="57">
        <v>0</v>
      </c>
      <c r="N543" s="57">
        <v>0</v>
      </c>
      <c r="O543" s="57">
        <v>0</v>
      </c>
      <c r="P543" s="57">
        <f t="shared" si="46"/>
        <v>5716707.4000000004</v>
      </c>
      <c r="Q543" s="57">
        <f t="shared" si="45"/>
        <v>2253.5100000000002</v>
      </c>
      <c r="R543" s="57">
        <f t="shared" si="47"/>
        <v>2253.5100000000002</v>
      </c>
      <c r="S543" s="58">
        <v>46022</v>
      </c>
    </row>
    <row r="544" spans="1:19" s="36" customFormat="1" ht="30" x14ac:dyDescent="0.25">
      <c r="A544" s="101">
        <v>524</v>
      </c>
      <c r="B544" s="101">
        <v>219</v>
      </c>
      <c r="C544" s="55" t="s">
        <v>543</v>
      </c>
      <c r="D544" s="59">
        <v>1958</v>
      </c>
      <c r="E544" s="55"/>
      <c r="F544" s="101" t="s">
        <v>1076</v>
      </c>
      <c r="G544" s="54">
        <v>4</v>
      </c>
      <c r="H544" s="54">
        <v>4</v>
      </c>
      <c r="I544" s="57">
        <v>4901</v>
      </c>
      <c r="J544" s="57">
        <v>4388.7</v>
      </c>
      <c r="K544" s="13">
        <v>94</v>
      </c>
      <c r="L544" s="57">
        <f>SUM('Прил.1.2-реестр дом'!G539)</f>
        <v>17311358.27</v>
      </c>
      <c r="M544" s="57">
        <v>0</v>
      </c>
      <c r="N544" s="57">
        <v>0</v>
      </c>
      <c r="O544" s="57">
        <v>0</v>
      </c>
      <c r="P544" s="57">
        <f t="shared" si="46"/>
        <v>17311358.27</v>
      </c>
      <c r="Q544" s="57">
        <f t="shared" si="45"/>
        <v>3944.53</v>
      </c>
      <c r="R544" s="57">
        <f t="shared" si="47"/>
        <v>3944.53</v>
      </c>
      <c r="S544" s="58">
        <v>46022</v>
      </c>
    </row>
    <row r="545" spans="1:19" s="36" customFormat="1" ht="30" x14ac:dyDescent="0.25">
      <c r="A545" s="101">
        <v>525</v>
      </c>
      <c r="B545" s="101">
        <v>220</v>
      </c>
      <c r="C545" s="55" t="s">
        <v>544</v>
      </c>
      <c r="D545" s="59">
        <v>1964</v>
      </c>
      <c r="E545" s="55"/>
      <c r="F545" s="101" t="s">
        <v>1080</v>
      </c>
      <c r="G545" s="54">
        <v>5</v>
      </c>
      <c r="H545" s="54">
        <v>4</v>
      </c>
      <c r="I545" s="57">
        <v>3533.2</v>
      </c>
      <c r="J545" s="57">
        <v>3258.1</v>
      </c>
      <c r="K545" s="13">
        <v>120</v>
      </c>
      <c r="L545" s="57">
        <f>SUM('Прил.1.2-реестр дом'!G540)</f>
        <v>7304240.1100000003</v>
      </c>
      <c r="M545" s="57">
        <v>0</v>
      </c>
      <c r="N545" s="57">
        <v>0</v>
      </c>
      <c r="O545" s="57">
        <v>0</v>
      </c>
      <c r="P545" s="57">
        <f t="shared" si="46"/>
        <v>7304240.1100000003</v>
      </c>
      <c r="Q545" s="57">
        <f t="shared" si="45"/>
        <v>2241.87</v>
      </c>
      <c r="R545" s="57">
        <f t="shared" si="47"/>
        <v>2241.87</v>
      </c>
      <c r="S545" s="58">
        <v>46022</v>
      </c>
    </row>
    <row r="546" spans="1:19" s="36" customFormat="1" ht="30" x14ac:dyDescent="0.25">
      <c r="A546" s="101">
        <v>526</v>
      </c>
      <c r="B546" s="101">
        <v>221</v>
      </c>
      <c r="C546" s="55" t="s">
        <v>545</v>
      </c>
      <c r="D546" s="59">
        <v>1957</v>
      </c>
      <c r="E546" s="55"/>
      <c r="F546" s="101" t="s">
        <v>1076</v>
      </c>
      <c r="G546" s="54">
        <v>4</v>
      </c>
      <c r="H546" s="54">
        <v>5</v>
      </c>
      <c r="I546" s="57">
        <v>4542.8</v>
      </c>
      <c r="J546" s="57">
        <v>4002.7</v>
      </c>
      <c r="K546" s="13">
        <v>124</v>
      </c>
      <c r="L546" s="57">
        <f>SUM('Прил.1.2-реестр дом'!G541)</f>
        <v>10370946.08</v>
      </c>
      <c r="M546" s="57">
        <v>0</v>
      </c>
      <c r="N546" s="57">
        <v>0</v>
      </c>
      <c r="O546" s="57">
        <v>0</v>
      </c>
      <c r="P546" s="57">
        <f t="shared" si="46"/>
        <v>10370946.08</v>
      </c>
      <c r="Q546" s="57">
        <f t="shared" si="45"/>
        <v>2590.9899999999998</v>
      </c>
      <c r="R546" s="57">
        <f t="shared" si="47"/>
        <v>2590.9899999999998</v>
      </c>
      <c r="S546" s="58">
        <v>46022</v>
      </c>
    </row>
    <row r="547" spans="1:19" s="36" customFormat="1" ht="30" x14ac:dyDescent="0.25">
      <c r="A547" s="101">
        <v>527</v>
      </c>
      <c r="B547" s="101">
        <v>222</v>
      </c>
      <c r="C547" s="55" t="s">
        <v>546</v>
      </c>
      <c r="D547" s="56">
        <v>1957</v>
      </c>
      <c r="E547" s="55"/>
      <c r="F547" s="101" t="s">
        <v>1076</v>
      </c>
      <c r="G547" s="54">
        <v>2</v>
      </c>
      <c r="H547" s="54">
        <v>1</v>
      </c>
      <c r="I547" s="57">
        <v>417.8</v>
      </c>
      <c r="J547" s="57">
        <v>376.8</v>
      </c>
      <c r="K547" s="13">
        <v>14</v>
      </c>
      <c r="L547" s="57">
        <f>SUM('Прил.1.2-реестр дом'!G542)</f>
        <v>1661572.3</v>
      </c>
      <c r="M547" s="57">
        <v>0</v>
      </c>
      <c r="N547" s="57">
        <v>0</v>
      </c>
      <c r="O547" s="57">
        <v>0</v>
      </c>
      <c r="P547" s="57">
        <f t="shared" si="46"/>
        <v>1661572.3</v>
      </c>
      <c r="Q547" s="57">
        <f t="shared" si="45"/>
        <v>4409.6899999999996</v>
      </c>
      <c r="R547" s="57">
        <f t="shared" si="47"/>
        <v>4409.6899999999996</v>
      </c>
      <c r="S547" s="58">
        <v>46022</v>
      </c>
    </row>
    <row r="548" spans="1:19" s="36" customFormat="1" ht="30" x14ac:dyDescent="0.25">
      <c r="A548" s="101">
        <v>528</v>
      </c>
      <c r="B548" s="101">
        <v>223</v>
      </c>
      <c r="C548" s="55" t="s">
        <v>547</v>
      </c>
      <c r="D548" s="56">
        <v>1958</v>
      </c>
      <c r="E548" s="55"/>
      <c r="F548" s="101" t="s">
        <v>1076</v>
      </c>
      <c r="G548" s="54">
        <v>2</v>
      </c>
      <c r="H548" s="54">
        <v>1</v>
      </c>
      <c r="I548" s="57">
        <v>427.9</v>
      </c>
      <c r="J548" s="57">
        <v>382.8</v>
      </c>
      <c r="K548" s="13">
        <v>12</v>
      </c>
      <c r="L548" s="57">
        <f>SUM('Прил.1.2-реестр дом'!G543)</f>
        <v>1511432.4</v>
      </c>
      <c r="M548" s="57">
        <v>0</v>
      </c>
      <c r="N548" s="57">
        <v>0</v>
      </c>
      <c r="O548" s="57">
        <v>0</v>
      </c>
      <c r="P548" s="57">
        <f t="shared" si="46"/>
        <v>1511432.4</v>
      </c>
      <c r="Q548" s="57">
        <f t="shared" si="45"/>
        <v>3948.36</v>
      </c>
      <c r="R548" s="57">
        <f t="shared" si="47"/>
        <v>3948.36</v>
      </c>
      <c r="S548" s="58">
        <v>46022</v>
      </c>
    </row>
    <row r="549" spans="1:19" s="36" customFormat="1" ht="30" x14ac:dyDescent="0.25">
      <c r="A549" s="101">
        <v>529</v>
      </c>
      <c r="B549" s="101">
        <v>224</v>
      </c>
      <c r="C549" s="55" t="s">
        <v>548</v>
      </c>
      <c r="D549" s="59">
        <v>1955</v>
      </c>
      <c r="E549" s="55"/>
      <c r="F549" s="101" t="s">
        <v>1076</v>
      </c>
      <c r="G549" s="54">
        <v>4</v>
      </c>
      <c r="H549" s="54">
        <v>4</v>
      </c>
      <c r="I549" s="57">
        <v>3912.7</v>
      </c>
      <c r="J549" s="57">
        <v>3622.5</v>
      </c>
      <c r="K549" s="13">
        <v>77</v>
      </c>
      <c r="L549" s="57">
        <f>SUM('Прил.1.2-реестр дом'!G544)</f>
        <v>9633300.0700000003</v>
      </c>
      <c r="M549" s="57">
        <v>0</v>
      </c>
      <c r="N549" s="57">
        <v>0</v>
      </c>
      <c r="O549" s="57">
        <v>0</v>
      </c>
      <c r="P549" s="57">
        <f t="shared" si="46"/>
        <v>9633300.0700000003</v>
      </c>
      <c r="Q549" s="57">
        <f t="shared" si="45"/>
        <v>2659.3</v>
      </c>
      <c r="R549" s="57">
        <f t="shared" si="47"/>
        <v>2659.3</v>
      </c>
      <c r="S549" s="58">
        <v>46022</v>
      </c>
    </row>
    <row r="550" spans="1:19" s="36" customFormat="1" ht="30" x14ac:dyDescent="0.25">
      <c r="A550" s="101">
        <v>530</v>
      </c>
      <c r="B550" s="101">
        <v>225</v>
      </c>
      <c r="C550" s="55" t="s">
        <v>549</v>
      </c>
      <c r="D550" s="59">
        <v>1934</v>
      </c>
      <c r="E550" s="55"/>
      <c r="F550" s="101" t="s">
        <v>1076</v>
      </c>
      <c r="G550" s="54">
        <v>4</v>
      </c>
      <c r="H550" s="54">
        <v>6</v>
      </c>
      <c r="I550" s="57">
        <v>4222.5</v>
      </c>
      <c r="J550" s="57">
        <v>3757.5</v>
      </c>
      <c r="K550" s="13">
        <v>107</v>
      </c>
      <c r="L550" s="57">
        <f>SUM('Прил.1.2-реестр дом'!G545)</f>
        <v>12221763.449999999</v>
      </c>
      <c r="M550" s="57">
        <v>0</v>
      </c>
      <c r="N550" s="57">
        <v>0</v>
      </c>
      <c r="O550" s="57">
        <v>0</v>
      </c>
      <c r="P550" s="57">
        <f t="shared" si="46"/>
        <v>12221763.449999999</v>
      </c>
      <c r="Q550" s="57">
        <f t="shared" si="45"/>
        <v>3252.63</v>
      </c>
      <c r="R550" s="57">
        <f t="shared" si="47"/>
        <v>3252.63</v>
      </c>
      <c r="S550" s="58">
        <v>46022</v>
      </c>
    </row>
    <row r="551" spans="1:19" s="36" customFormat="1" ht="30" x14ac:dyDescent="0.25">
      <c r="A551" s="101">
        <v>531</v>
      </c>
      <c r="B551" s="101">
        <v>226</v>
      </c>
      <c r="C551" s="55" t="s">
        <v>550</v>
      </c>
      <c r="D551" s="59">
        <v>1962</v>
      </c>
      <c r="E551" s="55"/>
      <c r="F551" s="101" t="s">
        <v>1076</v>
      </c>
      <c r="G551" s="54">
        <v>5</v>
      </c>
      <c r="H551" s="54">
        <v>2</v>
      </c>
      <c r="I551" s="57">
        <v>1746.4</v>
      </c>
      <c r="J551" s="57">
        <v>1607.6</v>
      </c>
      <c r="K551" s="13">
        <v>68</v>
      </c>
      <c r="L551" s="57">
        <f>SUM('Прил.1.2-реестр дом'!G546)</f>
        <v>1393153.93</v>
      </c>
      <c r="M551" s="57">
        <v>0</v>
      </c>
      <c r="N551" s="57">
        <v>0</v>
      </c>
      <c r="O551" s="57">
        <v>0</v>
      </c>
      <c r="P551" s="57">
        <f t="shared" si="46"/>
        <v>1393153.93</v>
      </c>
      <c r="Q551" s="57">
        <f t="shared" si="45"/>
        <v>866.6</v>
      </c>
      <c r="R551" s="57">
        <f t="shared" si="47"/>
        <v>866.6</v>
      </c>
      <c r="S551" s="58">
        <v>46022</v>
      </c>
    </row>
    <row r="552" spans="1:19" s="36" customFormat="1" ht="30" x14ac:dyDescent="0.25">
      <c r="A552" s="101">
        <v>532</v>
      </c>
      <c r="B552" s="101">
        <v>227</v>
      </c>
      <c r="C552" s="55" t="s">
        <v>551</v>
      </c>
      <c r="D552" s="59">
        <v>1960</v>
      </c>
      <c r="E552" s="55"/>
      <c r="F552" s="101" t="s">
        <v>1076</v>
      </c>
      <c r="G552" s="54">
        <v>5</v>
      </c>
      <c r="H552" s="54">
        <v>4</v>
      </c>
      <c r="I552" s="57">
        <v>3416.6</v>
      </c>
      <c r="J552" s="57">
        <v>3098.2</v>
      </c>
      <c r="K552" s="13">
        <v>112</v>
      </c>
      <c r="L552" s="57">
        <f>SUM('Прил.1.2-реестр дом'!G547)</f>
        <v>12068146.640000001</v>
      </c>
      <c r="M552" s="57">
        <v>0</v>
      </c>
      <c r="N552" s="57">
        <v>0</v>
      </c>
      <c r="O552" s="57">
        <v>0</v>
      </c>
      <c r="P552" s="57">
        <f t="shared" si="46"/>
        <v>12068146.640000001</v>
      </c>
      <c r="Q552" s="57">
        <f t="shared" si="45"/>
        <v>3895.21</v>
      </c>
      <c r="R552" s="57">
        <f t="shared" si="47"/>
        <v>3895.21</v>
      </c>
      <c r="S552" s="58">
        <v>46022</v>
      </c>
    </row>
    <row r="553" spans="1:19" s="36" customFormat="1" ht="30" x14ac:dyDescent="0.25">
      <c r="A553" s="101">
        <v>533</v>
      </c>
      <c r="B553" s="101">
        <v>228</v>
      </c>
      <c r="C553" s="55" t="s">
        <v>552</v>
      </c>
      <c r="D553" s="59">
        <v>1963</v>
      </c>
      <c r="E553" s="55"/>
      <c r="F553" s="101" t="s">
        <v>1076</v>
      </c>
      <c r="G553" s="54">
        <v>5</v>
      </c>
      <c r="H553" s="54">
        <v>4</v>
      </c>
      <c r="I553" s="57">
        <v>3498.1</v>
      </c>
      <c r="J553" s="57">
        <v>3228.7</v>
      </c>
      <c r="K553" s="13">
        <v>89</v>
      </c>
      <c r="L553" s="57">
        <f>SUM('Прил.1.2-реестр дом'!G548)</f>
        <v>2790535.81</v>
      </c>
      <c r="M553" s="57">
        <v>0</v>
      </c>
      <c r="N553" s="57">
        <v>0</v>
      </c>
      <c r="O553" s="57">
        <v>0</v>
      </c>
      <c r="P553" s="57">
        <f t="shared" si="46"/>
        <v>2790535.81</v>
      </c>
      <c r="Q553" s="57">
        <f t="shared" si="45"/>
        <v>864.29</v>
      </c>
      <c r="R553" s="57">
        <f t="shared" si="47"/>
        <v>864.29</v>
      </c>
      <c r="S553" s="58">
        <v>46022</v>
      </c>
    </row>
    <row r="554" spans="1:19" s="36" customFormat="1" ht="30" x14ac:dyDescent="0.25">
      <c r="A554" s="101">
        <v>534</v>
      </c>
      <c r="B554" s="101">
        <v>229</v>
      </c>
      <c r="C554" s="55" t="s">
        <v>553</v>
      </c>
      <c r="D554" s="59">
        <v>1960</v>
      </c>
      <c r="E554" s="55"/>
      <c r="F554" s="101" t="s">
        <v>1076</v>
      </c>
      <c r="G554" s="54">
        <v>5</v>
      </c>
      <c r="H554" s="54">
        <v>7</v>
      </c>
      <c r="I554" s="57">
        <v>10412.9</v>
      </c>
      <c r="J554" s="57">
        <v>9530.6</v>
      </c>
      <c r="K554" s="13">
        <v>201</v>
      </c>
      <c r="L554" s="57">
        <f>SUM('Прил.1.2-реестр дом'!G549)</f>
        <v>8306672.2999999998</v>
      </c>
      <c r="M554" s="57">
        <v>0</v>
      </c>
      <c r="N554" s="57">
        <v>0</v>
      </c>
      <c r="O554" s="57">
        <v>0</v>
      </c>
      <c r="P554" s="57">
        <f t="shared" si="46"/>
        <v>8306672.2999999998</v>
      </c>
      <c r="Q554" s="57">
        <f t="shared" si="45"/>
        <v>871.58</v>
      </c>
      <c r="R554" s="57">
        <f t="shared" si="47"/>
        <v>871.58</v>
      </c>
      <c r="S554" s="58">
        <v>46022</v>
      </c>
    </row>
    <row r="555" spans="1:19" s="36" customFormat="1" ht="30" x14ac:dyDescent="0.25">
      <c r="A555" s="101">
        <v>535</v>
      </c>
      <c r="B555" s="101">
        <v>230</v>
      </c>
      <c r="C555" s="55" t="s">
        <v>554</v>
      </c>
      <c r="D555" s="59">
        <v>1963</v>
      </c>
      <c r="E555" s="55"/>
      <c r="F555" s="101" t="s">
        <v>1076</v>
      </c>
      <c r="G555" s="54">
        <v>5</v>
      </c>
      <c r="H555" s="54">
        <v>4</v>
      </c>
      <c r="I555" s="57">
        <v>4159.2</v>
      </c>
      <c r="J555" s="57">
        <v>3871.3</v>
      </c>
      <c r="K555" s="13">
        <v>66</v>
      </c>
      <c r="L555" s="57">
        <f>SUM('Прил.1.2-реестр дом'!G550)</f>
        <v>3317914.46</v>
      </c>
      <c r="M555" s="57">
        <v>0</v>
      </c>
      <c r="N555" s="57">
        <v>0</v>
      </c>
      <c r="O555" s="57">
        <v>0</v>
      </c>
      <c r="P555" s="57">
        <f t="shared" si="46"/>
        <v>3317914.46</v>
      </c>
      <c r="Q555" s="57">
        <f t="shared" si="45"/>
        <v>857.05</v>
      </c>
      <c r="R555" s="57">
        <f t="shared" si="47"/>
        <v>857.05</v>
      </c>
      <c r="S555" s="58">
        <v>46022</v>
      </c>
    </row>
    <row r="556" spans="1:19" s="36" customFormat="1" ht="30" x14ac:dyDescent="0.25">
      <c r="A556" s="101">
        <v>536</v>
      </c>
      <c r="B556" s="101">
        <v>231</v>
      </c>
      <c r="C556" s="55" t="s">
        <v>555</v>
      </c>
      <c r="D556" s="59">
        <v>1962</v>
      </c>
      <c r="E556" s="55"/>
      <c r="F556" s="101" t="s">
        <v>1076</v>
      </c>
      <c r="G556" s="54">
        <v>5</v>
      </c>
      <c r="H556" s="54">
        <v>4</v>
      </c>
      <c r="I556" s="57">
        <v>3648.8</v>
      </c>
      <c r="J556" s="57">
        <v>3337.8</v>
      </c>
      <c r="K556" s="13">
        <v>107</v>
      </c>
      <c r="L556" s="57">
        <f>SUM('Прил.1.2-реестр дом'!G551)</f>
        <v>9324198.0800000001</v>
      </c>
      <c r="M556" s="57">
        <v>0</v>
      </c>
      <c r="N556" s="57">
        <v>0</v>
      </c>
      <c r="O556" s="57">
        <v>0</v>
      </c>
      <c r="P556" s="57">
        <f t="shared" si="46"/>
        <v>9324198.0800000001</v>
      </c>
      <c r="Q556" s="57">
        <f t="shared" si="45"/>
        <v>2793.52</v>
      </c>
      <c r="R556" s="57">
        <f t="shared" si="47"/>
        <v>2793.52</v>
      </c>
      <c r="S556" s="58">
        <v>46022</v>
      </c>
    </row>
    <row r="557" spans="1:19" s="36" customFormat="1" ht="30" x14ac:dyDescent="0.25">
      <c r="A557" s="101">
        <v>537</v>
      </c>
      <c r="B557" s="101">
        <v>232</v>
      </c>
      <c r="C557" s="55" t="s">
        <v>556</v>
      </c>
      <c r="D557" s="59">
        <v>1961</v>
      </c>
      <c r="E557" s="55"/>
      <c r="F557" s="101" t="s">
        <v>1076</v>
      </c>
      <c r="G557" s="54">
        <v>5</v>
      </c>
      <c r="H557" s="54">
        <v>3</v>
      </c>
      <c r="I557" s="57">
        <v>2522.1</v>
      </c>
      <c r="J557" s="57">
        <v>2322.1999999999998</v>
      </c>
      <c r="K557" s="13">
        <v>79</v>
      </c>
      <c r="L557" s="57">
        <f>SUM('Прил.1.2-реестр дом'!G552)</f>
        <v>2011952.31</v>
      </c>
      <c r="M557" s="57">
        <v>0</v>
      </c>
      <c r="N557" s="57">
        <v>0</v>
      </c>
      <c r="O557" s="57">
        <v>0</v>
      </c>
      <c r="P557" s="57">
        <f t="shared" si="46"/>
        <v>2011952.31</v>
      </c>
      <c r="Q557" s="57">
        <f t="shared" si="45"/>
        <v>866.4</v>
      </c>
      <c r="R557" s="57">
        <f t="shared" si="47"/>
        <v>866.4</v>
      </c>
      <c r="S557" s="58">
        <v>46022</v>
      </c>
    </row>
    <row r="558" spans="1:19" s="36" customFormat="1" ht="30" x14ac:dyDescent="0.25">
      <c r="A558" s="101">
        <v>538</v>
      </c>
      <c r="B558" s="101">
        <v>233</v>
      </c>
      <c r="C558" s="55" t="s">
        <v>557</v>
      </c>
      <c r="D558" s="56">
        <v>1962</v>
      </c>
      <c r="E558" s="55"/>
      <c r="F558" s="101" t="s">
        <v>1076</v>
      </c>
      <c r="G558" s="54">
        <v>5</v>
      </c>
      <c r="H558" s="54">
        <v>2</v>
      </c>
      <c r="I558" s="57">
        <v>1641.6</v>
      </c>
      <c r="J558" s="57">
        <v>1508.6</v>
      </c>
      <c r="K558" s="13">
        <v>67</v>
      </c>
      <c r="L558" s="57">
        <f>SUM('Прил.1.2-реестр дом'!G553)</f>
        <v>1309551.93</v>
      </c>
      <c r="M558" s="57">
        <v>0</v>
      </c>
      <c r="N558" s="57">
        <v>0</v>
      </c>
      <c r="O558" s="57">
        <v>0</v>
      </c>
      <c r="P558" s="57">
        <f t="shared" si="46"/>
        <v>1309551.93</v>
      </c>
      <c r="Q558" s="57">
        <f t="shared" si="45"/>
        <v>868.06</v>
      </c>
      <c r="R558" s="57">
        <f t="shared" si="47"/>
        <v>868.06</v>
      </c>
      <c r="S558" s="58">
        <v>46022</v>
      </c>
    </row>
    <row r="559" spans="1:19" s="36" customFormat="1" ht="30" x14ac:dyDescent="0.25">
      <c r="A559" s="101">
        <v>539</v>
      </c>
      <c r="B559" s="101">
        <v>234</v>
      </c>
      <c r="C559" s="55" t="s">
        <v>558</v>
      </c>
      <c r="D559" s="59">
        <v>1961</v>
      </c>
      <c r="E559" s="55"/>
      <c r="F559" s="101" t="s">
        <v>1075</v>
      </c>
      <c r="G559" s="54">
        <v>5</v>
      </c>
      <c r="H559" s="54">
        <v>4</v>
      </c>
      <c r="I559" s="57">
        <v>3875.9</v>
      </c>
      <c r="J559" s="57">
        <v>3513.4</v>
      </c>
      <c r="K559" s="13">
        <v>116</v>
      </c>
      <c r="L559" s="57">
        <f>SUM('Прил.1.2-реестр дом'!G554)</f>
        <v>3091917.83</v>
      </c>
      <c r="M559" s="57">
        <v>0</v>
      </c>
      <c r="N559" s="57">
        <v>0</v>
      </c>
      <c r="O559" s="57">
        <v>0</v>
      </c>
      <c r="P559" s="57">
        <f t="shared" si="46"/>
        <v>3091917.83</v>
      </c>
      <c r="Q559" s="57">
        <f t="shared" si="45"/>
        <v>880.04</v>
      </c>
      <c r="R559" s="57">
        <f t="shared" si="47"/>
        <v>880.04</v>
      </c>
      <c r="S559" s="58">
        <v>46022</v>
      </c>
    </row>
    <row r="560" spans="1:19" s="36" customFormat="1" ht="30" x14ac:dyDescent="0.25">
      <c r="A560" s="101">
        <v>540</v>
      </c>
      <c r="B560" s="101">
        <v>235</v>
      </c>
      <c r="C560" s="55" t="s">
        <v>559</v>
      </c>
      <c r="D560" s="56">
        <v>1962</v>
      </c>
      <c r="E560" s="55"/>
      <c r="F560" s="101" t="s">
        <v>1075</v>
      </c>
      <c r="G560" s="54">
        <v>5</v>
      </c>
      <c r="H560" s="54">
        <v>4</v>
      </c>
      <c r="I560" s="57">
        <v>3913.3</v>
      </c>
      <c r="J560" s="57">
        <v>3545.6</v>
      </c>
      <c r="K560" s="13">
        <v>140</v>
      </c>
      <c r="L560" s="57">
        <f>SUM('Прил.1.2-реестр дом'!G555)</f>
        <v>3121752.9</v>
      </c>
      <c r="M560" s="57">
        <v>0</v>
      </c>
      <c r="N560" s="57">
        <v>0</v>
      </c>
      <c r="O560" s="57">
        <v>0</v>
      </c>
      <c r="P560" s="57">
        <f t="shared" si="46"/>
        <v>3121752.9</v>
      </c>
      <c r="Q560" s="57">
        <f t="shared" si="45"/>
        <v>880.46</v>
      </c>
      <c r="R560" s="57">
        <f t="shared" si="47"/>
        <v>880.46</v>
      </c>
      <c r="S560" s="58">
        <v>46022</v>
      </c>
    </row>
    <row r="561" spans="1:19" s="36" customFormat="1" ht="30" x14ac:dyDescent="0.25">
      <c r="A561" s="101">
        <v>541</v>
      </c>
      <c r="B561" s="101">
        <v>236</v>
      </c>
      <c r="C561" s="55" t="s">
        <v>560</v>
      </c>
      <c r="D561" s="59">
        <v>1962</v>
      </c>
      <c r="E561" s="55"/>
      <c r="F561" s="101" t="s">
        <v>1075</v>
      </c>
      <c r="G561" s="54">
        <v>5</v>
      </c>
      <c r="H561" s="54">
        <v>3</v>
      </c>
      <c r="I561" s="57">
        <v>2662.7</v>
      </c>
      <c r="J561" s="57">
        <v>2473</v>
      </c>
      <c r="K561" s="13">
        <v>85</v>
      </c>
      <c r="L561" s="57">
        <f>SUM('Прил.1.2-реестр дом'!G556)</f>
        <v>2124113.0099999998</v>
      </c>
      <c r="M561" s="57">
        <v>0</v>
      </c>
      <c r="N561" s="57">
        <v>0</v>
      </c>
      <c r="O561" s="57">
        <v>0</v>
      </c>
      <c r="P561" s="57">
        <f t="shared" si="46"/>
        <v>2124113.0099999998</v>
      </c>
      <c r="Q561" s="57">
        <f t="shared" si="45"/>
        <v>858.92</v>
      </c>
      <c r="R561" s="57">
        <f t="shared" si="47"/>
        <v>858.92</v>
      </c>
      <c r="S561" s="58">
        <v>46022</v>
      </c>
    </row>
    <row r="562" spans="1:19" s="36" customFormat="1" ht="30" x14ac:dyDescent="0.25">
      <c r="A562" s="101">
        <v>542</v>
      </c>
      <c r="B562" s="101">
        <v>237</v>
      </c>
      <c r="C562" s="55" t="s">
        <v>561</v>
      </c>
      <c r="D562" s="59">
        <v>1961</v>
      </c>
      <c r="E562" s="55"/>
      <c r="F562" s="101" t="s">
        <v>1075</v>
      </c>
      <c r="G562" s="54">
        <v>5</v>
      </c>
      <c r="H562" s="54">
        <v>4</v>
      </c>
      <c r="I562" s="57">
        <v>3788.7</v>
      </c>
      <c r="J562" s="57">
        <v>3476.4</v>
      </c>
      <c r="K562" s="13">
        <v>121</v>
      </c>
      <c r="L562" s="57">
        <f>SUM('Прил.1.2-реестр дом'!G557)</f>
        <v>3022355.86</v>
      </c>
      <c r="M562" s="57">
        <v>0</v>
      </c>
      <c r="N562" s="57">
        <v>0</v>
      </c>
      <c r="O562" s="57">
        <v>0</v>
      </c>
      <c r="P562" s="57">
        <f t="shared" si="46"/>
        <v>3022355.86</v>
      </c>
      <c r="Q562" s="57">
        <f t="shared" si="45"/>
        <v>869.39</v>
      </c>
      <c r="R562" s="57">
        <f t="shared" si="47"/>
        <v>869.39</v>
      </c>
      <c r="S562" s="58">
        <v>46022</v>
      </c>
    </row>
    <row r="563" spans="1:19" s="36" customFormat="1" ht="30" x14ac:dyDescent="0.25">
      <c r="A563" s="101">
        <v>543</v>
      </c>
      <c r="B563" s="101">
        <v>238</v>
      </c>
      <c r="C563" s="55" t="s">
        <v>562</v>
      </c>
      <c r="D563" s="56">
        <v>1962</v>
      </c>
      <c r="E563" s="55"/>
      <c r="F563" s="101" t="s">
        <v>1075</v>
      </c>
      <c r="G563" s="54">
        <v>5</v>
      </c>
      <c r="H563" s="54">
        <v>4</v>
      </c>
      <c r="I563" s="57">
        <v>3996.3</v>
      </c>
      <c r="J563" s="57">
        <v>3685.3</v>
      </c>
      <c r="K563" s="13">
        <v>117</v>
      </c>
      <c r="L563" s="57">
        <f>SUM('Прил.1.2-реестр дом'!G558)</f>
        <v>3187964.4</v>
      </c>
      <c r="M563" s="57">
        <v>0</v>
      </c>
      <c r="N563" s="57">
        <v>0</v>
      </c>
      <c r="O563" s="57">
        <v>0</v>
      </c>
      <c r="P563" s="57">
        <f t="shared" si="46"/>
        <v>3187964.4</v>
      </c>
      <c r="Q563" s="57">
        <f t="shared" si="45"/>
        <v>865.05</v>
      </c>
      <c r="R563" s="57">
        <f t="shared" si="47"/>
        <v>865.05</v>
      </c>
      <c r="S563" s="58">
        <v>46022</v>
      </c>
    </row>
    <row r="564" spans="1:19" s="36" customFormat="1" ht="30" x14ac:dyDescent="0.25">
      <c r="A564" s="101">
        <v>544</v>
      </c>
      <c r="B564" s="101">
        <v>239</v>
      </c>
      <c r="C564" s="55" t="s">
        <v>563</v>
      </c>
      <c r="D564" s="59">
        <v>1961</v>
      </c>
      <c r="E564" s="55"/>
      <c r="F564" s="101" t="s">
        <v>1075</v>
      </c>
      <c r="G564" s="54">
        <v>5</v>
      </c>
      <c r="H564" s="54">
        <v>4</v>
      </c>
      <c r="I564" s="57">
        <v>3893.4</v>
      </c>
      <c r="J564" s="57">
        <v>3577.7</v>
      </c>
      <c r="K564" s="13">
        <v>127</v>
      </c>
      <c r="L564" s="57">
        <f>SUM('Прил.1.2-реестр дом'!G559)</f>
        <v>3105878.09</v>
      </c>
      <c r="M564" s="57">
        <v>0</v>
      </c>
      <c r="N564" s="57">
        <v>0</v>
      </c>
      <c r="O564" s="57">
        <v>0</v>
      </c>
      <c r="P564" s="57">
        <f t="shared" si="46"/>
        <v>3105878.09</v>
      </c>
      <c r="Q564" s="57">
        <f t="shared" si="45"/>
        <v>868.12</v>
      </c>
      <c r="R564" s="57">
        <f t="shared" si="47"/>
        <v>868.12</v>
      </c>
      <c r="S564" s="58">
        <v>46022</v>
      </c>
    </row>
    <row r="565" spans="1:19" s="36" customFormat="1" ht="30" x14ac:dyDescent="0.25">
      <c r="A565" s="101">
        <v>545</v>
      </c>
      <c r="B565" s="101">
        <v>240</v>
      </c>
      <c r="C565" s="55" t="s">
        <v>564</v>
      </c>
      <c r="D565" s="56">
        <v>1962</v>
      </c>
      <c r="E565" s="55"/>
      <c r="F565" s="101" t="s">
        <v>1076</v>
      </c>
      <c r="G565" s="54">
        <v>4</v>
      </c>
      <c r="H565" s="54">
        <v>3</v>
      </c>
      <c r="I565" s="57">
        <v>1511.8</v>
      </c>
      <c r="J565" s="57">
        <v>1365.4</v>
      </c>
      <c r="K565" s="13">
        <v>62</v>
      </c>
      <c r="L565" s="57">
        <f>SUM('Прил.1.2-реестр дом'!G560)</f>
        <v>4915111.6399999997</v>
      </c>
      <c r="M565" s="57">
        <v>0</v>
      </c>
      <c r="N565" s="57">
        <v>0</v>
      </c>
      <c r="O565" s="57">
        <v>0</v>
      </c>
      <c r="P565" s="57">
        <f t="shared" si="46"/>
        <v>4915111.6399999997</v>
      </c>
      <c r="Q565" s="57">
        <f t="shared" si="45"/>
        <v>3599.76</v>
      </c>
      <c r="R565" s="57">
        <f t="shared" si="47"/>
        <v>3599.76</v>
      </c>
      <c r="S565" s="58">
        <v>46022</v>
      </c>
    </row>
    <row r="566" spans="1:19" s="36" customFormat="1" ht="30" x14ac:dyDescent="0.25">
      <c r="A566" s="101">
        <v>546</v>
      </c>
      <c r="B566" s="101">
        <v>241</v>
      </c>
      <c r="C566" s="55" t="s">
        <v>565</v>
      </c>
      <c r="D566" s="59">
        <v>1960</v>
      </c>
      <c r="E566" s="55"/>
      <c r="F566" s="101" t="s">
        <v>1075</v>
      </c>
      <c r="G566" s="54">
        <v>5</v>
      </c>
      <c r="H566" s="54">
        <v>3</v>
      </c>
      <c r="I566" s="57">
        <v>2887.2</v>
      </c>
      <c r="J566" s="57">
        <v>2669.4</v>
      </c>
      <c r="K566" s="13">
        <v>93</v>
      </c>
      <c r="L566" s="57">
        <f>SUM('Прил.1.2-реестр дом'!G561)</f>
        <v>6929637.2400000002</v>
      </c>
      <c r="M566" s="57">
        <v>0</v>
      </c>
      <c r="N566" s="57">
        <v>0</v>
      </c>
      <c r="O566" s="57">
        <v>0</v>
      </c>
      <c r="P566" s="57">
        <f t="shared" si="46"/>
        <v>6929637.2400000002</v>
      </c>
      <c r="Q566" s="57">
        <f t="shared" si="45"/>
        <v>2595.9499999999998</v>
      </c>
      <c r="R566" s="57">
        <f t="shared" si="47"/>
        <v>2595.9499999999998</v>
      </c>
      <c r="S566" s="58">
        <v>46022</v>
      </c>
    </row>
    <row r="567" spans="1:19" s="36" customFormat="1" ht="30" x14ac:dyDescent="0.25">
      <c r="A567" s="101">
        <v>547</v>
      </c>
      <c r="B567" s="101">
        <v>242</v>
      </c>
      <c r="C567" s="55" t="s">
        <v>566</v>
      </c>
      <c r="D567" s="59">
        <v>1961</v>
      </c>
      <c r="E567" s="55"/>
      <c r="F567" s="101" t="s">
        <v>1076</v>
      </c>
      <c r="G567" s="54">
        <v>5</v>
      </c>
      <c r="H567" s="54">
        <v>2</v>
      </c>
      <c r="I567" s="57">
        <v>1719</v>
      </c>
      <c r="J567" s="57">
        <v>1577</v>
      </c>
      <c r="K567" s="13">
        <v>43</v>
      </c>
      <c r="L567" s="57">
        <f>SUM('Прил.1.2-реестр дом'!G562)</f>
        <v>6071867.96</v>
      </c>
      <c r="M567" s="57">
        <v>0</v>
      </c>
      <c r="N567" s="57">
        <v>0</v>
      </c>
      <c r="O567" s="57">
        <v>0</v>
      </c>
      <c r="P567" s="57">
        <f t="shared" si="46"/>
        <v>6071867.96</v>
      </c>
      <c r="Q567" s="57">
        <f t="shared" si="45"/>
        <v>3850.27</v>
      </c>
      <c r="R567" s="57">
        <f t="shared" si="47"/>
        <v>3850.27</v>
      </c>
      <c r="S567" s="58">
        <v>46022</v>
      </c>
    </row>
    <row r="568" spans="1:19" s="36" customFormat="1" ht="30" x14ac:dyDescent="0.25">
      <c r="A568" s="101">
        <v>548</v>
      </c>
      <c r="B568" s="101">
        <v>243</v>
      </c>
      <c r="C568" s="55" t="s">
        <v>567</v>
      </c>
      <c r="D568" s="59">
        <v>1959</v>
      </c>
      <c r="E568" s="55"/>
      <c r="F568" s="101" t="s">
        <v>1076</v>
      </c>
      <c r="G568" s="54">
        <v>5</v>
      </c>
      <c r="H568" s="54">
        <v>2</v>
      </c>
      <c r="I568" s="57">
        <v>1837.5</v>
      </c>
      <c r="J568" s="57">
        <v>1702.9</v>
      </c>
      <c r="K568" s="13">
        <v>56</v>
      </c>
      <c r="L568" s="57">
        <f>SUM('Прил.1.2-реестр дом'!G563)</f>
        <v>4487561.82</v>
      </c>
      <c r="M568" s="57">
        <v>0</v>
      </c>
      <c r="N568" s="57">
        <v>0</v>
      </c>
      <c r="O568" s="57">
        <v>0</v>
      </c>
      <c r="P568" s="57">
        <f t="shared" si="46"/>
        <v>4487561.82</v>
      </c>
      <c r="Q568" s="57">
        <f t="shared" si="45"/>
        <v>2635.25</v>
      </c>
      <c r="R568" s="57">
        <f t="shared" si="47"/>
        <v>2635.25</v>
      </c>
      <c r="S568" s="58">
        <v>46022</v>
      </c>
    </row>
    <row r="569" spans="1:19" s="36" customFormat="1" ht="30" x14ac:dyDescent="0.25">
      <c r="A569" s="101">
        <v>549</v>
      </c>
      <c r="B569" s="101">
        <v>244</v>
      </c>
      <c r="C569" s="55" t="s">
        <v>568</v>
      </c>
      <c r="D569" s="59">
        <v>1960</v>
      </c>
      <c r="E569" s="55"/>
      <c r="F569" s="101" t="s">
        <v>1076</v>
      </c>
      <c r="G569" s="54">
        <v>5</v>
      </c>
      <c r="H569" s="54">
        <v>2</v>
      </c>
      <c r="I569" s="57">
        <v>1631.7</v>
      </c>
      <c r="J569" s="57">
        <v>1495.1</v>
      </c>
      <c r="K569" s="13">
        <v>49</v>
      </c>
      <c r="L569" s="57">
        <f>SUM('Прил.1.2-реестр дом'!G564)</f>
        <v>5763506.0800000001</v>
      </c>
      <c r="M569" s="57">
        <v>0</v>
      </c>
      <c r="N569" s="57">
        <v>0</v>
      </c>
      <c r="O569" s="57">
        <v>0</v>
      </c>
      <c r="P569" s="57">
        <f t="shared" si="46"/>
        <v>5763506.0800000001</v>
      </c>
      <c r="Q569" s="57">
        <f t="shared" si="45"/>
        <v>3854.93</v>
      </c>
      <c r="R569" s="57">
        <f t="shared" si="47"/>
        <v>3854.93</v>
      </c>
      <c r="S569" s="58">
        <v>46022</v>
      </c>
    </row>
    <row r="570" spans="1:19" s="36" customFormat="1" ht="30" x14ac:dyDescent="0.25">
      <c r="A570" s="101">
        <v>550</v>
      </c>
      <c r="B570" s="101">
        <v>245</v>
      </c>
      <c r="C570" s="55" t="s">
        <v>569</v>
      </c>
      <c r="D570" s="59">
        <v>1959</v>
      </c>
      <c r="E570" s="55"/>
      <c r="F570" s="101" t="s">
        <v>1076</v>
      </c>
      <c r="G570" s="54">
        <v>2</v>
      </c>
      <c r="H570" s="54">
        <v>2</v>
      </c>
      <c r="I570" s="57">
        <v>709</v>
      </c>
      <c r="J570" s="57">
        <v>649.70000000000005</v>
      </c>
      <c r="K570" s="13">
        <v>25</v>
      </c>
      <c r="L570" s="57">
        <f>SUM('Прил.1.2-реестр дом'!G565)</f>
        <v>2711760.8</v>
      </c>
      <c r="M570" s="57">
        <v>0</v>
      </c>
      <c r="N570" s="57">
        <v>0</v>
      </c>
      <c r="O570" s="57">
        <v>0</v>
      </c>
      <c r="P570" s="57">
        <f t="shared" si="46"/>
        <v>2711760.8</v>
      </c>
      <c r="Q570" s="57">
        <f t="shared" si="45"/>
        <v>4173.87</v>
      </c>
      <c r="R570" s="57">
        <f t="shared" si="47"/>
        <v>4173.87</v>
      </c>
      <c r="S570" s="58">
        <v>46022</v>
      </c>
    </row>
    <row r="571" spans="1:19" s="36" customFormat="1" ht="30" x14ac:dyDescent="0.25">
      <c r="A571" s="101">
        <v>551</v>
      </c>
      <c r="B571" s="101">
        <v>246</v>
      </c>
      <c r="C571" s="55" t="s">
        <v>570</v>
      </c>
      <c r="D571" s="59">
        <v>1961</v>
      </c>
      <c r="E571" s="55"/>
      <c r="F571" s="101" t="s">
        <v>1076</v>
      </c>
      <c r="G571" s="54">
        <v>2</v>
      </c>
      <c r="H571" s="54">
        <v>3</v>
      </c>
      <c r="I571" s="57">
        <v>948</v>
      </c>
      <c r="J571" s="57">
        <v>902.3</v>
      </c>
      <c r="K571" s="13">
        <v>33</v>
      </c>
      <c r="L571" s="57">
        <f>SUM('Прил.1.2-реестр дом'!G566)</f>
        <v>3348534.51</v>
      </c>
      <c r="M571" s="57">
        <v>0</v>
      </c>
      <c r="N571" s="57">
        <v>0</v>
      </c>
      <c r="O571" s="57">
        <v>0</v>
      </c>
      <c r="P571" s="57">
        <f t="shared" si="46"/>
        <v>3348534.51</v>
      </c>
      <c r="Q571" s="57">
        <f t="shared" si="45"/>
        <v>3711.11</v>
      </c>
      <c r="R571" s="57">
        <f t="shared" si="47"/>
        <v>3711.11</v>
      </c>
      <c r="S571" s="58">
        <v>46022</v>
      </c>
    </row>
    <row r="572" spans="1:19" s="36" customFormat="1" ht="30" x14ac:dyDescent="0.25">
      <c r="A572" s="101">
        <v>552</v>
      </c>
      <c r="B572" s="101">
        <v>247</v>
      </c>
      <c r="C572" s="55" t="s">
        <v>571</v>
      </c>
      <c r="D572" s="59">
        <v>1962</v>
      </c>
      <c r="E572" s="55"/>
      <c r="F572" s="101" t="s">
        <v>1075</v>
      </c>
      <c r="G572" s="54">
        <v>5</v>
      </c>
      <c r="H572" s="54">
        <v>4</v>
      </c>
      <c r="I572" s="57">
        <v>4011.6</v>
      </c>
      <c r="J572" s="57">
        <v>3723</v>
      </c>
      <c r="K572" s="13">
        <v>103</v>
      </c>
      <c r="L572" s="57">
        <f>SUM('Прил.1.2-реестр дом'!G567)</f>
        <v>3200169.66</v>
      </c>
      <c r="M572" s="57">
        <v>0</v>
      </c>
      <c r="N572" s="57">
        <v>0</v>
      </c>
      <c r="O572" s="57">
        <v>0</v>
      </c>
      <c r="P572" s="57">
        <f t="shared" si="46"/>
        <v>3200169.66</v>
      </c>
      <c r="Q572" s="57">
        <f t="shared" si="45"/>
        <v>859.57</v>
      </c>
      <c r="R572" s="57">
        <f t="shared" si="47"/>
        <v>859.57</v>
      </c>
      <c r="S572" s="58">
        <v>46022</v>
      </c>
    </row>
    <row r="573" spans="1:19" s="36" customFormat="1" ht="30" x14ac:dyDescent="0.25">
      <c r="A573" s="101">
        <v>553</v>
      </c>
      <c r="B573" s="101">
        <v>248</v>
      </c>
      <c r="C573" s="55" t="s">
        <v>572</v>
      </c>
      <c r="D573" s="59">
        <v>1960</v>
      </c>
      <c r="E573" s="55"/>
      <c r="F573" s="101" t="s">
        <v>1076</v>
      </c>
      <c r="G573" s="54">
        <v>2</v>
      </c>
      <c r="H573" s="54">
        <v>1</v>
      </c>
      <c r="I573" s="57">
        <v>291.10000000000002</v>
      </c>
      <c r="J573" s="57">
        <v>265.8</v>
      </c>
      <c r="K573" s="13">
        <v>26</v>
      </c>
      <c r="L573" s="57">
        <f>SUM('Прил.1.2-реестр дом'!G568)</f>
        <v>1028226.16</v>
      </c>
      <c r="M573" s="57">
        <v>0</v>
      </c>
      <c r="N573" s="57">
        <v>0</v>
      </c>
      <c r="O573" s="57">
        <v>0</v>
      </c>
      <c r="P573" s="57">
        <f t="shared" si="46"/>
        <v>1028226.16</v>
      </c>
      <c r="Q573" s="57">
        <f t="shared" si="45"/>
        <v>3868.42</v>
      </c>
      <c r="R573" s="57">
        <f t="shared" si="47"/>
        <v>3868.42</v>
      </c>
      <c r="S573" s="58">
        <v>46022</v>
      </c>
    </row>
    <row r="574" spans="1:19" s="36" customFormat="1" ht="30" x14ac:dyDescent="0.25">
      <c r="A574" s="101">
        <v>554</v>
      </c>
      <c r="B574" s="101">
        <v>249</v>
      </c>
      <c r="C574" s="55" t="s">
        <v>573</v>
      </c>
      <c r="D574" s="59">
        <v>1962</v>
      </c>
      <c r="E574" s="55"/>
      <c r="F574" s="101" t="s">
        <v>1075</v>
      </c>
      <c r="G574" s="54">
        <v>5</v>
      </c>
      <c r="H574" s="54">
        <v>4</v>
      </c>
      <c r="I574" s="57">
        <v>4004</v>
      </c>
      <c r="J574" s="57">
        <v>3659.2</v>
      </c>
      <c r="K574" s="13">
        <v>132</v>
      </c>
      <c r="L574" s="57">
        <f>SUM('Прил.1.2-реестр дом'!G569)</f>
        <v>3194106.92</v>
      </c>
      <c r="M574" s="57">
        <v>0</v>
      </c>
      <c r="N574" s="57">
        <v>0</v>
      </c>
      <c r="O574" s="57">
        <v>0</v>
      </c>
      <c r="P574" s="57">
        <f t="shared" si="46"/>
        <v>3194106.92</v>
      </c>
      <c r="Q574" s="57">
        <f t="shared" si="45"/>
        <v>872.9</v>
      </c>
      <c r="R574" s="57">
        <f t="shared" si="47"/>
        <v>872.9</v>
      </c>
      <c r="S574" s="58">
        <v>46022</v>
      </c>
    </row>
    <row r="575" spans="1:19" s="36" customFormat="1" ht="30" x14ac:dyDescent="0.25">
      <c r="A575" s="101">
        <v>555</v>
      </c>
      <c r="B575" s="101">
        <v>250</v>
      </c>
      <c r="C575" s="55" t="s">
        <v>574</v>
      </c>
      <c r="D575" s="59">
        <v>1962</v>
      </c>
      <c r="E575" s="55"/>
      <c r="F575" s="101" t="s">
        <v>1075</v>
      </c>
      <c r="G575" s="54">
        <v>5</v>
      </c>
      <c r="H575" s="54">
        <v>4</v>
      </c>
      <c r="I575" s="57">
        <v>3911.1</v>
      </c>
      <c r="J575" s="57">
        <v>3526.1</v>
      </c>
      <c r="K575" s="13">
        <v>130</v>
      </c>
      <c r="L575" s="57">
        <f>SUM('Прил.1.2-реестр дом'!G570)</f>
        <v>7443648.0899999999</v>
      </c>
      <c r="M575" s="57">
        <v>0</v>
      </c>
      <c r="N575" s="57">
        <v>0</v>
      </c>
      <c r="O575" s="57">
        <v>0</v>
      </c>
      <c r="P575" s="57">
        <f t="shared" si="46"/>
        <v>7443648.0899999999</v>
      </c>
      <c r="Q575" s="57">
        <f t="shared" si="45"/>
        <v>2111.0100000000002</v>
      </c>
      <c r="R575" s="57">
        <f t="shared" si="47"/>
        <v>2111.0100000000002</v>
      </c>
      <c r="S575" s="58">
        <v>46022</v>
      </c>
    </row>
    <row r="576" spans="1:19" s="36" customFormat="1" ht="30" x14ac:dyDescent="0.25">
      <c r="A576" s="101">
        <v>556</v>
      </c>
      <c r="B576" s="101">
        <v>251</v>
      </c>
      <c r="C576" s="55" t="s">
        <v>575</v>
      </c>
      <c r="D576" s="59">
        <v>1962</v>
      </c>
      <c r="E576" s="55"/>
      <c r="F576" s="101" t="s">
        <v>1075</v>
      </c>
      <c r="G576" s="54">
        <v>5</v>
      </c>
      <c r="H576" s="54">
        <v>4</v>
      </c>
      <c r="I576" s="57">
        <v>3932.8</v>
      </c>
      <c r="J576" s="57">
        <v>3590.7</v>
      </c>
      <c r="K576" s="13">
        <v>158</v>
      </c>
      <c r="L576" s="57">
        <f>SUM('Прил.1.2-реестр дом'!G571)</f>
        <v>3137308.61</v>
      </c>
      <c r="M576" s="57">
        <v>0</v>
      </c>
      <c r="N576" s="57">
        <v>0</v>
      </c>
      <c r="O576" s="57">
        <v>0</v>
      </c>
      <c r="P576" s="57">
        <f t="shared" si="46"/>
        <v>3137308.61</v>
      </c>
      <c r="Q576" s="57">
        <f t="shared" si="45"/>
        <v>873.73</v>
      </c>
      <c r="R576" s="57">
        <f t="shared" si="47"/>
        <v>873.73</v>
      </c>
      <c r="S576" s="58">
        <v>46022</v>
      </c>
    </row>
    <row r="577" spans="1:19" s="36" customFormat="1" ht="30" x14ac:dyDescent="0.25">
      <c r="A577" s="101">
        <v>557</v>
      </c>
      <c r="B577" s="101">
        <v>252</v>
      </c>
      <c r="C577" s="55" t="s">
        <v>576</v>
      </c>
      <c r="D577" s="59">
        <v>1962</v>
      </c>
      <c r="E577" s="55"/>
      <c r="F577" s="101" t="s">
        <v>1075</v>
      </c>
      <c r="G577" s="54">
        <v>5</v>
      </c>
      <c r="H577" s="54">
        <v>4</v>
      </c>
      <c r="I577" s="57">
        <v>3680.6</v>
      </c>
      <c r="J577" s="57">
        <v>3410.9</v>
      </c>
      <c r="K577" s="13">
        <v>122</v>
      </c>
      <c r="L577" s="57">
        <f>SUM('Прил.1.2-реестр дом'!G572)</f>
        <v>2936121.36</v>
      </c>
      <c r="M577" s="57">
        <v>0</v>
      </c>
      <c r="N577" s="57">
        <v>0</v>
      </c>
      <c r="O577" s="57">
        <v>0</v>
      </c>
      <c r="P577" s="57">
        <f t="shared" si="46"/>
        <v>2936121.36</v>
      </c>
      <c r="Q577" s="57">
        <f t="shared" si="45"/>
        <v>860.81</v>
      </c>
      <c r="R577" s="57">
        <f t="shared" si="47"/>
        <v>860.81</v>
      </c>
      <c r="S577" s="58">
        <v>46022</v>
      </c>
    </row>
    <row r="578" spans="1:19" s="36" customFormat="1" ht="30" x14ac:dyDescent="0.25">
      <c r="A578" s="101">
        <v>558</v>
      </c>
      <c r="B578" s="101">
        <v>253</v>
      </c>
      <c r="C578" s="55" t="s">
        <v>577</v>
      </c>
      <c r="D578" s="59">
        <v>1962</v>
      </c>
      <c r="E578" s="55"/>
      <c r="F578" s="101" t="s">
        <v>1076</v>
      </c>
      <c r="G578" s="54">
        <v>5</v>
      </c>
      <c r="H578" s="54">
        <v>3</v>
      </c>
      <c r="I578" s="57">
        <v>2736</v>
      </c>
      <c r="J578" s="57">
        <v>2479</v>
      </c>
      <c r="K578" s="13">
        <v>107</v>
      </c>
      <c r="L578" s="57">
        <f>SUM('Прил.1.2-реестр дом'!G573)</f>
        <v>2182586.54</v>
      </c>
      <c r="M578" s="57">
        <v>0</v>
      </c>
      <c r="N578" s="57">
        <v>0</v>
      </c>
      <c r="O578" s="57">
        <v>0</v>
      </c>
      <c r="P578" s="57">
        <f t="shared" si="46"/>
        <v>2182586.54</v>
      </c>
      <c r="Q578" s="57">
        <f t="shared" si="45"/>
        <v>880.43</v>
      </c>
      <c r="R578" s="57">
        <f t="shared" si="47"/>
        <v>880.43</v>
      </c>
      <c r="S578" s="58">
        <v>46022</v>
      </c>
    </row>
    <row r="579" spans="1:19" s="36" customFormat="1" ht="30" x14ac:dyDescent="0.25">
      <c r="A579" s="101">
        <v>559</v>
      </c>
      <c r="B579" s="101">
        <v>254</v>
      </c>
      <c r="C579" s="55" t="s">
        <v>578</v>
      </c>
      <c r="D579" s="59">
        <v>1961</v>
      </c>
      <c r="E579" s="55"/>
      <c r="F579" s="101" t="s">
        <v>1076</v>
      </c>
      <c r="G579" s="54">
        <v>2</v>
      </c>
      <c r="H579" s="54">
        <v>1</v>
      </c>
      <c r="I579" s="57">
        <v>309.89999999999998</v>
      </c>
      <c r="J579" s="57">
        <v>282.8</v>
      </c>
      <c r="K579" s="13">
        <v>28</v>
      </c>
      <c r="L579" s="57">
        <f>SUM('Прил.1.2-реестр дом'!G574)</f>
        <v>1094631.69</v>
      </c>
      <c r="M579" s="57">
        <v>0</v>
      </c>
      <c r="N579" s="57">
        <v>0</v>
      </c>
      <c r="O579" s="57">
        <v>0</v>
      </c>
      <c r="P579" s="57">
        <f t="shared" si="46"/>
        <v>1094631.69</v>
      </c>
      <c r="Q579" s="57">
        <f t="shared" si="45"/>
        <v>3870.69</v>
      </c>
      <c r="R579" s="57">
        <f t="shared" si="47"/>
        <v>3870.69</v>
      </c>
      <c r="S579" s="58">
        <v>46022</v>
      </c>
    </row>
    <row r="580" spans="1:19" s="36" customFormat="1" ht="30" x14ac:dyDescent="0.25">
      <c r="A580" s="101">
        <v>560</v>
      </c>
      <c r="B580" s="101">
        <v>255</v>
      </c>
      <c r="C580" s="55" t="s">
        <v>579</v>
      </c>
      <c r="D580" s="59">
        <v>1951</v>
      </c>
      <c r="E580" s="55"/>
      <c r="F580" s="101" t="s">
        <v>1076</v>
      </c>
      <c r="G580" s="54">
        <v>2</v>
      </c>
      <c r="H580" s="54">
        <v>1</v>
      </c>
      <c r="I580" s="57">
        <v>463.1</v>
      </c>
      <c r="J580" s="57">
        <v>419.7</v>
      </c>
      <c r="K580" s="13">
        <v>22</v>
      </c>
      <c r="L580" s="57">
        <f>SUM('Прил.1.2-реестр дом'!G575)</f>
        <v>1176554.82</v>
      </c>
      <c r="M580" s="57">
        <v>0</v>
      </c>
      <c r="N580" s="57">
        <v>0</v>
      </c>
      <c r="O580" s="57">
        <v>0</v>
      </c>
      <c r="P580" s="57">
        <f t="shared" si="46"/>
        <v>1176554.82</v>
      </c>
      <c r="Q580" s="57">
        <f t="shared" si="45"/>
        <v>2803.32</v>
      </c>
      <c r="R580" s="57">
        <f t="shared" si="47"/>
        <v>2803.32</v>
      </c>
      <c r="S580" s="58">
        <v>46022</v>
      </c>
    </row>
    <row r="581" spans="1:19" s="36" customFormat="1" ht="30" x14ac:dyDescent="0.25">
      <c r="A581" s="101">
        <v>561</v>
      </c>
      <c r="B581" s="101">
        <v>256</v>
      </c>
      <c r="C581" s="55" t="s">
        <v>580</v>
      </c>
      <c r="D581" s="59">
        <v>1950</v>
      </c>
      <c r="E581" s="55"/>
      <c r="F581" s="101" t="s">
        <v>1076</v>
      </c>
      <c r="G581" s="54">
        <v>2</v>
      </c>
      <c r="H581" s="54">
        <v>1</v>
      </c>
      <c r="I581" s="57">
        <v>239</v>
      </c>
      <c r="J581" s="57">
        <v>213.9</v>
      </c>
      <c r="K581" s="13">
        <v>13</v>
      </c>
      <c r="L581" s="57">
        <f>SUM('Прил.1.2-реестр дом'!G576)</f>
        <v>190657.23</v>
      </c>
      <c r="M581" s="57">
        <v>0</v>
      </c>
      <c r="N581" s="57">
        <v>0</v>
      </c>
      <c r="O581" s="57">
        <v>0</v>
      </c>
      <c r="P581" s="57">
        <f t="shared" si="46"/>
        <v>190657.23</v>
      </c>
      <c r="Q581" s="57">
        <f t="shared" ref="Q581:Q644" si="48">SUM(L581/J581)</f>
        <v>891.34</v>
      </c>
      <c r="R581" s="57">
        <f t="shared" si="47"/>
        <v>891.34</v>
      </c>
      <c r="S581" s="58">
        <v>46022</v>
      </c>
    </row>
    <row r="582" spans="1:19" s="36" customFormat="1" ht="30" x14ac:dyDescent="0.25">
      <c r="A582" s="101">
        <v>562</v>
      </c>
      <c r="B582" s="101">
        <v>257</v>
      </c>
      <c r="C582" s="55" t="s">
        <v>581</v>
      </c>
      <c r="D582" s="59">
        <v>1950</v>
      </c>
      <c r="E582" s="55"/>
      <c r="F582" s="101" t="s">
        <v>1076</v>
      </c>
      <c r="G582" s="54">
        <v>2</v>
      </c>
      <c r="H582" s="54">
        <v>1</v>
      </c>
      <c r="I582" s="57">
        <v>534.79999999999995</v>
      </c>
      <c r="J582" s="57">
        <v>487.5</v>
      </c>
      <c r="K582" s="13">
        <v>13</v>
      </c>
      <c r="L582" s="57">
        <f>SUM('Прил.1.2-реестр дом'!G577)</f>
        <v>426625.47</v>
      </c>
      <c r="M582" s="57">
        <v>0</v>
      </c>
      <c r="N582" s="57">
        <v>0</v>
      </c>
      <c r="O582" s="57">
        <v>0</v>
      </c>
      <c r="P582" s="57">
        <f t="shared" si="46"/>
        <v>426625.47</v>
      </c>
      <c r="Q582" s="57">
        <f t="shared" si="48"/>
        <v>875.13</v>
      </c>
      <c r="R582" s="57">
        <f t="shared" si="47"/>
        <v>875.13</v>
      </c>
      <c r="S582" s="58">
        <v>46022</v>
      </c>
    </row>
    <row r="583" spans="1:19" s="36" customFormat="1" ht="30" x14ac:dyDescent="0.25">
      <c r="A583" s="101">
        <v>563</v>
      </c>
      <c r="B583" s="101">
        <v>258</v>
      </c>
      <c r="C583" s="55" t="s">
        <v>582</v>
      </c>
      <c r="D583" s="59">
        <v>1950</v>
      </c>
      <c r="E583" s="55"/>
      <c r="F583" s="101" t="s">
        <v>1076</v>
      </c>
      <c r="G583" s="54">
        <v>2</v>
      </c>
      <c r="H583" s="54">
        <v>1</v>
      </c>
      <c r="I583" s="57">
        <v>530.20000000000005</v>
      </c>
      <c r="J583" s="57">
        <v>482.9</v>
      </c>
      <c r="K583" s="13">
        <v>21</v>
      </c>
      <c r="L583" s="57">
        <f>SUM('Прил.1.2-реестр дом'!G578)</f>
        <v>422955.92</v>
      </c>
      <c r="M583" s="57">
        <v>0</v>
      </c>
      <c r="N583" s="57">
        <v>0</v>
      </c>
      <c r="O583" s="57">
        <v>0</v>
      </c>
      <c r="P583" s="57">
        <f t="shared" si="46"/>
        <v>422955.92</v>
      </c>
      <c r="Q583" s="57">
        <f t="shared" si="48"/>
        <v>875.87</v>
      </c>
      <c r="R583" s="57">
        <f t="shared" si="47"/>
        <v>875.87</v>
      </c>
      <c r="S583" s="58">
        <v>46022</v>
      </c>
    </row>
    <row r="584" spans="1:19" s="36" customFormat="1" ht="30" x14ac:dyDescent="0.25">
      <c r="A584" s="101">
        <v>564</v>
      </c>
      <c r="B584" s="101">
        <v>259</v>
      </c>
      <c r="C584" s="55" t="s">
        <v>583</v>
      </c>
      <c r="D584" s="59">
        <v>1961</v>
      </c>
      <c r="E584" s="55"/>
      <c r="F584" s="101" t="s">
        <v>1076</v>
      </c>
      <c r="G584" s="54">
        <v>5</v>
      </c>
      <c r="H584" s="54">
        <v>4</v>
      </c>
      <c r="I584" s="57">
        <v>3439.21</v>
      </c>
      <c r="J584" s="57">
        <v>3168.61</v>
      </c>
      <c r="K584" s="13">
        <v>139</v>
      </c>
      <c r="L584" s="57">
        <f>SUM('Прил.1.2-реестр дом'!G579)</f>
        <v>9680619.5199999996</v>
      </c>
      <c r="M584" s="57">
        <v>0</v>
      </c>
      <c r="N584" s="57">
        <v>0</v>
      </c>
      <c r="O584" s="57">
        <v>0</v>
      </c>
      <c r="P584" s="57">
        <f t="shared" si="46"/>
        <v>9680619.5199999996</v>
      </c>
      <c r="Q584" s="57">
        <f t="shared" si="48"/>
        <v>3055.16</v>
      </c>
      <c r="R584" s="57">
        <f t="shared" si="47"/>
        <v>3055.16</v>
      </c>
      <c r="S584" s="58">
        <v>46022</v>
      </c>
    </row>
    <row r="585" spans="1:19" s="36" customFormat="1" ht="30" x14ac:dyDescent="0.25">
      <c r="A585" s="101">
        <v>565</v>
      </c>
      <c r="B585" s="101">
        <v>260</v>
      </c>
      <c r="C585" s="55" t="s">
        <v>584</v>
      </c>
      <c r="D585" s="56">
        <v>1961</v>
      </c>
      <c r="E585" s="55"/>
      <c r="F585" s="101" t="s">
        <v>1076</v>
      </c>
      <c r="G585" s="54">
        <v>5</v>
      </c>
      <c r="H585" s="54">
        <v>2</v>
      </c>
      <c r="I585" s="57">
        <v>1669.8</v>
      </c>
      <c r="J585" s="57">
        <v>1536.8</v>
      </c>
      <c r="K585" s="13">
        <v>74</v>
      </c>
      <c r="L585" s="57">
        <f>SUM('Прил.1.2-реестр дом'!G580)</f>
        <v>4700119.6399999997</v>
      </c>
      <c r="M585" s="57">
        <v>0</v>
      </c>
      <c r="N585" s="57">
        <v>0</v>
      </c>
      <c r="O585" s="57">
        <v>0</v>
      </c>
      <c r="P585" s="57">
        <f t="shared" ref="P585:P648" si="49">L585</f>
        <v>4700119.6399999997</v>
      </c>
      <c r="Q585" s="57">
        <f t="shared" si="48"/>
        <v>3058.38</v>
      </c>
      <c r="R585" s="57">
        <f t="shared" ref="R585:R648" si="50">SUM(Q585)</f>
        <v>3058.38</v>
      </c>
      <c r="S585" s="58">
        <v>46022</v>
      </c>
    </row>
    <row r="586" spans="1:19" s="36" customFormat="1" ht="30" x14ac:dyDescent="0.25">
      <c r="A586" s="101">
        <v>566</v>
      </c>
      <c r="B586" s="101">
        <v>261</v>
      </c>
      <c r="C586" s="55" t="s">
        <v>585</v>
      </c>
      <c r="D586" s="59">
        <v>1961</v>
      </c>
      <c r="E586" s="55"/>
      <c r="F586" s="101" t="s">
        <v>1076</v>
      </c>
      <c r="G586" s="54">
        <v>5</v>
      </c>
      <c r="H586" s="54">
        <v>3</v>
      </c>
      <c r="I586" s="57">
        <v>2721.9</v>
      </c>
      <c r="J586" s="57">
        <v>2520.4</v>
      </c>
      <c r="K586" s="13">
        <v>131</v>
      </c>
      <c r="L586" s="57">
        <f>SUM('Прил.1.2-реестр дом'!G581)</f>
        <v>5783123.7400000002</v>
      </c>
      <c r="M586" s="57">
        <v>0</v>
      </c>
      <c r="N586" s="57">
        <v>0</v>
      </c>
      <c r="O586" s="57">
        <v>0</v>
      </c>
      <c r="P586" s="57">
        <f t="shared" si="49"/>
        <v>5783123.7400000002</v>
      </c>
      <c r="Q586" s="57">
        <f t="shared" si="48"/>
        <v>2294.5300000000002</v>
      </c>
      <c r="R586" s="57">
        <f t="shared" si="50"/>
        <v>2294.5300000000002</v>
      </c>
      <c r="S586" s="58">
        <v>46022</v>
      </c>
    </row>
    <row r="587" spans="1:19" s="36" customFormat="1" ht="30" x14ac:dyDescent="0.25">
      <c r="A587" s="101">
        <v>567</v>
      </c>
      <c r="B587" s="101">
        <v>262</v>
      </c>
      <c r="C587" s="55" t="s">
        <v>586</v>
      </c>
      <c r="D587" s="56">
        <v>1970</v>
      </c>
      <c r="E587" s="55"/>
      <c r="F587" s="101" t="s">
        <v>1076</v>
      </c>
      <c r="G587" s="54">
        <v>5</v>
      </c>
      <c r="H587" s="54">
        <v>4</v>
      </c>
      <c r="I587" s="57">
        <v>3676.59</v>
      </c>
      <c r="J587" s="57">
        <v>3372.59</v>
      </c>
      <c r="K587" s="13">
        <v>151</v>
      </c>
      <c r="L587" s="57">
        <f>SUM('Прил.1.2-реестр дом'!G582)</f>
        <v>10348792</v>
      </c>
      <c r="M587" s="57">
        <v>0</v>
      </c>
      <c r="N587" s="57">
        <v>0</v>
      </c>
      <c r="O587" s="57">
        <v>0</v>
      </c>
      <c r="P587" s="57">
        <f t="shared" si="49"/>
        <v>10348792</v>
      </c>
      <c r="Q587" s="57">
        <f t="shared" si="48"/>
        <v>3068.5</v>
      </c>
      <c r="R587" s="57">
        <f t="shared" si="50"/>
        <v>3068.5</v>
      </c>
      <c r="S587" s="58">
        <v>46022</v>
      </c>
    </row>
    <row r="588" spans="1:19" s="36" customFormat="1" ht="30" x14ac:dyDescent="0.25">
      <c r="A588" s="101">
        <v>568</v>
      </c>
      <c r="B588" s="101">
        <v>263</v>
      </c>
      <c r="C588" s="55" t="s">
        <v>587</v>
      </c>
      <c r="D588" s="59">
        <v>1968</v>
      </c>
      <c r="E588" s="55"/>
      <c r="F588" s="101" t="s">
        <v>1076</v>
      </c>
      <c r="G588" s="54">
        <v>5</v>
      </c>
      <c r="H588" s="54">
        <v>6</v>
      </c>
      <c r="I588" s="57">
        <v>5841</v>
      </c>
      <c r="J588" s="57">
        <v>5371</v>
      </c>
      <c r="K588" s="13">
        <v>250</v>
      </c>
      <c r="L588" s="57">
        <f>SUM('Прил.1.2-реестр дом'!G583)</f>
        <v>11268666.83</v>
      </c>
      <c r="M588" s="57">
        <v>0</v>
      </c>
      <c r="N588" s="57">
        <v>0</v>
      </c>
      <c r="O588" s="57">
        <v>0</v>
      </c>
      <c r="P588" s="57">
        <f t="shared" si="49"/>
        <v>11268666.83</v>
      </c>
      <c r="Q588" s="57">
        <f t="shared" si="48"/>
        <v>2098.06</v>
      </c>
      <c r="R588" s="57">
        <f t="shared" si="50"/>
        <v>2098.06</v>
      </c>
      <c r="S588" s="58">
        <v>46022</v>
      </c>
    </row>
    <row r="589" spans="1:19" s="36" customFormat="1" ht="30" x14ac:dyDescent="0.25">
      <c r="A589" s="101">
        <v>569</v>
      </c>
      <c r="B589" s="101">
        <v>264</v>
      </c>
      <c r="C589" s="55" t="s">
        <v>588</v>
      </c>
      <c r="D589" s="59">
        <v>1960</v>
      </c>
      <c r="E589" s="55"/>
      <c r="F589" s="101" t="s">
        <v>1076</v>
      </c>
      <c r="G589" s="54">
        <v>5</v>
      </c>
      <c r="H589" s="54">
        <v>2</v>
      </c>
      <c r="I589" s="57">
        <v>1715.9</v>
      </c>
      <c r="J589" s="57">
        <v>1579.9</v>
      </c>
      <c r="K589" s="13">
        <v>75</v>
      </c>
      <c r="L589" s="57">
        <f>SUM('Прил.1.2-реестр дом'!G584)</f>
        <v>3767586.66</v>
      </c>
      <c r="M589" s="57">
        <v>0</v>
      </c>
      <c r="N589" s="57">
        <v>0</v>
      </c>
      <c r="O589" s="57">
        <v>0</v>
      </c>
      <c r="P589" s="57">
        <f t="shared" si="49"/>
        <v>3767586.66</v>
      </c>
      <c r="Q589" s="57">
        <f t="shared" si="48"/>
        <v>2384.6999999999998</v>
      </c>
      <c r="R589" s="57">
        <f t="shared" si="50"/>
        <v>2384.6999999999998</v>
      </c>
      <c r="S589" s="58">
        <v>46022</v>
      </c>
    </row>
    <row r="590" spans="1:19" s="36" customFormat="1" ht="30" x14ac:dyDescent="0.25">
      <c r="A590" s="101">
        <v>570</v>
      </c>
      <c r="B590" s="101">
        <v>265</v>
      </c>
      <c r="C590" s="55" t="s">
        <v>589</v>
      </c>
      <c r="D590" s="59">
        <v>1959</v>
      </c>
      <c r="E590" s="55"/>
      <c r="F590" s="101" t="s">
        <v>1076</v>
      </c>
      <c r="G590" s="54">
        <v>2</v>
      </c>
      <c r="H590" s="54">
        <v>2</v>
      </c>
      <c r="I590" s="57">
        <v>688</v>
      </c>
      <c r="J590" s="57">
        <v>634</v>
      </c>
      <c r="K590" s="13">
        <v>32</v>
      </c>
      <c r="L590" s="57">
        <f>SUM('Прил.1.2-реестр дом'!G585)</f>
        <v>2736145.87</v>
      </c>
      <c r="M590" s="57">
        <v>0</v>
      </c>
      <c r="N590" s="57">
        <v>0</v>
      </c>
      <c r="O590" s="57">
        <v>0</v>
      </c>
      <c r="P590" s="57">
        <f t="shared" si="49"/>
        <v>2736145.87</v>
      </c>
      <c r="Q590" s="57">
        <f t="shared" si="48"/>
        <v>4315.6899999999996</v>
      </c>
      <c r="R590" s="57">
        <f t="shared" si="50"/>
        <v>4315.6899999999996</v>
      </c>
      <c r="S590" s="58">
        <v>46022</v>
      </c>
    </row>
    <row r="591" spans="1:19" s="36" customFormat="1" ht="30" x14ac:dyDescent="0.25">
      <c r="A591" s="101">
        <v>571</v>
      </c>
      <c r="B591" s="101">
        <v>266</v>
      </c>
      <c r="C591" s="55" t="s">
        <v>590</v>
      </c>
      <c r="D591" s="56">
        <v>1985</v>
      </c>
      <c r="E591" s="55"/>
      <c r="F591" s="101" t="s">
        <v>1076</v>
      </c>
      <c r="G591" s="54">
        <v>5</v>
      </c>
      <c r="H591" s="54">
        <v>4</v>
      </c>
      <c r="I591" s="57">
        <v>3036.8</v>
      </c>
      <c r="J591" s="57">
        <v>2722.2</v>
      </c>
      <c r="K591" s="13">
        <v>132</v>
      </c>
      <c r="L591" s="57">
        <f>SUM('Прил.1.2-реестр дом'!G586)</f>
        <v>5889864.2400000002</v>
      </c>
      <c r="M591" s="57">
        <v>0</v>
      </c>
      <c r="N591" s="57">
        <v>0</v>
      </c>
      <c r="O591" s="57">
        <v>0</v>
      </c>
      <c r="P591" s="57">
        <f t="shared" si="49"/>
        <v>5889864.2400000002</v>
      </c>
      <c r="Q591" s="57">
        <f t="shared" si="48"/>
        <v>2163.64</v>
      </c>
      <c r="R591" s="57">
        <f t="shared" si="50"/>
        <v>2163.64</v>
      </c>
      <c r="S591" s="58">
        <v>46022</v>
      </c>
    </row>
    <row r="592" spans="1:19" s="36" customFormat="1" ht="30" x14ac:dyDescent="0.25">
      <c r="A592" s="101">
        <v>572</v>
      </c>
      <c r="B592" s="101">
        <v>267</v>
      </c>
      <c r="C592" s="55" t="s">
        <v>591</v>
      </c>
      <c r="D592" s="59">
        <v>1958</v>
      </c>
      <c r="E592" s="55"/>
      <c r="F592" s="101" t="s">
        <v>1076</v>
      </c>
      <c r="G592" s="54">
        <v>4</v>
      </c>
      <c r="H592" s="54">
        <v>3</v>
      </c>
      <c r="I592" s="57">
        <v>1549.9</v>
      </c>
      <c r="J592" s="57">
        <v>1363.7</v>
      </c>
      <c r="K592" s="13">
        <v>57</v>
      </c>
      <c r="L592" s="57">
        <f>SUM('Прил.1.2-реестр дом'!G587)</f>
        <v>5474571.3499999996</v>
      </c>
      <c r="M592" s="57">
        <v>0</v>
      </c>
      <c r="N592" s="57">
        <v>0</v>
      </c>
      <c r="O592" s="57">
        <v>0</v>
      </c>
      <c r="P592" s="57">
        <f t="shared" si="49"/>
        <v>5474571.3499999996</v>
      </c>
      <c r="Q592" s="57">
        <f t="shared" si="48"/>
        <v>4014.5</v>
      </c>
      <c r="R592" s="57">
        <f t="shared" si="50"/>
        <v>4014.5</v>
      </c>
      <c r="S592" s="58">
        <v>46022</v>
      </c>
    </row>
    <row r="593" spans="1:19" s="36" customFormat="1" ht="30" x14ac:dyDescent="0.25">
      <c r="A593" s="101">
        <v>573</v>
      </c>
      <c r="B593" s="101">
        <v>268</v>
      </c>
      <c r="C593" s="55" t="s">
        <v>592</v>
      </c>
      <c r="D593" s="59">
        <v>1952</v>
      </c>
      <c r="E593" s="55"/>
      <c r="F593" s="101" t="s">
        <v>1076</v>
      </c>
      <c r="G593" s="54">
        <v>4</v>
      </c>
      <c r="H593" s="54">
        <v>3</v>
      </c>
      <c r="I593" s="57">
        <v>1614.7</v>
      </c>
      <c r="J593" s="57">
        <v>1367.7</v>
      </c>
      <c r="K593" s="13">
        <v>62</v>
      </c>
      <c r="L593" s="57">
        <f>SUM('Прил.1.2-реестр дом'!G588)</f>
        <v>4375810.1100000003</v>
      </c>
      <c r="M593" s="57">
        <v>0</v>
      </c>
      <c r="N593" s="57">
        <v>0</v>
      </c>
      <c r="O593" s="57">
        <v>0</v>
      </c>
      <c r="P593" s="57">
        <f t="shared" si="49"/>
        <v>4375810.1100000003</v>
      </c>
      <c r="Q593" s="57">
        <f t="shared" si="48"/>
        <v>3199.39</v>
      </c>
      <c r="R593" s="57">
        <f t="shared" si="50"/>
        <v>3199.39</v>
      </c>
      <c r="S593" s="58">
        <v>46022</v>
      </c>
    </row>
    <row r="594" spans="1:19" s="36" customFormat="1" ht="30" x14ac:dyDescent="0.25">
      <c r="A594" s="101">
        <v>574</v>
      </c>
      <c r="B594" s="101">
        <v>269</v>
      </c>
      <c r="C594" s="55" t="s">
        <v>593</v>
      </c>
      <c r="D594" s="59">
        <v>1958</v>
      </c>
      <c r="E594" s="55"/>
      <c r="F594" s="101" t="s">
        <v>1076</v>
      </c>
      <c r="G594" s="54">
        <v>4</v>
      </c>
      <c r="H594" s="54">
        <v>3</v>
      </c>
      <c r="I594" s="57">
        <v>2307.46</v>
      </c>
      <c r="J594" s="57">
        <v>2057.86</v>
      </c>
      <c r="K594" s="13">
        <v>50</v>
      </c>
      <c r="L594" s="57">
        <f>SUM('Прил.1.2-реестр дом'!G589)</f>
        <v>1840727.76</v>
      </c>
      <c r="M594" s="57">
        <v>0</v>
      </c>
      <c r="N594" s="57">
        <v>0</v>
      </c>
      <c r="O594" s="57">
        <v>0</v>
      </c>
      <c r="P594" s="57">
        <f t="shared" si="49"/>
        <v>1840727.76</v>
      </c>
      <c r="Q594" s="57">
        <f t="shared" si="48"/>
        <v>894.49</v>
      </c>
      <c r="R594" s="57">
        <f t="shared" si="50"/>
        <v>894.49</v>
      </c>
      <c r="S594" s="58">
        <v>46022</v>
      </c>
    </row>
    <row r="595" spans="1:19" s="36" customFormat="1" ht="30" x14ac:dyDescent="0.25">
      <c r="A595" s="101">
        <v>575</v>
      </c>
      <c r="B595" s="101">
        <v>270</v>
      </c>
      <c r="C595" s="55" t="s">
        <v>594</v>
      </c>
      <c r="D595" s="56">
        <v>1958</v>
      </c>
      <c r="E595" s="55"/>
      <c r="F595" s="101" t="s">
        <v>1076</v>
      </c>
      <c r="G595" s="54">
        <v>4</v>
      </c>
      <c r="H595" s="54">
        <v>5</v>
      </c>
      <c r="I595" s="57">
        <v>2280.09</v>
      </c>
      <c r="J595" s="57">
        <v>1877.49</v>
      </c>
      <c r="K595" s="13">
        <v>89</v>
      </c>
      <c r="L595" s="57">
        <f>SUM('Прил.1.2-реестр дом'!G590)</f>
        <v>2649866.33</v>
      </c>
      <c r="M595" s="57">
        <v>0</v>
      </c>
      <c r="N595" s="57">
        <v>0</v>
      </c>
      <c r="O595" s="57">
        <v>0</v>
      </c>
      <c r="P595" s="57">
        <f t="shared" si="49"/>
        <v>2649866.33</v>
      </c>
      <c r="Q595" s="57">
        <f t="shared" si="48"/>
        <v>1411.39</v>
      </c>
      <c r="R595" s="57">
        <f t="shared" si="50"/>
        <v>1411.39</v>
      </c>
      <c r="S595" s="58">
        <v>46022</v>
      </c>
    </row>
    <row r="596" spans="1:19" s="36" customFormat="1" ht="30" x14ac:dyDescent="0.25">
      <c r="A596" s="101">
        <v>576</v>
      </c>
      <c r="B596" s="101">
        <v>271</v>
      </c>
      <c r="C596" s="55" t="s">
        <v>595</v>
      </c>
      <c r="D596" s="59">
        <v>1957</v>
      </c>
      <c r="E596" s="55"/>
      <c r="F596" s="101" t="s">
        <v>1076</v>
      </c>
      <c r="G596" s="54">
        <v>2</v>
      </c>
      <c r="H596" s="54">
        <v>3</v>
      </c>
      <c r="I596" s="57">
        <v>1496</v>
      </c>
      <c r="J596" s="57">
        <v>1361</v>
      </c>
      <c r="K596" s="13">
        <v>52</v>
      </c>
      <c r="L596" s="57">
        <f>SUM('Прил.1.2-реестр дом'!G591)</f>
        <v>4210910.88</v>
      </c>
      <c r="M596" s="57">
        <v>0</v>
      </c>
      <c r="N596" s="57">
        <v>0</v>
      </c>
      <c r="O596" s="57">
        <v>0</v>
      </c>
      <c r="P596" s="57">
        <f t="shared" si="49"/>
        <v>4210910.88</v>
      </c>
      <c r="Q596" s="57">
        <f t="shared" si="48"/>
        <v>3093.98</v>
      </c>
      <c r="R596" s="57">
        <f t="shared" si="50"/>
        <v>3093.98</v>
      </c>
      <c r="S596" s="58">
        <v>46022</v>
      </c>
    </row>
    <row r="597" spans="1:19" s="36" customFormat="1" ht="30" x14ac:dyDescent="0.25">
      <c r="A597" s="101">
        <v>577</v>
      </c>
      <c r="B597" s="101">
        <v>272</v>
      </c>
      <c r="C597" s="55" t="s">
        <v>596</v>
      </c>
      <c r="D597" s="59">
        <v>1961</v>
      </c>
      <c r="E597" s="55"/>
      <c r="F597" s="101" t="s">
        <v>1075</v>
      </c>
      <c r="G597" s="54">
        <v>5</v>
      </c>
      <c r="H597" s="54">
        <v>3</v>
      </c>
      <c r="I597" s="57">
        <v>3169.2</v>
      </c>
      <c r="J597" s="57">
        <v>3006.8</v>
      </c>
      <c r="K597" s="13">
        <v>92</v>
      </c>
      <c r="L597" s="57">
        <f>SUM('Прил.1.2-реестр дом'!G592)</f>
        <v>8920600.7799999993</v>
      </c>
      <c r="M597" s="57">
        <v>0</v>
      </c>
      <c r="N597" s="57">
        <v>0</v>
      </c>
      <c r="O597" s="57">
        <v>0</v>
      </c>
      <c r="P597" s="57">
        <f t="shared" si="49"/>
        <v>8920600.7799999993</v>
      </c>
      <c r="Q597" s="57">
        <f t="shared" si="48"/>
        <v>2966.81</v>
      </c>
      <c r="R597" s="57">
        <f t="shared" si="50"/>
        <v>2966.81</v>
      </c>
      <c r="S597" s="58">
        <v>46022</v>
      </c>
    </row>
    <row r="598" spans="1:19" s="36" customFormat="1" ht="30" x14ac:dyDescent="0.25">
      <c r="A598" s="101">
        <v>578</v>
      </c>
      <c r="B598" s="101">
        <v>273</v>
      </c>
      <c r="C598" s="55" t="s">
        <v>597</v>
      </c>
      <c r="D598" s="59">
        <v>1961</v>
      </c>
      <c r="E598" s="55"/>
      <c r="F598" s="101" t="s">
        <v>1076</v>
      </c>
      <c r="G598" s="54">
        <v>5</v>
      </c>
      <c r="H598" s="54">
        <v>3</v>
      </c>
      <c r="I598" s="57">
        <v>3155.8</v>
      </c>
      <c r="J598" s="57">
        <v>2931.3</v>
      </c>
      <c r="K598" s="13">
        <v>100</v>
      </c>
      <c r="L598" s="57">
        <f>SUM('Прил.1.2-реестр дом'!G593)</f>
        <v>8882882.7200000007</v>
      </c>
      <c r="M598" s="57">
        <v>0</v>
      </c>
      <c r="N598" s="57">
        <v>0</v>
      </c>
      <c r="O598" s="57">
        <v>0</v>
      </c>
      <c r="P598" s="57">
        <f t="shared" si="49"/>
        <v>8882882.7200000007</v>
      </c>
      <c r="Q598" s="57">
        <f t="shared" si="48"/>
        <v>3030.36</v>
      </c>
      <c r="R598" s="57">
        <f t="shared" si="50"/>
        <v>3030.36</v>
      </c>
      <c r="S598" s="58">
        <v>46022</v>
      </c>
    </row>
    <row r="599" spans="1:19" s="36" customFormat="1" ht="30" x14ac:dyDescent="0.25">
      <c r="A599" s="101">
        <v>579</v>
      </c>
      <c r="B599" s="101">
        <v>274</v>
      </c>
      <c r="C599" s="55" t="s">
        <v>598</v>
      </c>
      <c r="D599" s="59">
        <v>1961</v>
      </c>
      <c r="E599" s="55"/>
      <c r="F599" s="101" t="s">
        <v>1076</v>
      </c>
      <c r="G599" s="54">
        <v>5</v>
      </c>
      <c r="H599" s="54">
        <v>3</v>
      </c>
      <c r="I599" s="57">
        <v>2686.7</v>
      </c>
      <c r="J599" s="57">
        <v>2485.3000000000002</v>
      </c>
      <c r="K599" s="13">
        <v>125</v>
      </c>
      <c r="L599" s="57">
        <f>SUM('Прил.1.2-реестр дом'!G594)</f>
        <v>7562469.4299999997</v>
      </c>
      <c r="M599" s="57">
        <v>0</v>
      </c>
      <c r="N599" s="57">
        <v>0</v>
      </c>
      <c r="O599" s="57">
        <v>0</v>
      </c>
      <c r="P599" s="57">
        <f t="shared" si="49"/>
        <v>7562469.4299999997</v>
      </c>
      <c r="Q599" s="57">
        <f t="shared" si="48"/>
        <v>3042.88</v>
      </c>
      <c r="R599" s="57">
        <f t="shared" si="50"/>
        <v>3042.88</v>
      </c>
      <c r="S599" s="58">
        <v>46022</v>
      </c>
    </row>
    <row r="600" spans="1:19" s="36" customFormat="1" ht="30" x14ac:dyDescent="0.25">
      <c r="A600" s="101">
        <v>580</v>
      </c>
      <c r="B600" s="101">
        <v>275</v>
      </c>
      <c r="C600" s="55" t="s">
        <v>599</v>
      </c>
      <c r="D600" s="59">
        <v>1961</v>
      </c>
      <c r="E600" s="55"/>
      <c r="F600" s="101" t="s">
        <v>1076</v>
      </c>
      <c r="G600" s="54">
        <v>5</v>
      </c>
      <c r="H600" s="54">
        <v>2</v>
      </c>
      <c r="I600" s="57">
        <v>1687.5</v>
      </c>
      <c r="J600" s="57">
        <v>1577.5</v>
      </c>
      <c r="K600" s="13">
        <v>92</v>
      </c>
      <c r="L600" s="57">
        <f>SUM('Прил.1.2-реестр дом'!G595)</f>
        <v>4749941.25</v>
      </c>
      <c r="M600" s="57">
        <v>0</v>
      </c>
      <c r="N600" s="57">
        <v>0</v>
      </c>
      <c r="O600" s="57">
        <v>0</v>
      </c>
      <c r="P600" s="57">
        <f t="shared" si="49"/>
        <v>4749941.25</v>
      </c>
      <c r="Q600" s="57">
        <f t="shared" si="48"/>
        <v>3011.06</v>
      </c>
      <c r="R600" s="57">
        <f t="shared" si="50"/>
        <v>3011.06</v>
      </c>
      <c r="S600" s="58">
        <v>46022</v>
      </c>
    </row>
    <row r="601" spans="1:19" s="36" customFormat="1" ht="30" x14ac:dyDescent="0.25">
      <c r="A601" s="101">
        <v>581</v>
      </c>
      <c r="B601" s="101">
        <v>276</v>
      </c>
      <c r="C601" s="55" t="s">
        <v>600</v>
      </c>
      <c r="D601" s="56">
        <v>1961</v>
      </c>
      <c r="E601" s="55"/>
      <c r="F601" s="101" t="s">
        <v>1076</v>
      </c>
      <c r="G601" s="54">
        <v>5</v>
      </c>
      <c r="H601" s="54">
        <v>2</v>
      </c>
      <c r="I601" s="57">
        <v>1759.4</v>
      </c>
      <c r="J601" s="57">
        <v>1621.7</v>
      </c>
      <c r="K601" s="13">
        <v>73</v>
      </c>
      <c r="L601" s="57">
        <f>SUM('Прил.1.2-реестр дом'!G596)</f>
        <v>4952323.93</v>
      </c>
      <c r="M601" s="57">
        <v>0</v>
      </c>
      <c r="N601" s="57">
        <v>0</v>
      </c>
      <c r="O601" s="57">
        <v>0</v>
      </c>
      <c r="P601" s="57">
        <f t="shared" si="49"/>
        <v>4952323.93</v>
      </c>
      <c r="Q601" s="57">
        <f t="shared" si="48"/>
        <v>3053.79</v>
      </c>
      <c r="R601" s="57">
        <f t="shared" si="50"/>
        <v>3053.79</v>
      </c>
      <c r="S601" s="58">
        <v>46022</v>
      </c>
    </row>
    <row r="602" spans="1:19" s="36" customFormat="1" ht="30" x14ac:dyDescent="0.25">
      <c r="A602" s="101">
        <v>582</v>
      </c>
      <c r="B602" s="101">
        <v>277</v>
      </c>
      <c r="C602" s="55" t="s">
        <v>601</v>
      </c>
      <c r="D602" s="59">
        <v>1960</v>
      </c>
      <c r="E602" s="55"/>
      <c r="F602" s="101" t="s">
        <v>1076</v>
      </c>
      <c r="G602" s="54">
        <v>2</v>
      </c>
      <c r="H602" s="54">
        <v>3</v>
      </c>
      <c r="I602" s="57">
        <v>1499</v>
      </c>
      <c r="J602" s="57">
        <v>1373.3</v>
      </c>
      <c r="K602" s="13">
        <v>50</v>
      </c>
      <c r="L602" s="57">
        <f>SUM('Прил.1.2-реестр дом'!G597)</f>
        <v>4219355.22</v>
      </c>
      <c r="M602" s="57">
        <v>0</v>
      </c>
      <c r="N602" s="57">
        <v>0</v>
      </c>
      <c r="O602" s="57">
        <v>0</v>
      </c>
      <c r="P602" s="57">
        <f t="shared" si="49"/>
        <v>4219355.22</v>
      </c>
      <c r="Q602" s="57">
        <f t="shared" si="48"/>
        <v>3072.42</v>
      </c>
      <c r="R602" s="57">
        <f t="shared" si="50"/>
        <v>3072.42</v>
      </c>
      <c r="S602" s="58">
        <v>46022</v>
      </c>
    </row>
    <row r="603" spans="1:19" s="36" customFormat="1" ht="30" x14ac:dyDescent="0.25">
      <c r="A603" s="101">
        <v>583</v>
      </c>
      <c r="B603" s="101">
        <v>278</v>
      </c>
      <c r="C603" s="55" t="s">
        <v>602</v>
      </c>
      <c r="D603" s="59">
        <v>1958</v>
      </c>
      <c r="E603" s="55"/>
      <c r="F603" s="101" t="s">
        <v>1076</v>
      </c>
      <c r="G603" s="54">
        <v>2</v>
      </c>
      <c r="H603" s="54">
        <v>2</v>
      </c>
      <c r="I603" s="57">
        <v>926.6</v>
      </c>
      <c r="J603" s="57">
        <v>845</v>
      </c>
      <c r="K603" s="13">
        <v>31</v>
      </c>
      <c r="L603" s="57">
        <f>SUM('Прил.1.2-реестр дом'!G598)</f>
        <v>2608175.15</v>
      </c>
      <c r="M603" s="57">
        <v>0</v>
      </c>
      <c r="N603" s="57">
        <v>0</v>
      </c>
      <c r="O603" s="57">
        <v>0</v>
      </c>
      <c r="P603" s="57">
        <f t="shared" si="49"/>
        <v>2608175.15</v>
      </c>
      <c r="Q603" s="57">
        <f t="shared" si="48"/>
        <v>3086.6</v>
      </c>
      <c r="R603" s="57">
        <f t="shared" si="50"/>
        <v>3086.6</v>
      </c>
      <c r="S603" s="58">
        <v>46022</v>
      </c>
    </row>
    <row r="604" spans="1:19" s="36" customFormat="1" ht="30" x14ac:dyDescent="0.25">
      <c r="A604" s="101">
        <v>584</v>
      </c>
      <c r="B604" s="101">
        <v>279</v>
      </c>
      <c r="C604" s="55" t="s">
        <v>603</v>
      </c>
      <c r="D604" s="59">
        <v>1957</v>
      </c>
      <c r="E604" s="55"/>
      <c r="F604" s="101" t="s">
        <v>1076</v>
      </c>
      <c r="G604" s="54">
        <v>3</v>
      </c>
      <c r="H604" s="54">
        <v>3</v>
      </c>
      <c r="I604" s="57">
        <v>2657.1</v>
      </c>
      <c r="J604" s="57">
        <v>2479.1999999999998</v>
      </c>
      <c r="K604" s="13">
        <v>57</v>
      </c>
      <c r="L604" s="57">
        <f>SUM('Прил.1.2-реестр дом'!G599)</f>
        <v>7479151.9400000004</v>
      </c>
      <c r="M604" s="57">
        <v>0</v>
      </c>
      <c r="N604" s="57">
        <v>0</v>
      </c>
      <c r="O604" s="57">
        <v>0</v>
      </c>
      <c r="P604" s="57">
        <f t="shared" si="49"/>
        <v>7479151.9400000004</v>
      </c>
      <c r="Q604" s="57">
        <f t="shared" si="48"/>
        <v>3016.76</v>
      </c>
      <c r="R604" s="57">
        <f t="shared" si="50"/>
        <v>3016.76</v>
      </c>
      <c r="S604" s="58">
        <v>46022</v>
      </c>
    </row>
    <row r="605" spans="1:19" s="36" customFormat="1" ht="30" x14ac:dyDescent="0.25">
      <c r="A605" s="101">
        <v>585</v>
      </c>
      <c r="B605" s="101">
        <v>280</v>
      </c>
      <c r="C605" s="55" t="s">
        <v>604</v>
      </c>
      <c r="D605" s="59">
        <v>1959</v>
      </c>
      <c r="E605" s="55"/>
      <c r="F605" s="101" t="s">
        <v>1076</v>
      </c>
      <c r="G605" s="54">
        <v>2</v>
      </c>
      <c r="H605" s="54">
        <v>2</v>
      </c>
      <c r="I605" s="57">
        <v>921.6</v>
      </c>
      <c r="J605" s="57">
        <v>850.2</v>
      </c>
      <c r="K605" s="13">
        <v>36</v>
      </c>
      <c r="L605" s="57">
        <f>SUM('Прил.1.2-реестр дом'!G600)</f>
        <v>2594101.25</v>
      </c>
      <c r="M605" s="57">
        <v>0</v>
      </c>
      <c r="N605" s="57">
        <v>0</v>
      </c>
      <c r="O605" s="57">
        <v>0</v>
      </c>
      <c r="P605" s="57">
        <f t="shared" si="49"/>
        <v>2594101.25</v>
      </c>
      <c r="Q605" s="57">
        <f t="shared" si="48"/>
        <v>3051.17</v>
      </c>
      <c r="R605" s="57">
        <f t="shared" si="50"/>
        <v>3051.17</v>
      </c>
      <c r="S605" s="58">
        <v>46022</v>
      </c>
    </row>
    <row r="606" spans="1:19" s="36" customFormat="1" ht="30" x14ac:dyDescent="0.25">
      <c r="A606" s="101">
        <v>586</v>
      </c>
      <c r="B606" s="101">
        <v>281</v>
      </c>
      <c r="C606" s="55" t="s">
        <v>605</v>
      </c>
      <c r="D606" s="59">
        <v>1957</v>
      </c>
      <c r="E606" s="55"/>
      <c r="F606" s="101" t="s">
        <v>1076</v>
      </c>
      <c r="G606" s="54">
        <v>3</v>
      </c>
      <c r="H606" s="54">
        <v>3</v>
      </c>
      <c r="I606" s="57">
        <v>2068.6999999999998</v>
      </c>
      <c r="J606" s="57">
        <v>1904.8</v>
      </c>
      <c r="K606" s="13">
        <v>66</v>
      </c>
      <c r="L606" s="57">
        <f>SUM('Прил.1.2-реестр дом'!G601)</f>
        <v>7568106.9699999997</v>
      </c>
      <c r="M606" s="57">
        <v>0</v>
      </c>
      <c r="N606" s="57">
        <v>0</v>
      </c>
      <c r="O606" s="57">
        <v>0</v>
      </c>
      <c r="P606" s="57">
        <f t="shared" si="49"/>
        <v>7568106.9699999997</v>
      </c>
      <c r="Q606" s="57">
        <f t="shared" si="48"/>
        <v>3973.18</v>
      </c>
      <c r="R606" s="57">
        <f t="shared" si="50"/>
        <v>3973.18</v>
      </c>
      <c r="S606" s="58">
        <v>46022</v>
      </c>
    </row>
    <row r="607" spans="1:19" s="36" customFormat="1" ht="30" x14ac:dyDescent="0.25">
      <c r="A607" s="101">
        <v>587</v>
      </c>
      <c r="B607" s="101">
        <v>282</v>
      </c>
      <c r="C607" s="55" t="s">
        <v>606</v>
      </c>
      <c r="D607" s="59">
        <v>1991</v>
      </c>
      <c r="E607" s="55"/>
      <c r="F607" s="101" t="s">
        <v>1075</v>
      </c>
      <c r="G607" s="54">
        <v>6</v>
      </c>
      <c r="H607" s="54">
        <v>4</v>
      </c>
      <c r="I607" s="57">
        <v>4919.8999999999996</v>
      </c>
      <c r="J607" s="57">
        <v>4737.3999999999996</v>
      </c>
      <c r="K607" s="13">
        <v>245</v>
      </c>
      <c r="L607" s="57">
        <f>SUM('Прил.1.2-реестр дом'!G602)</f>
        <v>17378117.030000001</v>
      </c>
      <c r="M607" s="57">
        <v>0</v>
      </c>
      <c r="N607" s="57">
        <v>0</v>
      </c>
      <c r="O607" s="57">
        <v>0</v>
      </c>
      <c r="P607" s="57">
        <f t="shared" si="49"/>
        <v>17378117.030000001</v>
      </c>
      <c r="Q607" s="57">
        <f t="shared" si="48"/>
        <v>3668.28</v>
      </c>
      <c r="R607" s="57">
        <f t="shared" si="50"/>
        <v>3668.28</v>
      </c>
      <c r="S607" s="58">
        <v>46022</v>
      </c>
    </row>
    <row r="608" spans="1:19" s="36" customFormat="1" ht="30" x14ac:dyDescent="0.25">
      <c r="A608" s="101">
        <v>588</v>
      </c>
      <c r="B608" s="101">
        <v>283</v>
      </c>
      <c r="C608" s="55" t="s">
        <v>607</v>
      </c>
      <c r="D608" s="56">
        <v>1990</v>
      </c>
      <c r="E608" s="55"/>
      <c r="F608" s="101" t="s">
        <v>1076</v>
      </c>
      <c r="G608" s="54">
        <v>6</v>
      </c>
      <c r="H608" s="54">
        <v>4</v>
      </c>
      <c r="I608" s="57">
        <v>3224.8</v>
      </c>
      <c r="J608" s="57">
        <v>2931.9</v>
      </c>
      <c r="K608" s="13">
        <v>119</v>
      </c>
      <c r="L608" s="57">
        <f>SUM('Прил.1.2-реестр дом'!G603)</f>
        <v>11390668.869999999</v>
      </c>
      <c r="M608" s="57">
        <v>0</v>
      </c>
      <c r="N608" s="57">
        <v>0</v>
      </c>
      <c r="O608" s="57">
        <v>0</v>
      </c>
      <c r="P608" s="57">
        <f t="shared" si="49"/>
        <v>11390668.869999999</v>
      </c>
      <c r="Q608" s="57">
        <f t="shared" si="48"/>
        <v>3885.08</v>
      </c>
      <c r="R608" s="57">
        <f t="shared" si="50"/>
        <v>3885.08</v>
      </c>
      <c r="S608" s="58">
        <v>46022</v>
      </c>
    </row>
    <row r="609" spans="1:19" s="36" customFormat="1" ht="30" x14ac:dyDescent="0.25">
      <c r="A609" s="101">
        <v>589</v>
      </c>
      <c r="B609" s="101">
        <v>284</v>
      </c>
      <c r="C609" s="55" t="s">
        <v>608</v>
      </c>
      <c r="D609" s="59">
        <v>1962</v>
      </c>
      <c r="E609" s="55"/>
      <c r="F609" s="101" t="s">
        <v>1076</v>
      </c>
      <c r="G609" s="54">
        <v>2</v>
      </c>
      <c r="H609" s="54">
        <v>1</v>
      </c>
      <c r="I609" s="57">
        <v>299.8</v>
      </c>
      <c r="J609" s="57">
        <v>277.39999999999998</v>
      </c>
      <c r="K609" s="13">
        <v>16</v>
      </c>
      <c r="L609" s="57">
        <f>SUM('Прил.1.2-реестр дом'!G604)</f>
        <v>270208.84000000003</v>
      </c>
      <c r="M609" s="57">
        <v>0</v>
      </c>
      <c r="N609" s="57">
        <v>0</v>
      </c>
      <c r="O609" s="57">
        <v>0</v>
      </c>
      <c r="P609" s="57">
        <f t="shared" si="49"/>
        <v>270208.84000000003</v>
      </c>
      <c r="Q609" s="57">
        <f t="shared" si="48"/>
        <v>974.08</v>
      </c>
      <c r="R609" s="57">
        <f t="shared" si="50"/>
        <v>974.08</v>
      </c>
      <c r="S609" s="58">
        <v>46022</v>
      </c>
    </row>
    <row r="610" spans="1:19" s="36" customFormat="1" ht="30" x14ac:dyDescent="0.25">
      <c r="A610" s="101">
        <v>590</v>
      </c>
      <c r="B610" s="101">
        <v>285</v>
      </c>
      <c r="C610" s="55" t="s">
        <v>609</v>
      </c>
      <c r="D610" s="59">
        <v>1958</v>
      </c>
      <c r="E610" s="55"/>
      <c r="F610" s="101" t="s">
        <v>1076</v>
      </c>
      <c r="G610" s="54">
        <v>3</v>
      </c>
      <c r="H610" s="54">
        <v>4</v>
      </c>
      <c r="I610" s="57">
        <v>2133</v>
      </c>
      <c r="J610" s="57">
        <v>1944.4</v>
      </c>
      <c r="K610" s="13">
        <v>78</v>
      </c>
      <c r="L610" s="57">
        <f>SUM('Прил.1.2-реестр дом'!G605)</f>
        <v>6003925.7400000002</v>
      </c>
      <c r="M610" s="57">
        <v>0</v>
      </c>
      <c r="N610" s="57">
        <v>0</v>
      </c>
      <c r="O610" s="57">
        <v>0</v>
      </c>
      <c r="P610" s="57">
        <f t="shared" si="49"/>
        <v>6003925.7400000002</v>
      </c>
      <c r="Q610" s="57">
        <f t="shared" si="48"/>
        <v>3087.8</v>
      </c>
      <c r="R610" s="57">
        <f t="shared" si="50"/>
        <v>3087.8</v>
      </c>
      <c r="S610" s="58">
        <v>46022</v>
      </c>
    </row>
    <row r="611" spans="1:19" s="36" customFormat="1" ht="30" x14ac:dyDescent="0.25">
      <c r="A611" s="101">
        <v>591</v>
      </c>
      <c r="B611" s="101">
        <v>286</v>
      </c>
      <c r="C611" s="55" t="s">
        <v>610</v>
      </c>
      <c r="D611" s="59">
        <v>1975</v>
      </c>
      <c r="E611" s="55"/>
      <c r="F611" s="101" t="s">
        <v>1076</v>
      </c>
      <c r="G611" s="54">
        <v>5</v>
      </c>
      <c r="H611" s="54">
        <v>4</v>
      </c>
      <c r="I611" s="57">
        <v>3677.4</v>
      </c>
      <c r="J611" s="57">
        <v>3397.4</v>
      </c>
      <c r="K611" s="13">
        <v>154</v>
      </c>
      <c r="L611" s="57">
        <f>SUM('Прил.1.2-реестр дом'!G606)</f>
        <v>6197704.9699999997</v>
      </c>
      <c r="M611" s="57">
        <v>0</v>
      </c>
      <c r="N611" s="57">
        <v>0</v>
      </c>
      <c r="O611" s="57">
        <v>0</v>
      </c>
      <c r="P611" s="57">
        <f t="shared" si="49"/>
        <v>6197704.9699999997</v>
      </c>
      <c r="Q611" s="57">
        <f t="shared" si="48"/>
        <v>1824.25</v>
      </c>
      <c r="R611" s="57">
        <f t="shared" si="50"/>
        <v>1824.25</v>
      </c>
      <c r="S611" s="58">
        <v>46022</v>
      </c>
    </row>
    <row r="612" spans="1:19" s="36" customFormat="1" ht="30" x14ac:dyDescent="0.25">
      <c r="A612" s="101">
        <v>592</v>
      </c>
      <c r="B612" s="101">
        <v>287</v>
      </c>
      <c r="C612" s="55" t="s">
        <v>611</v>
      </c>
      <c r="D612" s="56">
        <v>1956</v>
      </c>
      <c r="E612" s="55"/>
      <c r="F612" s="101" t="s">
        <v>1076</v>
      </c>
      <c r="G612" s="54">
        <v>2</v>
      </c>
      <c r="H612" s="54">
        <v>1</v>
      </c>
      <c r="I612" s="57">
        <v>891.81</v>
      </c>
      <c r="J612" s="57">
        <v>660.21</v>
      </c>
      <c r="K612" s="13">
        <v>55</v>
      </c>
      <c r="L612" s="57">
        <f>SUM('Прил.1.2-реестр дом'!G607)</f>
        <v>4271811.4400000004</v>
      </c>
      <c r="M612" s="57">
        <v>0</v>
      </c>
      <c r="N612" s="57">
        <v>0</v>
      </c>
      <c r="O612" s="57">
        <v>0</v>
      </c>
      <c r="P612" s="57">
        <f t="shared" si="49"/>
        <v>4271811.4400000004</v>
      </c>
      <c r="Q612" s="57">
        <f t="shared" si="48"/>
        <v>6470.38</v>
      </c>
      <c r="R612" s="57">
        <f t="shared" si="50"/>
        <v>6470.38</v>
      </c>
      <c r="S612" s="58">
        <v>46022</v>
      </c>
    </row>
    <row r="613" spans="1:19" s="36" customFormat="1" ht="30" x14ac:dyDescent="0.25">
      <c r="A613" s="101">
        <v>593</v>
      </c>
      <c r="B613" s="101">
        <v>288</v>
      </c>
      <c r="C613" s="55" t="s">
        <v>612</v>
      </c>
      <c r="D613" s="59">
        <v>1988</v>
      </c>
      <c r="E613" s="55"/>
      <c r="F613" s="101" t="s">
        <v>1076</v>
      </c>
      <c r="G613" s="54">
        <v>5</v>
      </c>
      <c r="H613" s="54">
        <v>4</v>
      </c>
      <c r="I613" s="57">
        <v>4595</v>
      </c>
      <c r="J613" s="57">
        <v>4227.2</v>
      </c>
      <c r="K613" s="13">
        <v>101</v>
      </c>
      <c r="L613" s="57">
        <f>SUM('Прил.1.2-реестр дом'!G608)</f>
        <v>4825613.4000000004</v>
      </c>
      <c r="M613" s="57">
        <v>0</v>
      </c>
      <c r="N613" s="57">
        <v>0</v>
      </c>
      <c r="O613" s="57">
        <v>0</v>
      </c>
      <c r="P613" s="57">
        <f t="shared" si="49"/>
        <v>4825613.4000000004</v>
      </c>
      <c r="Q613" s="57">
        <f t="shared" si="48"/>
        <v>1141.56</v>
      </c>
      <c r="R613" s="57">
        <f t="shared" si="50"/>
        <v>1141.56</v>
      </c>
      <c r="S613" s="58">
        <v>46022</v>
      </c>
    </row>
    <row r="614" spans="1:19" s="36" customFormat="1" ht="30" x14ac:dyDescent="0.25">
      <c r="A614" s="101">
        <v>594</v>
      </c>
      <c r="B614" s="101">
        <v>289</v>
      </c>
      <c r="C614" s="55" t="s">
        <v>613</v>
      </c>
      <c r="D614" s="59">
        <v>1980</v>
      </c>
      <c r="E614" s="55"/>
      <c r="F614" s="101" t="s">
        <v>1076</v>
      </c>
      <c r="G614" s="54">
        <v>5</v>
      </c>
      <c r="H614" s="54">
        <v>8</v>
      </c>
      <c r="I614" s="57">
        <v>6797.1</v>
      </c>
      <c r="J614" s="57">
        <v>6223.1</v>
      </c>
      <c r="K614" s="13">
        <v>298</v>
      </c>
      <c r="L614" s="57">
        <f>SUM('Прил.1.2-реестр дом'!G609)</f>
        <v>7899427.8499999996</v>
      </c>
      <c r="M614" s="57">
        <v>0</v>
      </c>
      <c r="N614" s="57">
        <v>0</v>
      </c>
      <c r="O614" s="57">
        <v>0</v>
      </c>
      <c r="P614" s="57">
        <f t="shared" si="49"/>
        <v>7899427.8499999996</v>
      </c>
      <c r="Q614" s="57">
        <f t="shared" si="48"/>
        <v>1269.3699999999999</v>
      </c>
      <c r="R614" s="57">
        <f t="shared" si="50"/>
        <v>1269.3699999999999</v>
      </c>
      <c r="S614" s="58">
        <v>46022</v>
      </c>
    </row>
    <row r="615" spans="1:19" s="36" customFormat="1" ht="30" x14ac:dyDescent="0.25">
      <c r="A615" s="101">
        <v>595</v>
      </c>
      <c r="B615" s="101">
        <v>290</v>
      </c>
      <c r="C615" s="55" t="s">
        <v>614</v>
      </c>
      <c r="D615" s="59">
        <v>1984</v>
      </c>
      <c r="E615" s="55"/>
      <c r="F615" s="101" t="s">
        <v>1076</v>
      </c>
      <c r="G615" s="54">
        <v>5</v>
      </c>
      <c r="H615" s="54">
        <v>4</v>
      </c>
      <c r="I615" s="57">
        <v>3018.5</v>
      </c>
      <c r="J615" s="57">
        <v>2740.9</v>
      </c>
      <c r="K615" s="13">
        <v>140</v>
      </c>
      <c r="L615" s="57">
        <f>SUM('Прил.1.2-реестр дом'!G610)</f>
        <v>4666213.1500000004</v>
      </c>
      <c r="M615" s="57">
        <v>0</v>
      </c>
      <c r="N615" s="57">
        <v>0</v>
      </c>
      <c r="O615" s="57">
        <v>0</v>
      </c>
      <c r="P615" s="57">
        <f t="shared" si="49"/>
        <v>4666213.1500000004</v>
      </c>
      <c r="Q615" s="57">
        <f t="shared" si="48"/>
        <v>1702.44</v>
      </c>
      <c r="R615" s="57">
        <f t="shared" si="50"/>
        <v>1702.44</v>
      </c>
      <c r="S615" s="58">
        <v>46022</v>
      </c>
    </row>
    <row r="616" spans="1:19" s="36" customFormat="1" ht="30" x14ac:dyDescent="0.25">
      <c r="A616" s="101">
        <v>596</v>
      </c>
      <c r="B616" s="101">
        <v>291</v>
      </c>
      <c r="C616" s="55" t="s">
        <v>615</v>
      </c>
      <c r="D616" s="59">
        <v>1983</v>
      </c>
      <c r="E616" s="55"/>
      <c r="F616" s="101" t="s">
        <v>1076</v>
      </c>
      <c r="G616" s="54">
        <v>5</v>
      </c>
      <c r="H616" s="54">
        <v>8</v>
      </c>
      <c r="I616" s="57">
        <v>6252.2</v>
      </c>
      <c r="J616" s="57">
        <v>5694.6</v>
      </c>
      <c r="K616" s="13">
        <v>251</v>
      </c>
      <c r="L616" s="57">
        <f>SUM('Прил.1.2-реестр дом'!G611)</f>
        <v>17598567.52</v>
      </c>
      <c r="M616" s="57">
        <v>0</v>
      </c>
      <c r="N616" s="57">
        <v>0</v>
      </c>
      <c r="O616" s="57">
        <v>0</v>
      </c>
      <c r="P616" s="57">
        <f t="shared" si="49"/>
        <v>17598567.52</v>
      </c>
      <c r="Q616" s="57">
        <f t="shared" si="48"/>
        <v>3090.4</v>
      </c>
      <c r="R616" s="57">
        <f t="shared" si="50"/>
        <v>3090.4</v>
      </c>
      <c r="S616" s="58">
        <v>46022</v>
      </c>
    </row>
    <row r="617" spans="1:19" s="36" customFormat="1" ht="30" x14ac:dyDescent="0.25">
      <c r="A617" s="101">
        <v>597</v>
      </c>
      <c r="B617" s="101">
        <v>292</v>
      </c>
      <c r="C617" s="55" t="s">
        <v>616</v>
      </c>
      <c r="D617" s="59">
        <v>1983</v>
      </c>
      <c r="E617" s="55"/>
      <c r="F617" s="101" t="s">
        <v>1076</v>
      </c>
      <c r="G617" s="54">
        <v>5</v>
      </c>
      <c r="H617" s="54">
        <v>4</v>
      </c>
      <c r="I617" s="57">
        <v>3064.7</v>
      </c>
      <c r="J617" s="57">
        <v>2777.5</v>
      </c>
      <c r="K617" s="13">
        <v>134</v>
      </c>
      <c r="L617" s="57">
        <f>SUM('Прил.1.2-реестр дом'!G612)</f>
        <v>8626456.2699999996</v>
      </c>
      <c r="M617" s="57">
        <v>0</v>
      </c>
      <c r="N617" s="57">
        <v>0</v>
      </c>
      <c r="O617" s="57">
        <v>0</v>
      </c>
      <c r="P617" s="57">
        <f t="shared" si="49"/>
        <v>8626456.2699999996</v>
      </c>
      <c r="Q617" s="57">
        <f t="shared" si="48"/>
        <v>3105.83</v>
      </c>
      <c r="R617" s="57">
        <f t="shared" si="50"/>
        <v>3105.83</v>
      </c>
      <c r="S617" s="58">
        <v>46022</v>
      </c>
    </row>
    <row r="618" spans="1:19" s="36" customFormat="1" ht="30" x14ac:dyDescent="0.25">
      <c r="A618" s="101">
        <v>598</v>
      </c>
      <c r="B618" s="101">
        <v>293</v>
      </c>
      <c r="C618" s="55" t="s">
        <v>617</v>
      </c>
      <c r="D618" s="59">
        <v>1957</v>
      </c>
      <c r="E618" s="55"/>
      <c r="F618" s="101" t="s">
        <v>1076</v>
      </c>
      <c r="G618" s="54">
        <v>3</v>
      </c>
      <c r="H618" s="54">
        <v>3</v>
      </c>
      <c r="I618" s="57">
        <v>2311.1999999999998</v>
      </c>
      <c r="J618" s="57">
        <v>2125.1999999999998</v>
      </c>
      <c r="K618" s="13">
        <v>52</v>
      </c>
      <c r="L618" s="57">
        <f>SUM('Прил.1.2-реестр дом'!G613)</f>
        <v>6505519.54</v>
      </c>
      <c r="M618" s="57">
        <v>0</v>
      </c>
      <c r="N618" s="57">
        <v>0</v>
      </c>
      <c r="O618" s="57">
        <v>0</v>
      </c>
      <c r="P618" s="57">
        <f t="shared" si="49"/>
        <v>6505519.54</v>
      </c>
      <c r="Q618" s="57">
        <f t="shared" si="48"/>
        <v>3061.13</v>
      </c>
      <c r="R618" s="57">
        <f t="shared" si="50"/>
        <v>3061.13</v>
      </c>
      <c r="S618" s="58">
        <v>46022</v>
      </c>
    </row>
    <row r="619" spans="1:19" s="36" customFormat="1" ht="30" x14ac:dyDescent="0.25">
      <c r="A619" s="101">
        <v>599</v>
      </c>
      <c r="B619" s="101">
        <v>294</v>
      </c>
      <c r="C619" s="55" t="s">
        <v>618</v>
      </c>
      <c r="D619" s="59">
        <v>1958</v>
      </c>
      <c r="E619" s="55"/>
      <c r="F619" s="101" t="s">
        <v>1076</v>
      </c>
      <c r="G619" s="54">
        <v>2</v>
      </c>
      <c r="H619" s="54">
        <v>2</v>
      </c>
      <c r="I619" s="57">
        <v>944.4</v>
      </c>
      <c r="J619" s="57">
        <v>853.3</v>
      </c>
      <c r="K619" s="13">
        <v>43</v>
      </c>
      <c r="L619" s="57">
        <f>SUM('Прил.1.2-реестр дом'!G614)</f>
        <v>2658278.23</v>
      </c>
      <c r="M619" s="57">
        <v>0</v>
      </c>
      <c r="N619" s="57">
        <v>0</v>
      </c>
      <c r="O619" s="57">
        <v>0</v>
      </c>
      <c r="P619" s="57">
        <f t="shared" si="49"/>
        <v>2658278.23</v>
      </c>
      <c r="Q619" s="57">
        <f t="shared" si="48"/>
        <v>3115.29</v>
      </c>
      <c r="R619" s="57">
        <f t="shared" si="50"/>
        <v>3115.29</v>
      </c>
      <c r="S619" s="58">
        <v>46022</v>
      </c>
    </row>
    <row r="620" spans="1:19" s="36" customFormat="1" ht="30" x14ac:dyDescent="0.25">
      <c r="A620" s="101">
        <v>600</v>
      </c>
      <c r="B620" s="101">
        <v>295</v>
      </c>
      <c r="C620" s="55" t="s">
        <v>619</v>
      </c>
      <c r="D620" s="59">
        <v>1966</v>
      </c>
      <c r="E620" s="55"/>
      <c r="F620" s="101" t="s">
        <v>1075</v>
      </c>
      <c r="G620" s="54">
        <v>5</v>
      </c>
      <c r="H620" s="54">
        <v>6</v>
      </c>
      <c r="I620" s="57">
        <v>4808.8</v>
      </c>
      <c r="J620" s="57">
        <v>4327.8999999999996</v>
      </c>
      <c r="K620" s="13">
        <v>176</v>
      </c>
      <c r="L620" s="57">
        <f>SUM('Прил.1.2-реестр дом'!G615)</f>
        <v>11576190.41</v>
      </c>
      <c r="M620" s="57">
        <v>0</v>
      </c>
      <c r="N620" s="57">
        <v>0</v>
      </c>
      <c r="O620" s="57">
        <v>0</v>
      </c>
      <c r="P620" s="57">
        <f t="shared" si="49"/>
        <v>11576190.41</v>
      </c>
      <c r="Q620" s="57">
        <f t="shared" si="48"/>
        <v>2674.78</v>
      </c>
      <c r="R620" s="57">
        <f t="shared" si="50"/>
        <v>2674.78</v>
      </c>
      <c r="S620" s="58">
        <v>46022</v>
      </c>
    </row>
    <row r="621" spans="1:19" s="36" customFormat="1" ht="30" x14ac:dyDescent="0.25">
      <c r="A621" s="101">
        <v>601</v>
      </c>
      <c r="B621" s="101">
        <v>296</v>
      </c>
      <c r="C621" s="55" t="s">
        <v>620</v>
      </c>
      <c r="D621" s="59">
        <v>1968</v>
      </c>
      <c r="E621" s="55"/>
      <c r="F621" s="101" t="s">
        <v>1076</v>
      </c>
      <c r="G621" s="54">
        <v>5</v>
      </c>
      <c r="H621" s="54">
        <v>4</v>
      </c>
      <c r="I621" s="57">
        <v>4379.3999999999996</v>
      </c>
      <c r="J621" s="57">
        <v>4054.2</v>
      </c>
      <c r="K621" s="13">
        <v>99</v>
      </c>
      <c r="L621" s="57">
        <f>SUM('Прил.1.2-реестр дом'!G616)</f>
        <v>7904041.5199999996</v>
      </c>
      <c r="M621" s="57">
        <v>0</v>
      </c>
      <c r="N621" s="57">
        <v>0</v>
      </c>
      <c r="O621" s="57">
        <v>0</v>
      </c>
      <c r="P621" s="57">
        <f t="shared" si="49"/>
        <v>7904041.5199999996</v>
      </c>
      <c r="Q621" s="57">
        <f t="shared" si="48"/>
        <v>1949.59</v>
      </c>
      <c r="R621" s="57">
        <f t="shared" si="50"/>
        <v>1949.59</v>
      </c>
      <c r="S621" s="58">
        <v>46022</v>
      </c>
    </row>
    <row r="622" spans="1:19" s="36" customFormat="1" ht="30" x14ac:dyDescent="0.25">
      <c r="A622" s="101">
        <v>602</v>
      </c>
      <c r="B622" s="101">
        <v>297</v>
      </c>
      <c r="C622" s="55" t="s">
        <v>621</v>
      </c>
      <c r="D622" s="59">
        <v>1967</v>
      </c>
      <c r="E622" s="55"/>
      <c r="F622" s="101" t="s">
        <v>1075</v>
      </c>
      <c r="G622" s="54">
        <v>5</v>
      </c>
      <c r="H622" s="54">
        <v>6</v>
      </c>
      <c r="I622" s="57">
        <v>4807.3999999999996</v>
      </c>
      <c r="J622" s="57">
        <v>4326.6000000000004</v>
      </c>
      <c r="K622" s="13">
        <v>154</v>
      </c>
      <c r="L622" s="57">
        <f>SUM('Прил.1.2-реестр дом'!G617)</f>
        <v>11576123.210000001</v>
      </c>
      <c r="M622" s="57">
        <v>0</v>
      </c>
      <c r="N622" s="57">
        <v>0</v>
      </c>
      <c r="O622" s="57">
        <v>0</v>
      </c>
      <c r="P622" s="57">
        <f t="shared" si="49"/>
        <v>11576123.210000001</v>
      </c>
      <c r="Q622" s="57">
        <f t="shared" si="48"/>
        <v>2675.57</v>
      </c>
      <c r="R622" s="57">
        <f t="shared" si="50"/>
        <v>2675.57</v>
      </c>
      <c r="S622" s="58">
        <v>46022</v>
      </c>
    </row>
    <row r="623" spans="1:19" s="36" customFormat="1" ht="30" x14ac:dyDescent="0.25">
      <c r="A623" s="101">
        <v>603</v>
      </c>
      <c r="B623" s="101">
        <v>298</v>
      </c>
      <c r="C623" s="55" t="s">
        <v>622</v>
      </c>
      <c r="D623" s="59">
        <v>1958</v>
      </c>
      <c r="E623" s="55"/>
      <c r="F623" s="101" t="s">
        <v>1076</v>
      </c>
      <c r="G623" s="54">
        <v>5</v>
      </c>
      <c r="H623" s="54">
        <v>5</v>
      </c>
      <c r="I623" s="57">
        <v>6948.91</v>
      </c>
      <c r="J623" s="57">
        <v>6328.81</v>
      </c>
      <c r="K623" s="13">
        <v>184</v>
      </c>
      <c r="L623" s="57">
        <f>SUM('Прил.1.2-реестр дом'!G618)</f>
        <v>19559652.890000001</v>
      </c>
      <c r="M623" s="57">
        <v>0</v>
      </c>
      <c r="N623" s="57">
        <v>0</v>
      </c>
      <c r="O623" s="57">
        <v>0</v>
      </c>
      <c r="P623" s="57">
        <f t="shared" si="49"/>
        <v>19559652.890000001</v>
      </c>
      <c r="Q623" s="57">
        <f t="shared" si="48"/>
        <v>3090.57</v>
      </c>
      <c r="R623" s="57">
        <f t="shared" si="50"/>
        <v>3090.57</v>
      </c>
      <c r="S623" s="58">
        <v>46022</v>
      </c>
    </row>
    <row r="624" spans="1:19" s="36" customFormat="1" ht="30" x14ac:dyDescent="0.25">
      <c r="A624" s="101">
        <v>604</v>
      </c>
      <c r="B624" s="101">
        <v>299</v>
      </c>
      <c r="C624" s="55" t="s">
        <v>623</v>
      </c>
      <c r="D624" s="59">
        <v>1959</v>
      </c>
      <c r="E624" s="55"/>
      <c r="F624" s="101" t="s">
        <v>1076</v>
      </c>
      <c r="G624" s="54">
        <v>5</v>
      </c>
      <c r="H624" s="54">
        <v>7</v>
      </c>
      <c r="I624" s="57">
        <v>10175.5</v>
      </c>
      <c r="J624" s="57">
        <v>9290.7000000000007</v>
      </c>
      <c r="K624" s="13">
        <v>232</v>
      </c>
      <c r="L624" s="57">
        <f>SUM('Прил.1.2-реестр дом'!G619)</f>
        <v>28641793.890000001</v>
      </c>
      <c r="M624" s="57">
        <v>0</v>
      </c>
      <c r="N624" s="57">
        <v>0</v>
      </c>
      <c r="O624" s="57">
        <v>0</v>
      </c>
      <c r="P624" s="57">
        <f t="shared" si="49"/>
        <v>28641793.890000001</v>
      </c>
      <c r="Q624" s="57">
        <f t="shared" si="48"/>
        <v>3082.85</v>
      </c>
      <c r="R624" s="57">
        <f t="shared" si="50"/>
        <v>3082.85</v>
      </c>
      <c r="S624" s="58">
        <v>46022</v>
      </c>
    </row>
    <row r="625" spans="1:19" s="36" customFormat="1" ht="30" x14ac:dyDescent="0.25">
      <c r="A625" s="101">
        <v>605</v>
      </c>
      <c r="B625" s="101">
        <v>300</v>
      </c>
      <c r="C625" s="55" t="s">
        <v>624</v>
      </c>
      <c r="D625" s="59">
        <v>1958</v>
      </c>
      <c r="E625" s="55"/>
      <c r="F625" s="101" t="s">
        <v>1076</v>
      </c>
      <c r="G625" s="54">
        <v>5</v>
      </c>
      <c r="H625" s="54">
        <v>7</v>
      </c>
      <c r="I625" s="57">
        <v>10073.1</v>
      </c>
      <c r="J625" s="57">
        <v>9194</v>
      </c>
      <c r="K625" s="13">
        <v>217</v>
      </c>
      <c r="L625" s="57">
        <f>SUM('Прил.1.2-реестр дом'!G620)</f>
        <v>28353560.420000002</v>
      </c>
      <c r="M625" s="57">
        <v>0</v>
      </c>
      <c r="N625" s="57">
        <v>0</v>
      </c>
      <c r="O625" s="57">
        <v>0</v>
      </c>
      <c r="P625" s="57">
        <f t="shared" si="49"/>
        <v>28353560.420000002</v>
      </c>
      <c r="Q625" s="57">
        <f t="shared" si="48"/>
        <v>3083.92</v>
      </c>
      <c r="R625" s="57">
        <f t="shared" si="50"/>
        <v>3083.92</v>
      </c>
      <c r="S625" s="58">
        <v>46022</v>
      </c>
    </row>
    <row r="626" spans="1:19" s="36" customFormat="1" ht="30" x14ac:dyDescent="0.25">
      <c r="A626" s="101">
        <v>606</v>
      </c>
      <c r="B626" s="101">
        <v>301</v>
      </c>
      <c r="C626" s="55" t="s">
        <v>625</v>
      </c>
      <c r="D626" s="59">
        <v>1961</v>
      </c>
      <c r="E626" s="55"/>
      <c r="F626" s="101" t="s">
        <v>1076</v>
      </c>
      <c r="G626" s="54">
        <v>5</v>
      </c>
      <c r="H626" s="54">
        <v>4</v>
      </c>
      <c r="I626" s="57">
        <v>6032.91</v>
      </c>
      <c r="J626" s="57">
        <v>5492.41</v>
      </c>
      <c r="K626" s="13">
        <v>109</v>
      </c>
      <c r="L626" s="57">
        <f>SUM('Прил.1.2-реестр дом'!G621)</f>
        <v>11695582.08</v>
      </c>
      <c r="M626" s="57">
        <v>0</v>
      </c>
      <c r="N626" s="57">
        <v>0</v>
      </c>
      <c r="O626" s="57">
        <v>0</v>
      </c>
      <c r="P626" s="57">
        <f t="shared" si="49"/>
        <v>11695582.08</v>
      </c>
      <c r="Q626" s="57">
        <f t="shared" si="48"/>
        <v>2129.41</v>
      </c>
      <c r="R626" s="57">
        <f t="shared" si="50"/>
        <v>2129.41</v>
      </c>
      <c r="S626" s="58">
        <v>46022</v>
      </c>
    </row>
    <row r="627" spans="1:19" s="36" customFormat="1" ht="30" x14ac:dyDescent="0.25">
      <c r="A627" s="101">
        <v>607</v>
      </c>
      <c r="B627" s="101">
        <v>302</v>
      </c>
      <c r="C627" s="55" t="s">
        <v>626</v>
      </c>
      <c r="D627" s="59">
        <v>1959</v>
      </c>
      <c r="E627" s="55"/>
      <c r="F627" s="101" t="s">
        <v>1076</v>
      </c>
      <c r="G627" s="54">
        <v>5</v>
      </c>
      <c r="H627" s="54">
        <v>6</v>
      </c>
      <c r="I627" s="57">
        <v>10142.799999999999</v>
      </c>
      <c r="J627" s="57">
        <v>9271.6</v>
      </c>
      <c r="K627" s="13">
        <v>224</v>
      </c>
      <c r="L627" s="57">
        <f>SUM('Прил.1.2-реестр дом'!G622)</f>
        <v>8091205.7000000002</v>
      </c>
      <c r="M627" s="57">
        <v>0</v>
      </c>
      <c r="N627" s="57">
        <v>0</v>
      </c>
      <c r="O627" s="57">
        <v>0</v>
      </c>
      <c r="P627" s="57">
        <f t="shared" si="49"/>
        <v>8091205.7000000002</v>
      </c>
      <c r="Q627" s="57">
        <f t="shared" si="48"/>
        <v>872.69</v>
      </c>
      <c r="R627" s="57">
        <f t="shared" si="50"/>
        <v>872.69</v>
      </c>
      <c r="S627" s="58">
        <v>46022</v>
      </c>
    </row>
    <row r="628" spans="1:19" s="36" customFormat="1" ht="30" x14ac:dyDescent="0.25">
      <c r="A628" s="101">
        <v>608</v>
      </c>
      <c r="B628" s="101">
        <v>303</v>
      </c>
      <c r="C628" s="55" t="s">
        <v>627</v>
      </c>
      <c r="D628" s="56">
        <v>1960</v>
      </c>
      <c r="E628" s="55"/>
      <c r="F628" s="101" t="s">
        <v>1076</v>
      </c>
      <c r="G628" s="54">
        <v>5</v>
      </c>
      <c r="H628" s="54">
        <v>4</v>
      </c>
      <c r="I628" s="57">
        <v>3417.7</v>
      </c>
      <c r="J628" s="57">
        <v>3148.9</v>
      </c>
      <c r="K628" s="13">
        <v>144</v>
      </c>
      <c r="L628" s="57">
        <f>SUM('Прил.1.2-реестр дом'!G623)</f>
        <v>2726398.4</v>
      </c>
      <c r="M628" s="57">
        <v>0</v>
      </c>
      <c r="N628" s="57">
        <v>0</v>
      </c>
      <c r="O628" s="57">
        <v>0</v>
      </c>
      <c r="P628" s="57">
        <f t="shared" si="49"/>
        <v>2726398.4</v>
      </c>
      <c r="Q628" s="57">
        <f t="shared" si="48"/>
        <v>865.83</v>
      </c>
      <c r="R628" s="57">
        <f t="shared" si="50"/>
        <v>865.83</v>
      </c>
      <c r="S628" s="58">
        <v>46022</v>
      </c>
    </row>
    <row r="629" spans="1:19" s="36" customFormat="1" ht="30" x14ac:dyDescent="0.25">
      <c r="A629" s="101">
        <v>609</v>
      </c>
      <c r="B629" s="101">
        <v>304</v>
      </c>
      <c r="C629" s="55" t="s">
        <v>628</v>
      </c>
      <c r="D629" s="59">
        <v>1960</v>
      </c>
      <c r="E629" s="55"/>
      <c r="F629" s="101" t="s">
        <v>1076</v>
      </c>
      <c r="G629" s="54">
        <v>5</v>
      </c>
      <c r="H629" s="54">
        <v>4</v>
      </c>
      <c r="I629" s="57">
        <v>4464.2</v>
      </c>
      <c r="J629" s="57">
        <v>3963.6</v>
      </c>
      <c r="K629" s="13">
        <v>87</v>
      </c>
      <c r="L629" s="57">
        <f>SUM('Прил.1.2-реестр дом'!G624)</f>
        <v>3561221.8</v>
      </c>
      <c r="M629" s="57">
        <v>0</v>
      </c>
      <c r="N629" s="57">
        <v>0</v>
      </c>
      <c r="O629" s="57">
        <v>0</v>
      </c>
      <c r="P629" s="57">
        <f t="shared" si="49"/>
        <v>3561221.8</v>
      </c>
      <c r="Q629" s="57">
        <f t="shared" si="48"/>
        <v>898.48</v>
      </c>
      <c r="R629" s="57">
        <f t="shared" si="50"/>
        <v>898.48</v>
      </c>
      <c r="S629" s="58">
        <v>46022</v>
      </c>
    </row>
    <row r="630" spans="1:19" s="36" customFormat="1" ht="30" x14ac:dyDescent="0.25">
      <c r="A630" s="101">
        <v>610</v>
      </c>
      <c r="B630" s="101">
        <v>305</v>
      </c>
      <c r="C630" s="55" t="s">
        <v>629</v>
      </c>
      <c r="D630" s="59">
        <v>1959</v>
      </c>
      <c r="E630" s="55"/>
      <c r="F630" s="101" t="s">
        <v>1076</v>
      </c>
      <c r="G630" s="54">
        <v>5</v>
      </c>
      <c r="H630" s="54">
        <v>5</v>
      </c>
      <c r="I630" s="57">
        <v>6876.7</v>
      </c>
      <c r="J630" s="57">
        <v>6253.5</v>
      </c>
      <c r="K630" s="13">
        <v>156</v>
      </c>
      <c r="L630" s="57">
        <f>SUM('Прил.1.2-реестр дом'!G625)</f>
        <v>5485743.0099999998</v>
      </c>
      <c r="M630" s="57">
        <v>0</v>
      </c>
      <c r="N630" s="57">
        <v>0</v>
      </c>
      <c r="O630" s="57">
        <v>0</v>
      </c>
      <c r="P630" s="57">
        <f t="shared" si="49"/>
        <v>5485743.0099999998</v>
      </c>
      <c r="Q630" s="57">
        <f t="shared" si="48"/>
        <v>877.23</v>
      </c>
      <c r="R630" s="57">
        <f t="shared" si="50"/>
        <v>877.23</v>
      </c>
      <c r="S630" s="58">
        <v>46022</v>
      </c>
    </row>
    <row r="631" spans="1:19" s="36" customFormat="1" ht="30" x14ac:dyDescent="0.25">
      <c r="A631" s="101">
        <v>611</v>
      </c>
      <c r="B631" s="101">
        <v>306</v>
      </c>
      <c r="C631" s="55" t="s">
        <v>630</v>
      </c>
      <c r="D631" s="56">
        <v>1960</v>
      </c>
      <c r="E631" s="55"/>
      <c r="F631" s="101" t="s">
        <v>1076</v>
      </c>
      <c r="G631" s="54">
        <v>5</v>
      </c>
      <c r="H631" s="54">
        <v>4</v>
      </c>
      <c r="I631" s="57">
        <v>3452.2</v>
      </c>
      <c r="J631" s="57">
        <v>3145.1</v>
      </c>
      <c r="K631" s="13">
        <v>110</v>
      </c>
      <c r="L631" s="57">
        <f>SUM('Прил.1.2-реестр дом'!G626)</f>
        <v>7290631.4500000002</v>
      </c>
      <c r="M631" s="57">
        <v>0</v>
      </c>
      <c r="N631" s="57">
        <v>0</v>
      </c>
      <c r="O631" s="57">
        <v>0</v>
      </c>
      <c r="P631" s="57">
        <f t="shared" si="49"/>
        <v>7290631.4500000002</v>
      </c>
      <c r="Q631" s="57">
        <f t="shared" si="48"/>
        <v>2318.09</v>
      </c>
      <c r="R631" s="57">
        <f t="shared" si="50"/>
        <v>2318.09</v>
      </c>
      <c r="S631" s="58">
        <v>46022</v>
      </c>
    </row>
    <row r="632" spans="1:19" s="36" customFormat="1" ht="30" x14ac:dyDescent="0.25">
      <c r="A632" s="101">
        <v>612</v>
      </c>
      <c r="B632" s="101">
        <v>307</v>
      </c>
      <c r="C632" s="55" t="s">
        <v>631</v>
      </c>
      <c r="D632" s="59">
        <v>1959</v>
      </c>
      <c r="E632" s="55"/>
      <c r="F632" s="101" t="s">
        <v>1076</v>
      </c>
      <c r="G632" s="54">
        <v>5</v>
      </c>
      <c r="H632" s="54">
        <v>4</v>
      </c>
      <c r="I632" s="57">
        <v>4975.8</v>
      </c>
      <c r="J632" s="57">
        <v>4427.3</v>
      </c>
      <c r="K632" s="13">
        <v>93</v>
      </c>
      <c r="L632" s="57">
        <f>SUM('Прил.1.2-реестр дом'!G627)</f>
        <v>3969339.96</v>
      </c>
      <c r="M632" s="57">
        <v>0</v>
      </c>
      <c r="N632" s="57">
        <v>0</v>
      </c>
      <c r="O632" s="57">
        <v>0</v>
      </c>
      <c r="P632" s="57">
        <f t="shared" si="49"/>
        <v>3969339.96</v>
      </c>
      <c r="Q632" s="57">
        <f t="shared" si="48"/>
        <v>896.56</v>
      </c>
      <c r="R632" s="57">
        <f t="shared" si="50"/>
        <v>896.56</v>
      </c>
      <c r="S632" s="58">
        <v>46022</v>
      </c>
    </row>
    <row r="633" spans="1:19" s="36" customFormat="1" ht="30" x14ac:dyDescent="0.25">
      <c r="A633" s="101">
        <v>613</v>
      </c>
      <c r="B633" s="101">
        <v>308</v>
      </c>
      <c r="C633" s="55" t="s">
        <v>632</v>
      </c>
      <c r="D633" s="59">
        <v>1960</v>
      </c>
      <c r="E633" s="55"/>
      <c r="F633" s="101" t="s">
        <v>1076</v>
      </c>
      <c r="G633" s="54">
        <v>5</v>
      </c>
      <c r="H633" s="54">
        <v>3</v>
      </c>
      <c r="I633" s="57">
        <v>2715.7</v>
      </c>
      <c r="J633" s="57">
        <v>2512.6999999999998</v>
      </c>
      <c r="K633" s="13">
        <v>97</v>
      </c>
      <c r="L633" s="57">
        <f>SUM('Прил.1.2-реестр дом'!G628)</f>
        <v>9592421.0700000003</v>
      </c>
      <c r="M633" s="57">
        <v>0</v>
      </c>
      <c r="N633" s="57">
        <v>0</v>
      </c>
      <c r="O633" s="57">
        <v>0</v>
      </c>
      <c r="P633" s="57">
        <f t="shared" si="49"/>
        <v>9592421.0700000003</v>
      </c>
      <c r="Q633" s="57">
        <f t="shared" si="48"/>
        <v>3817.58</v>
      </c>
      <c r="R633" s="57">
        <f t="shared" si="50"/>
        <v>3817.58</v>
      </c>
      <c r="S633" s="58">
        <v>46022</v>
      </c>
    </row>
    <row r="634" spans="1:19" s="36" customFormat="1" ht="30" x14ac:dyDescent="0.25">
      <c r="A634" s="101">
        <v>614</v>
      </c>
      <c r="B634" s="101">
        <v>309</v>
      </c>
      <c r="C634" s="55" t="s">
        <v>633</v>
      </c>
      <c r="D634" s="59">
        <v>1959</v>
      </c>
      <c r="E634" s="55"/>
      <c r="F634" s="101" t="s">
        <v>1076</v>
      </c>
      <c r="G634" s="54">
        <v>5</v>
      </c>
      <c r="H634" s="54">
        <v>7</v>
      </c>
      <c r="I634" s="57">
        <v>9884.6</v>
      </c>
      <c r="J634" s="57">
        <v>8956</v>
      </c>
      <c r="K634" s="13">
        <v>226</v>
      </c>
      <c r="L634" s="57">
        <f>SUM('Прил.1.2-реестр дом'!G629)</f>
        <v>27822974.390000001</v>
      </c>
      <c r="M634" s="57">
        <v>0</v>
      </c>
      <c r="N634" s="57">
        <v>0</v>
      </c>
      <c r="O634" s="57">
        <v>0</v>
      </c>
      <c r="P634" s="57">
        <f t="shared" si="49"/>
        <v>27822974.390000001</v>
      </c>
      <c r="Q634" s="57">
        <f t="shared" si="48"/>
        <v>3106.63</v>
      </c>
      <c r="R634" s="57">
        <f t="shared" si="50"/>
        <v>3106.63</v>
      </c>
      <c r="S634" s="58">
        <v>46022</v>
      </c>
    </row>
    <row r="635" spans="1:19" s="36" customFormat="1" ht="30" x14ac:dyDescent="0.25">
      <c r="A635" s="101">
        <v>615</v>
      </c>
      <c r="B635" s="101">
        <v>310</v>
      </c>
      <c r="C635" s="55" t="s">
        <v>634</v>
      </c>
      <c r="D635" s="59">
        <v>1960</v>
      </c>
      <c r="E635" s="55"/>
      <c r="F635" s="101" t="s">
        <v>1076</v>
      </c>
      <c r="G635" s="54">
        <v>5</v>
      </c>
      <c r="H635" s="54">
        <v>4</v>
      </c>
      <c r="I635" s="57">
        <v>3335</v>
      </c>
      <c r="J635" s="57">
        <v>3010.5</v>
      </c>
      <c r="K635" s="13">
        <v>119</v>
      </c>
      <c r="L635" s="57">
        <f>SUM('Прил.1.2-реестр дом'!G630)</f>
        <v>2660426.2200000002</v>
      </c>
      <c r="M635" s="57">
        <v>0</v>
      </c>
      <c r="N635" s="57">
        <v>0</v>
      </c>
      <c r="O635" s="57">
        <v>0</v>
      </c>
      <c r="P635" s="57">
        <f t="shared" si="49"/>
        <v>2660426.2200000002</v>
      </c>
      <c r="Q635" s="57">
        <f t="shared" si="48"/>
        <v>883.72</v>
      </c>
      <c r="R635" s="57">
        <f t="shared" si="50"/>
        <v>883.72</v>
      </c>
      <c r="S635" s="58">
        <v>46022</v>
      </c>
    </row>
    <row r="636" spans="1:19" s="36" customFormat="1" ht="30" x14ac:dyDescent="0.25">
      <c r="A636" s="101">
        <v>616</v>
      </c>
      <c r="B636" s="101">
        <v>311</v>
      </c>
      <c r="C636" s="55" t="s">
        <v>635</v>
      </c>
      <c r="D636" s="59">
        <v>1960</v>
      </c>
      <c r="E636" s="55"/>
      <c r="F636" s="101" t="s">
        <v>1076</v>
      </c>
      <c r="G636" s="54">
        <v>5</v>
      </c>
      <c r="H636" s="54">
        <v>4</v>
      </c>
      <c r="I636" s="57">
        <v>4165.7</v>
      </c>
      <c r="J636" s="57">
        <v>3806.3</v>
      </c>
      <c r="K636" s="13">
        <v>80</v>
      </c>
      <c r="L636" s="57">
        <f>SUM('Прил.1.2-реестр дом'!G631)</f>
        <v>3323099.7</v>
      </c>
      <c r="M636" s="57">
        <v>0</v>
      </c>
      <c r="N636" s="57">
        <v>0</v>
      </c>
      <c r="O636" s="57">
        <v>0</v>
      </c>
      <c r="P636" s="57">
        <f t="shared" si="49"/>
        <v>3323099.7</v>
      </c>
      <c r="Q636" s="57">
        <f t="shared" si="48"/>
        <v>873.05</v>
      </c>
      <c r="R636" s="57">
        <f t="shared" si="50"/>
        <v>873.05</v>
      </c>
      <c r="S636" s="58">
        <v>46022</v>
      </c>
    </row>
    <row r="637" spans="1:19" s="36" customFormat="1" ht="30" x14ac:dyDescent="0.25">
      <c r="A637" s="101">
        <v>617</v>
      </c>
      <c r="B637" s="101">
        <v>312</v>
      </c>
      <c r="C637" s="55" t="s">
        <v>636</v>
      </c>
      <c r="D637" s="59">
        <v>1953</v>
      </c>
      <c r="E637" s="55"/>
      <c r="F637" s="101" t="s">
        <v>1076</v>
      </c>
      <c r="G637" s="54">
        <v>4</v>
      </c>
      <c r="H637" s="54">
        <v>2</v>
      </c>
      <c r="I637" s="57">
        <v>2404.1</v>
      </c>
      <c r="J637" s="57">
        <v>2226.5</v>
      </c>
      <c r="K637" s="13">
        <v>44</v>
      </c>
      <c r="L637" s="57">
        <f>SUM('Прил.1.2-реестр дом'!G632)</f>
        <v>5618978.2300000004</v>
      </c>
      <c r="M637" s="57">
        <v>0</v>
      </c>
      <c r="N637" s="57">
        <v>0</v>
      </c>
      <c r="O637" s="57">
        <v>0</v>
      </c>
      <c r="P637" s="57">
        <f t="shared" si="49"/>
        <v>5618978.2300000004</v>
      </c>
      <c r="Q637" s="57">
        <f t="shared" si="48"/>
        <v>2523.6799999999998</v>
      </c>
      <c r="R637" s="57">
        <f t="shared" si="50"/>
        <v>2523.6799999999998</v>
      </c>
      <c r="S637" s="58">
        <v>46022</v>
      </c>
    </row>
    <row r="638" spans="1:19" s="36" customFormat="1" ht="30" x14ac:dyDescent="0.25">
      <c r="A638" s="101">
        <v>618</v>
      </c>
      <c r="B638" s="101">
        <v>313</v>
      </c>
      <c r="C638" s="55" t="s">
        <v>637</v>
      </c>
      <c r="D638" s="59">
        <v>1957</v>
      </c>
      <c r="E638" s="55"/>
      <c r="F638" s="101" t="s">
        <v>1076</v>
      </c>
      <c r="G638" s="54">
        <v>4</v>
      </c>
      <c r="H638" s="54">
        <v>5</v>
      </c>
      <c r="I638" s="57">
        <v>4020.7</v>
      </c>
      <c r="J638" s="57">
        <v>3644.7</v>
      </c>
      <c r="K638" s="13">
        <v>83</v>
      </c>
      <c r="L638" s="57">
        <f>SUM('Прил.1.2-реестр дом'!G633)</f>
        <v>3207428.99</v>
      </c>
      <c r="M638" s="57">
        <v>0</v>
      </c>
      <c r="N638" s="57">
        <v>0</v>
      </c>
      <c r="O638" s="57">
        <v>0</v>
      </c>
      <c r="P638" s="57">
        <f t="shared" si="49"/>
        <v>3207428.99</v>
      </c>
      <c r="Q638" s="57">
        <f t="shared" si="48"/>
        <v>880.03</v>
      </c>
      <c r="R638" s="57">
        <f t="shared" si="50"/>
        <v>880.03</v>
      </c>
      <c r="S638" s="58">
        <v>46022</v>
      </c>
    </row>
    <row r="639" spans="1:19" s="36" customFormat="1" ht="30" x14ac:dyDescent="0.25">
      <c r="A639" s="101">
        <v>619</v>
      </c>
      <c r="B639" s="101">
        <v>314</v>
      </c>
      <c r="C639" s="55" t="s">
        <v>638</v>
      </c>
      <c r="D639" s="59">
        <v>1968</v>
      </c>
      <c r="E639" s="55"/>
      <c r="F639" s="101" t="s">
        <v>1075</v>
      </c>
      <c r="G639" s="54">
        <v>5</v>
      </c>
      <c r="H639" s="54">
        <v>8</v>
      </c>
      <c r="I639" s="57">
        <v>6373.9</v>
      </c>
      <c r="J639" s="57">
        <v>5751.4</v>
      </c>
      <c r="K639" s="13">
        <v>262</v>
      </c>
      <c r="L639" s="57">
        <f>SUM('Прил.1.2-реестр дом'!G634)</f>
        <v>11018022.699999999</v>
      </c>
      <c r="M639" s="57">
        <v>0</v>
      </c>
      <c r="N639" s="57">
        <v>0</v>
      </c>
      <c r="O639" s="57">
        <v>0</v>
      </c>
      <c r="P639" s="57">
        <f t="shared" si="49"/>
        <v>11018022.699999999</v>
      </c>
      <c r="Q639" s="57">
        <f t="shared" si="48"/>
        <v>1915.71</v>
      </c>
      <c r="R639" s="57">
        <f t="shared" si="50"/>
        <v>1915.71</v>
      </c>
      <c r="S639" s="58">
        <v>46022</v>
      </c>
    </row>
    <row r="640" spans="1:19" s="36" customFormat="1" ht="30" x14ac:dyDescent="0.25">
      <c r="A640" s="101">
        <v>620</v>
      </c>
      <c r="B640" s="101">
        <v>315</v>
      </c>
      <c r="C640" s="55" t="s">
        <v>639</v>
      </c>
      <c r="D640" s="56">
        <v>1969</v>
      </c>
      <c r="E640" s="55"/>
      <c r="F640" s="101" t="s">
        <v>1075</v>
      </c>
      <c r="G640" s="54">
        <v>5</v>
      </c>
      <c r="H640" s="54">
        <v>6</v>
      </c>
      <c r="I640" s="57">
        <v>4862.7</v>
      </c>
      <c r="J640" s="57">
        <v>4404.5</v>
      </c>
      <c r="K640" s="13">
        <v>183</v>
      </c>
      <c r="L640" s="57">
        <f>SUM('Прил.1.2-реестр дом'!G635)</f>
        <v>5651314.21</v>
      </c>
      <c r="M640" s="57">
        <v>0</v>
      </c>
      <c r="N640" s="57">
        <v>0</v>
      </c>
      <c r="O640" s="57">
        <v>0</v>
      </c>
      <c r="P640" s="57">
        <f t="shared" si="49"/>
        <v>5651314.21</v>
      </c>
      <c r="Q640" s="57">
        <f t="shared" si="48"/>
        <v>1283.08</v>
      </c>
      <c r="R640" s="57">
        <f t="shared" si="50"/>
        <v>1283.08</v>
      </c>
      <c r="S640" s="58">
        <v>46022</v>
      </c>
    </row>
    <row r="641" spans="1:19" s="36" customFormat="1" ht="30" x14ac:dyDescent="0.25">
      <c r="A641" s="101">
        <v>621</v>
      </c>
      <c r="B641" s="101">
        <v>316</v>
      </c>
      <c r="C641" s="55" t="s">
        <v>640</v>
      </c>
      <c r="D641" s="56">
        <v>1982</v>
      </c>
      <c r="E641" s="55"/>
      <c r="F641" s="101" t="s">
        <v>1075</v>
      </c>
      <c r="G641" s="54">
        <v>9</v>
      </c>
      <c r="H641" s="54">
        <v>2</v>
      </c>
      <c r="I641" s="57">
        <v>4542.5</v>
      </c>
      <c r="J641" s="57">
        <v>3880.2</v>
      </c>
      <c r="K641" s="13">
        <v>157</v>
      </c>
      <c r="L641" s="57">
        <f>SUM('Прил.1.2-реестр дом'!G636)</f>
        <v>6160210.1799999997</v>
      </c>
      <c r="M641" s="57">
        <v>0</v>
      </c>
      <c r="N641" s="57">
        <v>0</v>
      </c>
      <c r="O641" s="57">
        <v>0</v>
      </c>
      <c r="P641" s="57">
        <f t="shared" si="49"/>
        <v>6160210.1799999997</v>
      </c>
      <c r="Q641" s="57">
        <f t="shared" si="48"/>
        <v>1587.6</v>
      </c>
      <c r="R641" s="57">
        <f t="shared" si="50"/>
        <v>1587.6</v>
      </c>
      <c r="S641" s="58">
        <v>46022</v>
      </c>
    </row>
    <row r="642" spans="1:19" s="36" customFormat="1" ht="30" x14ac:dyDescent="0.25">
      <c r="A642" s="101">
        <v>622</v>
      </c>
      <c r="B642" s="101">
        <v>317</v>
      </c>
      <c r="C642" s="55" t="s">
        <v>641</v>
      </c>
      <c r="D642" s="56">
        <v>1973</v>
      </c>
      <c r="E642" s="55"/>
      <c r="F642" s="101" t="s">
        <v>1075</v>
      </c>
      <c r="G642" s="54">
        <v>12</v>
      </c>
      <c r="H642" s="54">
        <v>1</v>
      </c>
      <c r="I642" s="57">
        <v>2728</v>
      </c>
      <c r="J642" s="57">
        <v>2407.8000000000002</v>
      </c>
      <c r="K642" s="13">
        <v>108</v>
      </c>
      <c r="L642" s="57">
        <f>SUM('Прил.1.2-реестр дом'!G637)</f>
        <v>1707005.06</v>
      </c>
      <c r="M642" s="57">
        <v>0</v>
      </c>
      <c r="N642" s="57">
        <v>0</v>
      </c>
      <c r="O642" s="57">
        <v>0</v>
      </c>
      <c r="P642" s="57">
        <f t="shared" si="49"/>
        <v>1707005.06</v>
      </c>
      <c r="Q642" s="57">
        <f t="shared" si="48"/>
        <v>708.95</v>
      </c>
      <c r="R642" s="57">
        <f t="shared" si="50"/>
        <v>708.95</v>
      </c>
      <c r="S642" s="58">
        <v>46022</v>
      </c>
    </row>
    <row r="643" spans="1:19" s="36" customFormat="1" ht="30" x14ac:dyDescent="0.25">
      <c r="A643" s="101">
        <v>623</v>
      </c>
      <c r="B643" s="101">
        <v>318</v>
      </c>
      <c r="C643" s="55" t="s">
        <v>642</v>
      </c>
      <c r="D643" s="56">
        <v>1973</v>
      </c>
      <c r="E643" s="55"/>
      <c r="F643" s="101" t="s">
        <v>1075</v>
      </c>
      <c r="G643" s="54">
        <v>12</v>
      </c>
      <c r="H643" s="54">
        <v>1</v>
      </c>
      <c r="I643" s="57">
        <v>2719.9</v>
      </c>
      <c r="J643" s="57">
        <v>2400.9</v>
      </c>
      <c r="K643" s="13">
        <v>101</v>
      </c>
      <c r="L643" s="57">
        <f>SUM('Прил.1.2-реестр дом'!G638)</f>
        <v>1701691.07</v>
      </c>
      <c r="M643" s="57">
        <v>0</v>
      </c>
      <c r="N643" s="57">
        <v>0</v>
      </c>
      <c r="O643" s="57">
        <v>0</v>
      </c>
      <c r="P643" s="57">
        <f t="shared" si="49"/>
        <v>1701691.07</v>
      </c>
      <c r="Q643" s="57">
        <f t="shared" si="48"/>
        <v>708.77</v>
      </c>
      <c r="R643" s="57">
        <f t="shared" si="50"/>
        <v>708.77</v>
      </c>
      <c r="S643" s="58">
        <v>46022</v>
      </c>
    </row>
    <row r="644" spans="1:19" s="36" customFormat="1" ht="30" x14ac:dyDescent="0.25">
      <c r="A644" s="101">
        <v>624</v>
      </c>
      <c r="B644" s="101">
        <v>319</v>
      </c>
      <c r="C644" s="55" t="s">
        <v>643</v>
      </c>
      <c r="D644" s="59">
        <v>1978</v>
      </c>
      <c r="E644" s="55"/>
      <c r="F644" s="101" t="s">
        <v>1075</v>
      </c>
      <c r="G644" s="54">
        <v>9</v>
      </c>
      <c r="H644" s="54">
        <v>2</v>
      </c>
      <c r="I644" s="57">
        <v>4510.3999999999996</v>
      </c>
      <c r="J644" s="57">
        <v>3879.7</v>
      </c>
      <c r="K644" s="13">
        <v>195</v>
      </c>
      <c r="L644" s="57">
        <f>SUM('Прил.1.2-реестр дом'!G639)</f>
        <v>3273072.61</v>
      </c>
      <c r="M644" s="57">
        <v>0</v>
      </c>
      <c r="N644" s="57">
        <v>0</v>
      </c>
      <c r="O644" s="57">
        <v>0</v>
      </c>
      <c r="P644" s="57">
        <f t="shared" si="49"/>
        <v>3273072.61</v>
      </c>
      <c r="Q644" s="57">
        <f t="shared" si="48"/>
        <v>843.64</v>
      </c>
      <c r="R644" s="57">
        <f t="shared" si="50"/>
        <v>843.64</v>
      </c>
      <c r="S644" s="58">
        <v>46022</v>
      </c>
    </row>
    <row r="645" spans="1:19" s="36" customFormat="1" ht="30" x14ac:dyDescent="0.25">
      <c r="A645" s="101">
        <v>625</v>
      </c>
      <c r="B645" s="101">
        <v>320</v>
      </c>
      <c r="C645" s="55" t="s">
        <v>644</v>
      </c>
      <c r="D645" s="59">
        <v>1933</v>
      </c>
      <c r="E645" s="55"/>
      <c r="F645" s="101" t="s">
        <v>1076</v>
      </c>
      <c r="G645" s="54">
        <v>2</v>
      </c>
      <c r="H645" s="54">
        <v>2</v>
      </c>
      <c r="I645" s="57">
        <v>510.4</v>
      </c>
      <c r="J645" s="57">
        <v>458</v>
      </c>
      <c r="K645" s="13">
        <v>26</v>
      </c>
      <c r="L645" s="57">
        <f>SUM('Прил.1.2-реестр дом'!G640)</f>
        <v>1883338.93</v>
      </c>
      <c r="M645" s="57">
        <v>0</v>
      </c>
      <c r="N645" s="57">
        <v>0</v>
      </c>
      <c r="O645" s="57">
        <v>0</v>
      </c>
      <c r="P645" s="57">
        <f t="shared" si="49"/>
        <v>1883338.93</v>
      </c>
      <c r="Q645" s="57">
        <f t="shared" ref="Q645:Q704" si="51">SUM(L645/J645)</f>
        <v>4112.09</v>
      </c>
      <c r="R645" s="57">
        <f t="shared" si="50"/>
        <v>4112.09</v>
      </c>
      <c r="S645" s="58">
        <v>46022</v>
      </c>
    </row>
    <row r="646" spans="1:19" s="36" customFormat="1" ht="30" x14ac:dyDescent="0.25">
      <c r="A646" s="101">
        <v>626</v>
      </c>
      <c r="B646" s="101">
        <v>321</v>
      </c>
      <c r="C646" s="55" t="s">
        <v>645</v>
      </c>
      <c r="D646" s="56">
        <v>1970</v>
      </c>
      <c r="E646" s="55"/>
      <c r="F646" s="101" t="s">
        <v>1075</v>
      </c>
      <c r="G646" s="54">
        <v>5</v>
      </c>
      <c r="H646" s="54">
        <v>8</v>
      </c>
      <c r="I646" s="57">
        <v>6380.4</v>
      </c>
      <c r="J646" s="57">
        <v>5767.5</v>
      </c>
      <c r="K646" s="13">
        <v>254</v>
      </c>
      <c r="L646" s="57">
        <f>SUM('Прил.1.2-реестр дом'!G641)</f>
        <v>17959422.309999999</v>
      </c>
      <c r="M646" s="57">
        <v>0</v>
      </c>
      <c r="N646" s="57">
        <v>0</v>
      </c>
      <c r="O646" s="57">
        <v>0</v>
      </c>
      <c r="P646" s="57">
        <f t="shared" si="49"/>
        <v>17959422.309999999</v>
      </c>
      <c r="Q646" s="57">
        <f t="shared" si="51"/>
        <v>3113.9</v>
      </c>
      <c r="R646" s="57">
        <f t="shared" si="50"/>
        <v>3113.9</v>
      </c>
      <c r="S646" s="58">
        <v>46022</v>
      </c>
    </row>
    <row r="647" spans="1:19" s="36" customFormat="1" ht="30" x14ac:dyDescent="0.25">
      <c r="A647" s="101">
        <v>627</v>
      </c>
      <c r="B647" s="101">
        <v>322</v>
      </c>
      <c r="C647" s="55" t="s">
        <v>646</v>
      </c>
      <c r="D647" s="59">
        <v>1971</v>
      </c>
      <c r="E647" s="55"/>
      <c r="F647" s="101" t="s">
        <v>1075</v>
      </c>
      <c r="G647" s="54">
        <v>5</v>
      </c>
      <c r="H647" s="54">
        <v>6</v>
      </c>
      <c r="I647" s="57">
        <v>4857.8</v>
      </c>
      <c r="J647" s="57">
        <v>4402.8</v>
      </c>
      <c r="K647" s="13">
        <v>203</v>
      </c>
      <c r="L647" s="57">
        <f>SUM('Прил.1.2-реестр дом'!G642)</f>
        <v>8108907.8899999997</v>
      </c>
      <c r="M647" s="57">
        <v>0</v>
      </c>
      <c r="N647" s="57">
        <v>0</v>
      </c>
      <c r="O647" s="57">
        <v>0</v>
      </c>
      <c r="P647" s="57">
        <f t="shared" si="49"/>
        <v>8108907.8899999997</v>
      </c>
      <c r="Q647" s="57">
        <f t="shared" si="51"/>
        <v>1841.76</v>
      </c>
      <c r="R647" s="57">
        <f t="shared" si="50"/>
        <v>1841.76</v>
      </c>
      <c r="S647" s="58">
        <v>46022</v>
      </c>
    </row>
    <row r="648" spans="1:19" s="36" customFormat="1" ht="30" x14ac:dyDescent="0.25">
      <c r="A648" s="101">
        <v>628</v>
      </c>
      <c r="B648" s="101">
        <v>323</v>
      </c>
      <c r="C648" s="55" t="s">
        <v>647</v>
      </c>
      <c r="D648" s="56">
        <v>1969</v>
      </c>
      <c r="E648" s="55"/>
      <c r="F648" s="101" t="s">
        <v>1075</v>
      </c>
      <c r="G648" s="54">
        <v>5</v>
      </c>
      <c r="H648" s="54">
        <v>6</v>
      </c>
      <c r="I648" s="57">
        <v>4855.2</v>
      </c>
      <c r="J648" s="57">
        <v>4435.2</v>
      </c>
      <c r="K648" s="13">
        <v>200</v>
      </c>
      <c r="L648" s="57">
        <f>SUM('Прил.1.2-реестр дом'!G643)</f>
        <v>8445640.8100000005</v>
      </c>
      <c r="M648" s="57">
        <v>0</v>
      </c>
      <c r="N648" s="57">
        <v>0</v>
      </c>
      <c r="O648" s="57">
        <v>0</v>
      </c>
      <c r="P648" s="57">
        <f t="shared" si="49"/>
        <v>8445640.8100000005</v>
      </c>
      <c r="Q648" s="57">
        <f t="shared" si="51"/>
        <v>1904.23</v>
      </c>
      <c r="R648" s="57">
        <f t="shared" si="50"/>
        <v>1904.23</v>
      </c>
      <c r="S648" s="58">
        <v>46022</v>
      </c>
    </row>
    <row r="649" spans="1:19" s="36" customFormat="1" ht="30" x14ac:dyDescent="0.25">
      <c r="A649" s="101">
        <v>629</v>
      </c>
      <c r="B649" s="101">
        <v>324</v>
      </c>
      <c r="C649" s="55" t="s">
        <v>648</v>
      </c>
      <c r="D649" s="59">
        <v>1985</v>
      </c>
      <c r="E649" s="55"/>
      <c r="F649" s="101" t="s">
        <v>1075</v>
      </c>
      <c r="G649" s="54">
        <v>9</v>
      </c>
      <c r="H649" s="54">
        <v>2</v>
      </c>
      <c r="I649" s="57">
        <v>9042.2999999999993</v>
      </c>
      <c r="J649" s="57">
        <v>7702.9</v>
      </c>
      <c r="K649" s="13">
        <v>550</v>
      </c>
      <c r="L649" s="57">
        <f>SUM('Прил.1.2-реестр дом'!G644)</f>
        <v>35960831.049999997</v>
      </c>
      <c r="M649" s="57">
        <v>0</v>
      </c>
      <c r="N649" s="57">
        <v>0</v>
      </c>
      <c r="O649" s="57">
        <v>0</v>
      </c>
      <c r="P649" s="57">
        <f t="shared" ref="P649:P706" si="52">L649</f>
        <v>35960831.049999997</v>
      </c>
      <c r="Q649" s="57">
        <f t="shared" si="51"/>
        <v>4668.4799999999996</v>
      </c>
      <c r="R649" s="57">
        <f t="shared" ref="R649:R706" si="53">SUM(Q649)</f>
        <v>4668.4799999999996</v>
      </c>
      <c r="S649" s="58">
        <v>46022</v>
      </c>
    </row>
    <row r="650" spans="1:19" s="36" customFormat="1" ht="30" x14ac:dyDescent="0.25">
      <c r="A650" s="101">
        <v>630</v>
      </c>
      <c r="B650" s="101">
        <v>325</v>
      </c>
      <c r="C650" s="55" t="s">
        <v>649</v>
      </c>
      <c r="D650" s="56">
        <v>1969</v>
      </c>
      <c r="E650" s="55"/>
      <c r="F650" s="101" t="s">
        <v>1075</v>
      </c>
      <c r="G650" s="54">
        <v>5</v>
      </c>
      <c r="H650" s="54">
        <v>6</v>
      </c>
      <c r="I650" s="57">
        <v>4856</v>
      </c>
      <c r="J650" s="57">
        <v>4396</v>
      </c>
      <c r="K650" s="13">
        <v>200</v>
      </c>
      <c r="L650" s="57">
        <f>SUM('Прил.1.2-реестр дом'!G645)</f>
        <v>8432204.9000000004</v>
      </c>
      <c r="M650" s="57">
        <v>0</v>
      </c>
      <c r="N650" s="57">
        <v>0</v>
      </c>
      <c r="O650" s="57">
        <v>0</v>
      </c>
      <c r="P650" s="57">
        <f t="shared" si="52"/>
        <v>8432204.9000000004</v>
      </c>
      <c r="Q650" s="57">
        <f t="shared" si="51"/>
        <v>1918.15</v>
      </c>
      <c r="R650" s="57">
        <f t="shared" si="53"/>
        <v>1918.15</v>
      </c>
      <c r="S650" s="58">
        <v>46022</v>
      </c>
    </row>
    <row r="651" spans="1:19" s="36" customFormat="1" ht="30" x14ac:dyDescent="0.25">
      <c r="A651" s="101">
        <v>631</v>
      </c>
      <c r="B651" s="101">
        <v>326</v>
      </c>
      <c r="C651" s="55" t="s">
        <v>650</v>
      </c>
      <c r="D651" s="56">
        <v>1974</v>
      </c>
      <c r="E651" s="55"/>
      <c r="F651" s="101" t="s">
        <v>1075</v>
      </c>
      <c r="G651" s="54">
        <v>12</v>
      </c>
      <c r="H651" s="54">
        <v>1</v>
      </c>
      <c r="I651" s="57">
        <v>2744.2</v>
      </c>
      <c r="J651" s="57">
        <v>2424.9</v>
      </c>
      <c r="K651" s="13">
        <v>98</v>
      </c>
      <c r="L651" s="57">
        <f>SUM('Прил.1.2-реестр дом'!G646)</f>
        <v>1707290.14</v>
      </c>
      <c r="M651" s="57">
        <v>0</v>
      </c>
      <c r="N651" s="57">
        <v>0</v>
      </c>
      <c r="O651" s="57">
        <v>0</v>
      </c>
      <c r="P651" s="57">
        <f t="shared" si="52"/>
        <v>1707290.14</v>
      </c>
      <c r="Q651" s="57">
        <f t="shared" si="51"/>
        <v>704.07</v>
      </c>
      <c r="R651" s="57">
        <f t="shared" si="53"/>
        <v>704.07</v>
      </c>
      <c r="S651" s="58">
        <v>46022</v>
      </c>
    </row>
    <row r="652" spans="1:19" s="36" customFormat="1" ht="30" x14ac:dyDescent="0.25">
      <c r="A652" s="101">
        <v>632</v>
      </c>
      <c r="B652" s="101">
        <v>327</v>
      </c>
      <c r="C652" s="55" t="s">
        <v>651</v>
      </c>
      <c r="D652" s="56">
        <v>1974</v>
      </c>
      <c r="E652" s="55"/>
      <c r="F652" s="101" t="s">
        <v>1075</v>
      </c>
      <c r="G652" s="54">
        <v>12</v>
      </c>
      <c r="H652" s="54">
        <v>1</v>
      </c>
      <c r="I652" s="57">
        <v>2714.1</v>
      </c>
      <c r="J652" s="57">
        <v>2396.6</v>
      </c>
      <c r="K652" s="13">
        <v>118</v>
      </c>
      <c r="L652" s="57">
        <f>SUM('Прил.1.2-реестр дом'!G647)</f>
        <v>1716188.24</v>
      </c>
      <c r="M652" s="57">
        <v>0</v>
      </c>
      <c r="N652" s="57">
        <v>0</v>
      </c>
      <c r="O652" s="57">
        <v>0</v>
      </c>
      <c r="P652" s="57">
        <f t="shared" si="52"/>
        <v>1716188.24</v>
      </c>
      <c r="Q652" s="57">
        <f t="shared" si="51"/>
        <v>716.09</v>
      </c>
      <c r="R652" s="57">
        <f t="shared" si="53"/>
        <v>716.09</v>
      </c>
      <c r="S652" s="58">
        <v>46022</v>
      </c>
    </row>
    <row r="653" spans="1:19" s="36" customFormat="1" ht="30" x14ac:dyDescent="0.25">
      <c r="A653" s="101">
        <v>633</v>
      </c>
      <c r="B653" s="101">
        <v>328</v>
      </c>
      <c r="C653" s="55" t="s">
        <v>652</v>
      </c>
      <c r="D653" s="59">
        <v>1951</v>
      </c>
      <c r="E653" s="55"/>
      <c r="F653" s="101" t="s">
        <v>1076</v>
      </c>
      <c r="G653" s="54">
        <v>2</v>
      </c>
      <c r="H653" s="54">
        <v>1</v>
      </c>
      <c r="I653" s="57">
        <v>296.8</v>
      </c>
      <c r="J653" s="57">
        <v>272</v>
      </c>
      <c r="K653" s="13">
        <v>13</v>
      </c>
      <c r="L653" s="57">
        <f>SUM('Прил.1.2-реестр дом'!G648)</f>
        <v>1048359.75</v>
      </c>
      <c r="M653" s="57">
        <v>0</v>
      </c>
      <c r="N653" s="57">
        <v>0</v>
      </c>
      <c r="O653" s="57">
        <v>0</v>
      </c>
      <c r="P653" s="57">
        <f t="shared" si="52"/>
        <v>1048359.75</v>
      </c>
      <c r="Q653" s="57">
        <f t="shared" si="51"/>
        <v>3854.26</v>
      </c>
      <c r="R653" s="57">
        <f t="shared" si="53"/>
        <v>3854.26</v>
      </c>
      <c r="S653" s="58">
        <v>46022</v>
      </c>
    </row>
    <row r="654" spans="1:19" s="36" customFormat="1" ht="30" x14ac:dyDescent="0.25">
      <c r="A654" s="101">
        <v>634</v>
      </c>
      <c r="B654" s="101">
        <v>329</v>
      </c>
      <c r="C654" s="55" t="s">
        <v>653</v>
      </c>
      <c r="D654" s="59">
        <v>1951</v>
      </c>
      <c r="E654" s="55"/>
      <c r="F654" s="101" t="s">
        <v>1076</v>
      </c>
      <c r="G654" s="54">
        <v>2</v>
      </c>
      <c r="H654" s="54">
        <v>1</v>
      </c>
      <c r="I654" s="57">
        <v>305.8</v>
      </c>
      <c r="J654" s="57">
        <v>280.8</v>
      </c>
      <c r="K654" s="13">
        <v>19</v>
      </c>
      <c r="L654" s="57">
        <f>SUM('Прил.1.2-реестр дом'!G649)</f>
        <v>1080149.6299999999</v>
      </c>
      <c r="M654" s="57">
        <v>0</v>
      </c>
      <c r="N654" s="57">
        <v>0</v>
      </c>
      <c r="O654" s="57">
        <v>0</v>
      </c>
      <c r="P654" s="57">
        <f t="shared" si="52"/>
        <v>1080149.6299999999</v>
      </c>
      <c r="Q654" s="57">
        <f t="shared" si="51"/>
        <v>3846.69</v>
      </c>
      <c r="R654" s="57">
        <f t="shared" si="53"/>
        <v>3846.69</v>
      </c>
      <c r="S654" s="58">
        <v>46022</v>
      </c>
    </row>
    <row r="655" spans="1:19" s="36" customFormat="1" ht="30" x14ac:dyDescent="0.25">
      <c r="A655" s="101">
        <v>635</v>
      </c>
      <c r="B655" s="101">
        <v>330</v>
      </c>
      <c r="C655" s="55" t="s">
        <v>654</v>
      </c>
      <c r="D655" s="59">
        <v>1961</v>
      </c>
      <c r="E655" s="55"/>
      <c r="F655" s="101" t="s">
        <v>1076</v>
      </c>
      <c r="G655" s="54">
        <v>5</v>
      </c>
      <c r="H655" s="54">
        <v>3</v>
      </c>
      <c r="I655" s="57">
        <v>2718.3</v>
      </c>
      <c r="J655" s="57">
        <v>2464.1999999999998</v>
      </c>
      <c r="K655" s="13">
        <v>100</v>
      </c>
      <c r="L655" s="57">
        <f>SUM('Прил.1.2-реестр дом'!G650)</f>
        <v>4785787.54</v>
      </c>
      <c r="M655" s="57">
        <v>0</v>
      </c>
      <c r="N655" s="57">
        <v>0</v>
      </c>
      <c r="O655" s="57">
        <v>0</v>
      </c>
      <c r="P655" s="57">
        <f t="shared" si="52"/>
        <v>4785787.54</v>
      </c>
      <c r="Q655" s="57">
        <f t="shared" si="51"/>
        <v>1942.13</v>
      </c>
      <c r="R655" s="57">
        <f t="shared" si="53"/>
        <v>1942.13</v>
      </c>
      <c r="S655" s="58">
        <v>46022</v>
      </c>
    </row>
    <row r="656" spans="1:19" s="36" customFormat="1" ht="30" x14ac:dyDescent="0.25">
      <c r="A656" s="101">
        <v>636</v>
      </c>
      <c r="B656" s="101">
        <v>331</v>
      </c>
      <c r="C656" s="55" t="s">
        <v>655</v>
      </c>
      <c r="D656" s="59">
        <v>1963</v>
      </c>
      <c r="E656" s="55"/>
      <c r="F656" s="101" t="s">
        <v>1075</v>
      </c>
      <c r="G656" s="54">
        <v>5</v>
      </c>
      <c r="H656" s="54">
        <v>4</v>
      </c>
      <c r="I656" s="57">
        <v>4102.1000000000004</v>
      </c>
      <c r="J656" s="57">
        <v>3716.5</v>
      </c>
      <c r="K656" s="13">
        <v>170</v>
      </c>
      <c r="L656" s="57">
        <f>SUM('Прил.1.2-реестр дом'!G651)</f>
        <v>3697210.42</v>
      </c>
      <c r="M656" s="57">
        <v>0</v>
      </c>
      <c r="N656" s="57">
        <v>0</v>
      </c>
      <c r="O656" s="57">
        <v>0</v>
      </c>
      <c r="P656" s="57">
        <f t="shared" si="52"/>
        <v>3697210.42</v>
      </c>
      <c r="Q656" s="57">
        <f t="shared" si="51"/>
        <v>994.81</v>
      </c>
      <c r="R656" s="57">
        <f t="shared" si="53"/>
        <v>994.81</v>
      </c>
      <c r="S656" s="58">
        <v>46022</v>
      </c>
    </row>
    <row r="657" spans="1:19" s="36" customFormat="1" ht="30" x14ac:dyDescent="0.25">
      <c r="A657" s="101">
        <v>637</v>
      </c>
      <c r="B657" s="101">
        <v>332</v>
      </c>
      <c r="C657" s="55" t="s">
        <v>656</v>
      </c>
      <c r="D657" s="59">
        <v>1963</v>
      </c>
      <c r="E657" s="55"/>
      <c r="F657" s="101" t="s">
        <v>1075</v>
      </c>
      <c r="G657" s="54">
        <v>5</v>
      </c>
      <c r="H657" s="54">
        <v>4</v>
      </c>
      <c r="I657" s="57">
        <v>3884.1</v>
      </c>
      <c r="J657" s="57">
        <v>3576.1</v>
      </c>
      <c r="K657" s="13">
        <v>184</v>
      </c>
      <c r="L657" s="57">
        <f>SUM('Прил.1.2-реестр дом'!G652)</f>
        <v>3500727.68</v>
      </c>
      <c r="M657" s="57">
        <v>0</v>
      </c>
      <c r="N657" s="57">
        <v>0</v>
      </c>
      <c r="O657" s="57">
        <v>0</v>
      </c>
      <c r="P657" s="57">
        <f t="shared" si="52"/>
        <v>3500727.68</v>
      </c>
      <c r="Q657" s="57">
        <f t="shared" si="51"/>
        <v>978.92</v>
      </c>
      <c r="R657" s="57">
        <f t="shared" si="53"/>
        <v>978.92</v>
      </c>
      <c r="S657" s="58">
        <v>46022</v>
      </c>
    </row>
    <row r="658" spans="1:19" s="36" customFormat="1" ht="30" x14ac:dyDescent="0.25">
      <c r="A658" s="101">
        <v>638</v>
      </c>
      <c r="B658" s="101">
        <v>333</v>
      </c>
      <c r="C658" s="55" t="s">
        <v>657</v>
      </c>
      <c r="D658" s="59">
        <v>1958</v>
      </c>
      <c r="E658" s="55"/>
      <c r="F658" s="101" t="s">
        <v>1076</v>
      </c>
      <c r="G658" s="54">
        <v>5</v>
      </c>
      <c r="H658" s="54">
        <v>4</v>
      </c>
      <c r="I658" s="57">
        <v>5572.6</v>
      </c>
      <c r="J658" s="57">
        <v>5047.8</v>
      </c>
      <c r="K658" s="13">
        <v>172</v>
      </c>
      <c r="L658" s="57">
        <f>SUM('Прил.1.2-реестр дом'!G653)</f>
        <v>15685643.029999999</v>
      </c>
      <c r="M658" s="57">
        <v>0</v>
      </c>
      <c r="N658" s="57">
        <v>0</v>
      </c>
      <c r="O658" s="57">
        <v>0</v>
      </c>
      <c r="P658" s="57">
        <f t="shared" si="52"/>
        <v>15685643.029999999</v>
      </c>
      <c r="Q658" s="57">
        <f t="shared" si="51"/>
        <v>3107.42</v>
      </c>
      <c r="R658" s="57">
        <f t="shared" si="53"/>
        <v>3107.42</v>
      </c>
      <c r="S658" s="58">
        <v>46022</v>
      </c>
    </row>
    <row r="659" spans="1:19" s="36" customFormat="1" ht="30" x14ac:dyDescent="0.25">
      <c r="A659" s="101">
        <v>639</v>
      </c>
      <c r="B659" s="101">
        <v>334</v>
      </c>
      <c r="C659" s="55" t="s">
        <v>658</v>
      </c>
      <c r="D659" s="59">
        <v>1957</v>
      </c>
      <c r="E659" s="55"/>
      <c r="F659" s="101" t="s">
        <v>1076</v>
      </c>
      <c r="G659" s="54">
        <v>5</v>
      </c>
      <c r="H659" s="54">
        <v>4</v>
      </c>
      <c r="I659" s="57">
        <v>5613</v>
      </c>
      <c r="J659" s="57">
        <v>5114.5</v>
      </c>
      <c r="K659" s="13">
        <v>169</v>
      </c>
      <c r="L659" s="57">
        <f>SUM('Прил.1.2-реестр дом'!G654)</f>
        <v>12713621.890000001</v>
      </c>
      <c r="M659" s="57">
        <v>0</v>
      </c>
      <c r="N659" s="57">
        <v>0</v>
      </c>
      <c r="O659" s="57">
        <v>0</v>
      </c>
      <c r="P659" s="57">
        <f t="shared" si="52"/>
        <v>12713621.890000001</v>
      </c>
      <c r="Q659" s="57">
        <f t="shared" si="51"/>
        <v>2485.8000000000002</v>
      </c>
      <c r="R659" s="57">
        <f t="shared" si="53"/>
        <v>2485.8000000000002</v>
      </c>
      <c r="S659" s="58">
        <v>46022</v>
      </c>
    </row>
    <row r="660" spans="1:19" s="36" customFormat="1" ht="30" x14ac:dyDescent="0.25">
      <c r="A660" s="101">
        <v>640</v>
      </c>
      <c r="B660" s="101">
        <v>335</v>
      </c>
      <c r="C660" s="55" t="s">
        <v>659</v>
      </c>
      <c r="D660" s="59">
        <v>1971</v>
      </c>
      <c r="E660" s="55"/>
      <c r="F660" s="103" t="s">
        <v>1075</v>
      </c>
      <c r="G660" s="54">
        <v>5</v>
      </c>
      <c r="H660" s="54">
        <v>8</v>
      </c>
      <c r="I660" s="57">
        <v>6386.2</v>
      </c>
      <c r="J660" s="57">
        <v>5750.2</v>
      </c>
      <c r="K660" s="13">
        <v>251</v>
      </c>
      <c r="L660" s="57">
        <f>SUM('Прил.1.2-реестр дом'!G655)</f>
        <v>15330391.91</v>
      </c>
      <c r="M660" s="57">
        <v>0</v>
      </c>
      <c r="N660" s="57">
        <v>0</v>
      </c>
      <c r="O660" s="57">
        <v>0</v>
      </c>
      <c r="P660" s="57">
        <f t="shared" si="52"/>
        <v>15330391.91</v>
      </c>
      <c r="Q660" s="57">
        <f t="shared" si="51"/>
        <v>2666.06</v>
      </c>
      <c r="R660" s="57">
        <f t="shared" si="53"/>
        <v>2666.06</v>
      </c>
      <c r="S660" s="58">
        <v>46022</v>
      </c>
    </row>
    <row r="661" spans="1:19" s="36" customFormat="1" ht="30" x14ac:dyDescent="0.25">
      <c r="A661" s="101">
        <v>641</v>
      </c>
      <c r="B661" s="101">
        <v>336</v>
      </c>
      <c r="C661" s="55" t="s">
        <v>660</v>
      </c>
      <c r="D661" s="59">
        <v>1961</v>
      </c>
      <c r="E661" s="55"/>
      <c r="F661" s="101" t="s">
        <v>1076</v>
      </c>
      <c r="G661" s="54">
        <v>5</v>
      </c>
      <c r="H661" s="54">
        <v>3</v>
      </c>
      <c r="I661" s="57">
        <v>2882.52</v>
      </c>
      <c r="J661" s="57">
        <v>2641.52</v>
      </c>
      <c r="K661" s="13">
        <v>89</v>
      </c>
      <c r="L661" s="57">
        <f>SUM('Прил.1.2-реестр дом'!G656)</f>
        <v>6750204.29</v>
      </c>
      <c r="M661" s="57">
        <v>0</v>
      </c>
      <c r="N661" s="57">
        <v>0</v>
      </c>
      <c r="O661" s="57">
        <v>0</v>
      </c>
      <c r="P661" s="57">
        <f t="shared" si="52"/>
        <v>6750204.29</v>
      </c>
      <c r="Q661" s="57">
        <f t="shared" si="51"/>
        <v>2555.42</v>
      </c>
      <c r="R661" s="57">
        <f t="shared" si="53"/>
        <v>2555.42</v>
      </c>
      <c r="S661" s="58">
        <v>46022</v>
      </c>
    </row>
    <row r="662" spans="1:19" s="36" customFormat="1" ht="30" x14ac:dyDescent="0.25">
      <c r="A662" s="101">
        <v>642</v>
      </c>
      <c r="B662" s="101">
        <v>337</v>
      </c>
      <c r="C662" s="55" t="s">
        <v>661</v>
      </c>
      <c r="D662" s="59">
        <v>1961</v>
      </c>
      <c r="E662" s="55"/>
      <c r="F662" s="101" t="s">
        <v>1076</v>
      </c>
      <c r="G662" s="54">
        <v>5</v>
      </c>
      <c r="H662" s="54">
        <v>2</v>
      </c>
      <c r="I662" s="57">
        <v>1698.1</v>
      </c>
      <c r="J662" s="57">
        <v>1565.5</v>
      </c>
      <c r="K662" s="13">
        <v>47</v>
      </c>
      <c r="L662" s="57">
        <f>SUM('Прил.1.2-реестр дом'!G657)</f>
        <v>1354623.61</v>
      </c>
      <c r="M662" s="57">
        <v>0</v>
      </c>
      <c r="N662" s="57">
        <v>0</v>
      </c>
      <c r="O662" s="57">
        <v>0</v>
      </c>
      <c r="P662" s="57">
        <f t="shared" si="52"/>
        <v>1354623.61</v>
      </c>
      <c r="Q662" s="57">
        <f t="shared" si="51"/>
        <v>865.3</v>
      </c>
      <c r="R662" s="57">
        <f t="shared" si="53"/>
        <v>865.3</v>
      </c>
      <c r="S662" s="58">
        <v>46022</v>
      </c>
    </row>
    <row r="663" spans="1:19" s="36" customFormat="1" ht="30" x14ac:dyDescent="0.25">
      <c r="A663" s="101">
        <v>643</v>
      </c>
      <c r="B663" s="101">
        <v>338</v>
      </c>
      <c r="C663" s="55" t="s">
        <v>662</v>
      </c>
      <c r="D663" s="59">
        <v>1961</v>
      </c>
      <c r="E663" s="55"/>
      <c r="F663" s="101" t="s">
        <v>1076</v>
      </c>
      <c r="G663" s="54">
        <v>5</v>
      </c>
      <c r="H663" s="54">
        <v>2</v>
      </c>
      <c r="I663" s="57">
        <v>2010.8</v>
      </c>
      <c r="J663" s="57">
        <v>1878.1</v>
      </c>
      <c r="K663" s="13">
        <v>49</v>
      </c>
      <c r="L663" s="57">
        <f>SUM('Прил.1.2-реестр дом'!G658)</f>
        <v>1604073.47</v>
      </c>
      <c r="M663" s="57">
        <v>0</v>
      </c>
      <c r="N663" s="57">
        <v>0</v>
      </c>
      <c r="O663" s="57">
        <v>0</v>
      </c>
      <c r="P663" s="57">
        <f t="shared" si="52"/>
        <v>1604073.47</v>
      </c>
      <c r="Q663" s="57">
        <f t="shared" si="51"/>
        <v>854.09</v>
      </c>
      <c r="R663" s="57">
        <f t="shared" si="53"/>
        <v>854.09</v>
      </c>
      <c r="S663" s="58">
        <v>46022</v>
      </c>
    </row>
    <row r="664" spans="1:19" s="36" customFormat="1" ht="30" x14ac:dyDescent="0.25">
      <c r="A664" s="101">
        <v>644</v>
      </c>
      <c r="B664" s="101">
        <v>339</v>
      </c>
      <c r="C664" s="55" t="s">
        <v>663</v>
      </c>
      <c r="D664" s="59">
        <v>1959</v>
      </c>
      <c r="E664" s="55"/>
      <c r="F664" s="101" t="s">
        <v>1076</v>
      </c>
      <c r="G664" s="54">
        <v>5</v>
      </c>
      <c r="H664" s="54">
        <v>4</v>
      </c>
      <c r="I664" s="57">
        <v>3395.3</v>
      </c>
      <c r="J664" s="57">
        <v>3142.1</v>
      </c>
      <c r="K664" s="13">
        <v>117</v>
      </c>
      <c r="L664" s="57">
        <f>SUM('Прил.1.2-реестр дом'!G659)</f>
        <v>7877016.1900000004</v>
      </c>
      <c r="M664" s="57">
        <v>0</v>
      </c>
      <c r="N664" s="57">
        <v>0</v>
      </c>
      <c r="O664" s="57">
        <v>0</v>
      </c>
      <c r="P664" s="57">
        <f t="shared" si="52"/>
        <v>7877016.1900000004</v>
      </c>
      <c r="Q664" s="57">
        <f t="shared" si="51"/>
        <v>2506.9299999999998</v>
      </c>
      <c r="R664" s="57">
        <f t="shared" si="53"/>
        <v>2506.9299999999998</v>
      </c>
      <c r="S664" s="58">
        <v>46022</v>
      </c>
    </row>
    <row r="665" spans="1:19" s="36" customFormat="1" ht="30" x14ac:dyDescent="0.25">
      <c r="A665" s="101">
        <v>645</v>
      </c>
      <c r="B665" s="101">
        <v>340</v>
      </c>
      <c r="C665" s="55" t="s">
        <v>664</v>
      </c>
      <c r="D665" s="59">
        <v>1960</v>
      </c>
      <c r="E665" s="55"/>
      <c r="F665" s="101" t="s">
        <v>1076</v>
      </c>
      <c r="G665" s="54">
        <v>5</v>
      </c>
      <c r="H665" s="54">
        <v>4</v>
      </c>
      <c r="I665" s="57">
        <v>3800.2</v>
      </c>
      <c r="J665" s="57">
        <v>3440.8</v>
      </c>
      <c r="K665" s="13">
        <v>81</v>
      </c>
      <c r="L665" s="57">
        <f>SUM('Прил.1.2-реестр дом'!G660)</f>
        <v>7748233.9900000002</v>
      </c>
      <c r="M665" s="57">
        <v>0</v>
      </c>
      <c r="N665" s="57">
        <v>0</v>
      </c>
      <c r="O665" s="57">
        <v>0</v>
      </c>
      <c r="P665" s="57">
        <f t="shared" si="52"/>
        <v>7748233.9900000002</v>
      </c>
      <c r="Q665" s="57">
        <f t="shared" si="51"/>
        <v>2251.87</v>
      </c>
      <c r="R665" s="57">
        <f t="shared" si="53"/>
        <v>2251.87</v>
      </c>
      <c r="S665" s="58">
        <v>46022</v>
      </c>
    </row>
    <row r="666" spans="1:19" s="36" customFormat="1" ht="30" x14ac:dyDescent="0.25">
      <c r="A666" s="101">
        <v>646</v>
      </c>
      <c r="B666" s="101">
        <v>341</v>
      </c>
      <c r="C666" s="55" t="s">
        <v>665</v>
      </c>
      <c r="D666" s="59">
        <v>1961</v>
      </c>
      <c r="E666" s="55"/>
      <c r="F666" s="101" t="s">
        <v>1076</v>
      </c>
      <c r="G666" s="54">
        <v>5</v>
      </c>
      <c r="H666" s="54">
        <v>2</v>
      </c>
      <c r="I666" s="57">
        <v>1673.9</v>
      </c>
      <c r="J666" s="57">
        <v>1537.8</v>
      </c>
      <c r="K666" s="13">
        <v>55</v>
      </c>
      <c r="L666" s="57">
        <f>SUM('Прил.1.2-реестр дом'!G661)</f>
        <v>1335318.57</v>
      </c>
      <c r="M666" s="57">
        <v>0</v>
      </c>
      <c r="N666" s="57">
        <v>0</v>
      </c>
      <c r="O666" s="57">
        <v>0</v>
      </c>
      <c r="P666" s="57">
        <f t="shared" si="52"/>
        <v>1335318.57</v>
      </c>
      <c r="Q666" s="57">
        <f t="shared" si="51"/>
        <v>868.33</v>
      </c>
      <c r="R666" s="57">
        <f t="shared" si="53"/>
        <v>868.33</v>
      </c>
      <c r="S666" s="58">
        <v>46022</v>
      </c>
    </row>
    <row r="667" spans="1:19" s="36" customFormat="1" ht="30" x14ac:dyDescent="0.25">
      <c r="A667" s="101">
        <v>647</v>
      </c>
      <c r="B667" s="101">
        <v>342</v>
      </c>
      <c r="C667" s="55" t="s">
        <v>666</v>
      </c>
      <c r="D667" s="59">
        <v>1960</v>
      </c>
      <c r="E667" s="55"/>
      <c r="F667" s="101" t="s">
        <v>1076</v>
      </c>
      <c r="G667" s="54">
        <v>5</v>
      </c>
      <c r="H667" s="54">
        <v>5</v>
      </c>
      <c r="I667" s="57">
        <v>7432.63</v>
      </c>
      <c r="J667" s="57">
        <v>6800.03</v>
      </c>
      <c r="K667" s="13">
        <v>171</v>
      </c>
      <c r="L667" s="57">
        <f>SUM('Прил.1.2-реестр дом'!G662)</f>
        <v>26253605.550000001</v>
      </c>
      <c r="M667" s="57">
        <v>0</v>
      </c>
      <c r="N667" s="57">
        <v>0</v>
      </c>
      <c r="O667" s="57">
        <v>0</v>
      </c>
      <c r="P667" s="57">
        <f t="shared" si="52"/>
        <v>26253605.550000001</v>
      </c>
      <c r="Q667" s="57">
        <f t="shared" si="51"/>
        <v>3860.81</v>
      </c>
      <c r="R667" s="57">
        <f t="shared" si="53"/>
        <v>3860.81</v>
      </c>
      <c r="S667" s="58">
        <v>46022</v>
      </c>
    </row>
    <row r="668" spans="1:19" s="36" customFormat="1" ht="30" x14ac:dyDescent="0.25">
      <c r="A668" s="101">
        <v>648</v>
      </c>
      <c r="B668" s="101">
        <v>343</v>
      </c>
      <c r="C668" s="55" t="s">
        <v>667</v>
      </c>
      <c r="D668" s="59">
        <v>1963</v>
      </c>
      <c r="E668" s="55"/>
      <c r="F668" s="101" t="s">
        <v>1076</v>
      </c>
      <c r="G668" s="54">
        <v>5</v>
      </c>
      <c r="H668" s="54">
        <v>4</v>
      </c>
      <c r="I668" s="57">
        <v>3475.4</v>
      </c>
      <c r="J668" s="57">
        <v>3229</v>
      </c>
      <c r="K668" s="13">
        <v>128</v>
      </c>
      <c r="L668" s="57">
        <f>SUM('Прил.1.2-реестр дом'!G663)</f>
        <v>2772427.37</v>
      </c>
      <c r="M668" s="57">
        <v>0</v>
      </c>
      <c r="N668" s="57">
        <v>0</v>
      </c>
      <c r="O668" s="57">
        <v>0</v>
      </c>
      <c r="P668" s="57">
        <f t="shared" si="52"/>
        <v>2772427.37</v>
      </c>
      <c r="Q668" s="57">
        <f t="shared" si="51"/>
        <v>858.6</v>
      </c>
      <c r="R668" s="57">
        <f t="shared" si="53"/>
        <v>858.6</v>
      </c>
      <c r="S668" s="58">
        <v>46022</v>
      </c>
    </row>
    <row r="669" spans="1:19" s="36" customFormat="1" ht="30" x14ac:dyDescent="0.25">
      <c r="A669" s="101">
        <v>649</v>
      </c>
      <c r="B669" s="101">
        <v>344</v>
      </c>
      <c r="C669" s="55" t="s">
        <v>668</v>
      </c>
      <c r="D669" s="56">
        <v>1977</v>
      </c>
      <c r="E669" s="55"/>
      <c r="F669" s="101" t="s">
        <v>1076</v>
      </c>
      <c r="G669" s="54">
        <v>5</v>
      </c>
      <c r="H669" s="54">
        <v>3</v>
      </c>
      <c r="I669" s="57">
        <v>2311</v>
      </c>
      <c r="J669" s="57">
        <v>2108.9</v>
      </c>
      <c r="K669" s="13">
        <v>83</v>
      </c>
      <c r="L669" s="57">
        <f>SUM('Прил.1.2-реестр дом'!G664)</f>
        <v>1843551.72</v>
      </c>
      <c r="M669" s="57">
        <v>0</v>
      </c>
      <c r="N669" s="57">
        <v>0</v>
      </c>
      <c r="O669" s="57">
        <v>0</v>
      </c>
      <c r="P669" s="57">
        <f t="shared" si="52"/>
        <v>1843551.72</v>
      </c>
      <c r="Q669" s="57">
        <f t="shared" si="51"/>
        <v>874.18</v>
      </c>
      <c r="R669" s="57">
        <f t="shared" si="53"/>
        <v>874.18</v>
      </c>
      <c r="S669" s="58">
        <v>46022</v>
      </c>
    </row>
    <row r="670" spans="1:19" s="36" customFormat="1" ht="30" x14ac:dyDescent="0.25">
      <c r="A670" s="101">
        <v>650</v>
      </c>
      <c r="B670" s="101">
        <v>345</v>
      </c>
      <c r="C670" s="55" t="s">
        <v>669</v>
      </c>
      <c r="D670" s="59">
        <v>1961</v>
      </c>
      <c r="E670" s="55"/>
      <c r="F670" s="101" t="s">
        <v>1076</v>
      </c>
      <c r="G670" s="54">
        <v>5</v>
      </c>
      <c r="H670" s="54">
        <v>4</v>
      </c>
      <c r="I670" s="57">
        <v>4058.6</v>
      </c>
      <c r="J670" s="57">
        <v>3788.9</v>
      </c>
      <c r="K670" s="13">
        <v>93</v>
      </c>
      <c r="L670" s="57">
        <f>SUM('Прил.1.2-реестр дом'!G665)</f>
        <v>3237662.92</v>
      </c>
      <c r="M670" s="57">
        <v>0</v>
      </c>
      <c r="N670" s="57">
        <v>0</v>
      </c>
      <c r="O670" s="57">
        <v>0</v>
      </c>
      <c r="P670" s="57">
        <f t="shared" si="52"/>
        <v>3237662.92</v>
      </c>
      <c r="Q670" s="57">
        <f t="shared" si="51"/>
        <v>854.51</v>
      </c>
      <c r="R670" s="57">
        <f t="shared" si="53"/>
        <v>854.51</v>
      </c>
      <c r="S670" s="58">
        <v>46022</v>
      </c>
    </row>
    <row r="671" spans="1:19" s="36" customFormat="1" ht="30" x14ac:dyDescent="0.25">
      <c r="A671" s="101">
        <v>651</v>
      </c>
      <c r="B671" s="101">
        <v>346</v>
      </c>
      <c r="C671" s="55" t="s">
        <v>670</v>
      </c>
      <c r="D671" s="59">
        <v>1961</v>
      </c>
      <c r="E671" s="55"/>
      <c r="F671" s="101" t="s">
        <v>1076</v>
      </c>
      <c r="G671" s="54">
        <v>5</v>
      </c>
      <c r="H671" s="54">
        <v>4</v>
      </c>
      <c r="I671" s="57">
        <v>4137.2</v>
      </c>
      <c r="J671" s="57">
        <v>3762.4</v>
      </c>
      <c r="K671" s="13">
        <v>90</v>
      </c>
      <c r="L671" s="57">
        <f>SUM('Прил.1.2-реестр дом'!G666)</f>
        <v>9475647.2100000009</v>
      </c>
      <c r="M671" s="57">
        <v>0</v>
      </c>
      <c r="N671" s="57">
        <v>0</v>
      </c>
      <c r="O671" s="57">
        <v>0</v>
      </c>
      <c r="P671" s="57">
        <f t="shared" si="52"/>
        <v>9475647.2100000009</v>
      </c>
      <c r="Q671" s="57">
        <f t="shared" si="51"/>
        <v>2518.5100000000002</v>
      </c>
      <c r="R671" s="57">
        <f t="shared" si="53"/>
        <v>2518.5100000000002</v>
      </c>
      <c r="S671" s="58">
        <v>46022</v>
      </c>
    </row>
    <row r="672" spans="1:19" s="36" customFormat="1" ht="30" x14ac:dyDescent="0.25">
      <c r="A672" s="101">
        <v>652</v>
      </c>
      <c r="B672" s="101">
        <v>347</v>
      </c>
      <c r="C672" s="55" t="s">
        <v>671</v>
      </c>
      <c r="D672" s="56">
        <v>1958</v>
      </c>
      <c r="E672" s="55"/>
      <c r="F672" s="101" t="s">
        <v>1076</v>
      </c>
      <c r="G672" s="54">
        <v>4</v>
      </c>
      <c r="H672" s="54">
        <v>1</v>
      </c>
      <c r="I672" s="57">
        <v>2862.6</v>
      </c>
      <c r="J672" s="57">
        <v>1458.6</v>
      </c>
      <c r="K672" s="13">
        <v>188</v>
      </c>
      <c r="L672" s="57">
        <f>SUM('Прил.1.2-реестр дом'!G667)</f>
        <v>2283579.04</v>
      </c>
      <c r="M672" s="57">
        <v>0</v>
      </c>
      <c r="N672" s="57">
        <v>0</v>
      </c>
      <c r="O672" s="57">
        <v>0</v>
      </c>
      <c r="P672" s="57">
        <f t="shared" si="52"/>
        <v>2283579.04</v>
      </c>
      <c r="Q672" s="57">
        <f t="shared" si="51"/>
        <v>1565.6</v>
      </c>
      <c r="R672" s="57">
        <f t="shared" si="53"/>
        <v>1565.6</v>
      </c>
      <c r="S672" s="58">
        <v>46022</v>
      </c>
    </row>
    <row r="673" spans="1:19" s="36" customFormat="1" ht="30" x14ac:dyDescent="0.25">
      <c r="A673" s="101">
        <v>653</v>
      </c>
      <c r="B673" s="101">
        <v>348</v>
      </c>
      <c r="C673" s="55" t="s">
        <v>672</v>
      </c>
      <c r="D673" s="59">
        <v>1958</v>
      </c>
      <c r="E673" s="55"/>
      <c r="F673" s="101" t="s">
        <v>1076</v>
      </c>
      <c r="G673" s="54">
        <v>3</v>
      </c>
      <c r="H673" s="54">
        <v>3</v>
      </c>
      <c r="I673" s="57">
        <v>2069.5</v>
      </c>
      <c r="J673" s="57">
        <v>1907.3</v>
      </c>
      <c r="K673" s="13">
        <v>40</v>
      </c>
      <c r="L673" s="57">
        <f>SUM('Прил.1.2-реестр дом'!G668)</f>
        <v>7911740.2400000002</v>
      </c>
      <c r="M673" s="57">
        <v>0</v>
      </c>
      <c r="N673" s="57">
        <v>0</v>
      </c>
      <c r="O673" s="57">
        <v>0</v>
      </c>
      <c r="P673" s="57">
        <f t="shared" si="52"/>
        <v>7911740.2400000002</v>
      </c>
      <c r="Q673" s="57">
        <f t="shared" si="51"/>
        <v>4148.1400000000003</v>
      </c>
      <c r="R673" s="57">
        <f t="shared" si="53"/>
        <v>4148.1400000000003</v>
      </c>
      <c r="S673" s="58">
        <v>46022</v>
      </c>
    </row>
    <row r="674" spans="1:19" s="36" customFormat="1" ht="30" x14ac:dyDescent="0.25">
      <c r="A674" s="101">
        <v>654</v>
      </c>
      <c r="B674" s="101">
        <v>349</v>
      </c>
      <c r="C674" s="55" t="s">
        <v>673</v>
      </c>
      <c r="D674" s="59">
        <v>1958</v>
      </c>
      <c r="E674" s="55"/>
      <c r="F674" s="101" t="s">
        <v>1076</v>
      </c>
      <c r="G674" s="54">
        <v>3</v>
      </c>
      <c r="H674" s="54">
        <v>3</v>
      </c>
      <c r="I674" s="57">
        <v>2129.8000000000002</v>
      </c>
      <c r="J674" s="57">
        <v>1957.8</v>
      </c>
      <c r="K674" s="13">
        <v>47</v>
      </c>
      <c r="L674" s="57">
        <f>SUM('Прил.1.2-реестр дом'!G669)</f>
        <v>1699003.22</v>
      </c>
      <c r="M674" s="57">
        <v>0</v>
      </c>
      <c r="N674" s="57">
        <v>0</v>
      </c>
      <c r="O674" s="57">
        <v>0</v>
      </c>
      <c r="P674" s="57">
        <f t="shared" si="52"/>
        <v>1699003.22</v>
      </c>
      <c r="Q674" s="57">
        <f t="shared" si="51"/>
        <v>867.81</v>
      </c>
      <c r="R674" s="57">
        <f t="shared" si="53"/>
        <v>867.81</v>
      </c>
      <c r="S674" s="58">
        <v>46022</v>
      </c>
    </row>
    <row r="675" spans="1:19" s="36" customFormat="1" ht="30" x14ac:dyDescent="0.25">
      <c r="A675" s="101">
        <v>655</v>
      </c>
      <c r="B675" s="101">
        <v>350</v>
      </c>
      <c r="C675" s="55" t="s">
        <v>674</v>
      </c>
      <c r="D675" s="59">
        <v>1959</v>
      </c>
      <c r="E675" s="55"/>
      <c r="F675" s="101" t="s">
        <v>1076</v>
      </c>
      <c r="G675" s="54">
        <v>3</v>
      </c>
      <c r="H675" s="54">
        <v>3</v>
      </c>
      <c r="I675" s="57">
        <v>1963.2</v>
      </c>
      <c r="J675" s="57">
        <v>1808.6</v>
      </c>
      <c r="K675" s="13">
        <v>40</v>
      </c>
      <c r="L675" s="57">
        <f>SUM('Прил.1.2-реестр дом'!G670)</f>
        <v>1566101.57</v>
      </c>
      <c r="M675" s="57">
        <v>0</v>
      </c>
      <c r="N675" s="57">
        <v>0</v>
      </c>
      <c r="O675" s="57">
        <v>0</v>
      </c>
      <c r="P675" s="57">
        <f t="shared" si="52"/>
        <v>1566101.57</v>
      </c>
      <c r="Q675" s="57">
        <f t="shared" si="51"/>
        <v>865.92</v>
      </c>
      <c r="R675" s="57">
        <f t="shared" si="53"/>
        <v>865.92</v>
      </c>
      <c r="S675" s="58">
        <v>46022</v>
      </c>
    </row>
    <row r="676" spans="1:19" s="36" customFormat="1" ht="30" x14ac:dyDescent="0.25">
      <c r="A676" s="101">
        <v>656</v>
      </c>
      <c r="B676" s="101">
        <v>351</v>
      </c>
      <c r="C676" s="55" t="s">
        <v>675</v>
      </c>
      <c r="D676" s="56">
        <v>1960</v>
      </c>
      <c r="E676" s="55"/>
      <c r="F676" s="101" t="s">
        <v>1076</v>
      </c>
      <c r="G676" s="54">
        <v>5</v>
      </c>
      <c r="H676" s="54">
        <v>2</v>
      </c>
      <c r="I676" s="57">
        <v>1744.9</v>
      </c>
      <c r="J676" s="57">
        <v>1582.3</v>
      </c>
      <c r="K676" s="13">
        <v>65</v>
      </c>
      <c r="L676" s="57">
        <f>SUM('Прил.1.2-реестр дом'!G671)</f>
        <v>4911509.62</v>
      </c>
      <c r="M676" s="57">
        <v>0</v>
      </c>
      <c r="N676" s="57">
        <v>0</v>
      </c>
      <c r="O676" s="57">
        <v>0</v>
      </c>
      <c r="P676" s="57">
        <f t="shared" si="52"/>
        <v>4911509.62</v>
      </c>
      <c r="Q676" s="57">
        <f t="shared" si="51"/>
        <v>3104.03</v>
      </c>
      <c r="R676" s="57">
        <f t="shared" si="53"/>
        <v>3104.03</v>
      </c>
      <c r="S676" s="58">
        <v>46022</v>
      </c>
    </row>
    <row r="677" spans="1:19" s="36" customFormat="1" ht="30" x14ac:dyDescent="0.25">
      <c r="A677" s="101">
        <v>657</v>
      </c>
      <c r="B677" s="101">
        <v>352</v>
      </c>
      <c r="C677" s="55" t="s">
        <v>676</v>
      </c>
      <c r="D677" s="59">
        <v>1961</v>
      </c>
      <c r="E677" s="55"/>
      <c r="F677" s="101" t="s">
        <v>1076</v>
      </c>
      <c r="G677" s="54">
        <v>3</v>
      </c>
      <c r="H677" s="54">
        <v>3</v>
      </c>
      <c r="I677" s="57">
        <v>1764.7</v>
      </c>
      <c r="J677" s="57">
        <v>1648.5</v>
      </c>
      <c r="K677" s="13">
        <v>34</v>
      </c>
      <c r="L677" s="57">
        <f>SUM('Прил.1.2-реестр дом'!G672)</f>
        <v>1407752.37</v>
      </c>
      <c r="M677" s="57">
        <v>0</v>
      </c>
      <c r="N677" s="57">
        <v>0</v>
      </c>
      <c r="O677" s="57">
        <v>0</v>
      </c>
      <c r="P677" s="57">
        <f t="shared" si="52"/>
        <v>1407752.37</v>
      </c>
      <c r="Q677" s="57">
        <f t="shared" si="51"/>
        <v>853.96</v>
      </c>
      <c r="R677" s="57">
        <f t="shared" si="53"/>
        <v>853.96</v>
      </c>
      <c r="S677" s="58">
        <v>46022</v>
      </c>
    </row>
    <row r="678" spans="1:19" s="36" customFormat="1" ht="30" x14ac:dyDescent="0.25">
      <c r="A678" s="101">
        <v>658</v>
      </c>
      <c r="B678" s="101">
        <v>353</v>
      </c>
      <c r="C678" s="55" t="s">
        <v>677</v>
      </c>
      <c r="D678" s="59">
        <v>1959</v>
      </c>
      <c r="E678" s="55"/>
      <c r="F678" s="101" t="s">
        <v>1076</v>
      </c>
      <c r="G678" s="54">
        <v>5</v>
      </c>
      <c r="H678" s="54">
        <v>4</v>
      </c>
      <c r="I678" s="57">
        <v>5978.8</v>
      </c>
      <c r="J678" s="57">
        <v>5526.2</v>
      </c>
      <c r="K678" s="13">
        <v>148</v>
      </c>
      <c r="L678" s="57">
        <f>SUM('Прил.1.2-реестр дом'!G673)</f>
        <v>16829006.66</v>
      </c>
      <c r="M678" s="57">
        <v>0</v>
      </c>
      <c r="N678" s="57">
        <v>0</v>
      </c>
      <c r="O678" s="57">
        <v>0</v>
      </c>
      <c r="P678" s="57">
        <f t="shared" si="52"/>
        <v>16829006.66</v>
      </c>
      <c r="Q678" s="57">
        <f t="shared" si="51"/>
        <v>3045.31</v>
      </c>
      <c r="R678" s="57">
        <f t="shared" si="53"/>
        <v>3045.31</v>
      </c>
      <c r="S678" s="58">
        <v>46022</v>
      </c>
    </row>
    <row r="679" spans="1:19" s="36" customFormat="1" ht="30" x14ac:dyDescent="0.25">
      <c r="A679" s="101">
        <v>659</v>
      </c>
      <c r="B679" s="101">
        <v>354</v>
      </c>
      <c r="C679" s="55" t="s">
        <v>678</v>
      </c>
      <c r="D679" s="59">
        <v>1961</v>
      </c>
      <c r="E679" s="55"/>
      <c r="F679" s="101" t="s">
        <v>1076</v>
      </c>
      <c r="G679" s="54">
        <v>5</v>
      </c>
      <c r="H679" s="54">
        <v>2</v>
      </c>
      <c r="I679" s="57">
        <v>2836.5</v>
      </c>
      <c r="J679" s="57">
        <v>2702.7</v>
      </c>
      <c r="K679" s="13">
        <v>59</v>
      </c>
      <c r="L679" s="57">
        <f>SUM('Прил.1.2-реестр дом'!G674)</f>
        <v>3826091.46</v>
      </c>
      <c r="M679" s="57">
        <v>0</v>
      </c>
      <c r="N679" s="57">
        <v>0</v>
      </c>
      <c r="O679" s="57">
        <v>0</v>
      </c>
      <c r="P679" s="57">
        <f t="shared" si="52"/>
        <v>3826091.46</v>
      </c>
      <c r="Q679" s="57">
        <f t="shared" si="51"/>
        <v>1415.66</v>
      </c>
      <c r="R679" s="57">
        <f t="shared" si="53"/>
        <v>1415.66</v>
      </c>
      <c r="S679" s="58">
        <v>46022</v>
      </c>
    </row>
    <row r="680" spans="1:19" s="36" customFormat="1" ht="30" x14ac:dyDescent="0.25">
      <c r="A680" s="101">
        <v>660</v>
      </c>
      <c r="B680" s="101">
        <v>355</v>
      </c>
      <c r="C680" s="55" t="s">
        <v>679</v>
      </c>
      <c r="D680" s="59">
        <v>1959</v>
      </c>
      <c r="E680" s="55"/>
      <c r="F680" s="101" t="s">
        <v>1076</v>
      </c>
      <c r="G680" s="54">
        <v>5</v>
      </c>
      <c r="H680" s="54">
        <v>4</v>
      </c>
      <c r="I680" s="57">
        <v>3347.4</v>
      </c>
      <c r="J680" s="57">
        <v>3082.3</v>
      </c>
      <c r="K680" s="13">
        <v>103</v>
      </c>
      <c r="L680" s="57">
        <f>SUM('Прил.1.2-реестр дом'!G675)</f>
        <v>11823717.75</v>
      </c>
      <c r="M680" s="57">
        <v>0</v>
      </c>
      <c r="N680" s="57">
        <v>0</v>
      </c>
      <c r="O680" s="57">
        <v>0</v>
      </c>
      <c r="P680" s="57">
        <f t="shared" si="52"/>
        <v>11823717.75</v>
      </c>
      <c r="Q680" s="57">
        <f t="shared" si="51"/>
        <v>3836</v>
      </c>
      <c r="R680" s="57">
        <f t="shared" si="53"/>
        <v>3836</v>
      </c>
      <c r="S680" s="58">
        <v>46022</v>
      </c>
    </row>
    <row r="681" spans="1:19" s="36" customFormat="1" ht="30" x14ac:dyDescent="0.25">
      <c r="A681" s="101">
        <v>661</v>
      </c>
      <c r="B681" s="101">
        <v>356</v>
      </c>
      <c r="C681" s="55" t="s">
        <v>680</v>
      </c>
      <c r="D681" s="56">
        <v>1972</v>
      </c>
      <c r="E681" s="55"/>
      <c r="F681" s="101" t="s">
        <v>1075</v>
      </c>
      <c r="G681" s="54">
        <v>5</v>
      </c>
      <c r="H681" s="54">
        <v>2</v>
      </c>
      <c r="I681" s="57">
        <v>3965.51</v>
      </c>
      <c r="J681" s="57">
        <v>3200.21</v>
      </c>
      <c r="K681" s="13">
        <v>244</v>
      </c>
      <c r="L681" s="57">
        <f>SUM('Прил.1.2-реестр дом'!G676)</f>
        <v>11162038.24</v>
      </c>
      <c r="M681" s="57">
        <v>0</v>
      </c>
      <c r="N681" s="57">
        <v>0</v>
      </c>
      <c r="O681" s="57">
        <v>0</v>
      </c>
      <c r="P681" s="57">
        <f t="shared" si="52"/>
        <v>11162038.24</v>
      </c>
      <c r="Q681" s="57">
        <f t="shared" si="51"/>
        <v>3487.91</v>
      </c>
      <c r="R681" s="57">
        <f t="shared" si="53"/>
        <v>3487.91</v>
      </c>
      <c r="S681" s="58">
        <v>46022</v>
      </c>
    </row>
    <row r="682" spans="1:19" s="36" customFormat="1" ht="30" x14ac:dyDescent="0.25">
      <c r="A682" s="101">
        <v>662</v>
      </c>
      <c r="B682" s="101">
        <v>357</v>
      </c>
      <c r="C682" s="55" t="s">
        <v>681</v>
      </c>
      <c r="D682" s="59">
        <v>1969</v>
      </c>
      <c r="E682" s="55"/>
      <c r="F682" s="101" t="s">
        <v>1076</v>
      </c>
      <c r="G682" s="54">
        <v>2</v>
      </c>
      <c r="H682" s="54">
        <v>2</v>
      </c>
      <c r="I682" s="57">
        <v>402.2</v>
      </c>
      <c r="J682" s="57">
        <v>351.6</v>
      </c>
      <c r="K682" s="13">
        <v>17</v>
      </c>
      <c r="L682" s="57">
        <f>SUM('Прил.1.2-реестр дом'!G677)</f>
        <v>1132104.52</v>
      </c>
      <c r="M682" s="57">
        <v>0</v>
      </c>
      <c r="N682" s="57">
        <v>0</v>
      </c>
      <c r="O682" s="57">
        <v>0</v>
      </c>
      <c r="P682" s="57">
        <f t="shared" si="52"/>
        <v>1132104.52</v>
      </c>
      <c r="Q682" s="57">
        <f t="shared" si="51"/>
        <v>3219.86</v>
      </c>
      <c r="R682" s="57">
        <f t="shared" si="53"/>
        <v>3219.86</v>
      </c>
      <c r="S682" s="58">
        <v>46022</v>
      </c>
    </row>
    <row r="683" spans="1:19" s="36" customFormat="1" ht="30" x14ac:dyDescent="0.25">
      <c r="A683" s="101">
        <v>663</v>
      </c>
      <c r="B683" s="101">
        <v>358</v>
      </c>
      <c r="C683" s="55" t="s">
        <v>682</v>
      </c>
      <c r="D683" s="59">
        <v>1933</v>
      </c>
      <c r="E683" s="55"/>
      <c r="F683" s="101" t="s">
        <v>1076</v>
      </c>
      <c r="G683" s="54">
        <v>4</v>
      </c>
      <c r="H683" s="54">
        <v>4</v>
      </c>
      <c r="I683" s="57">
        <v>2389.65</v>
      </c>
      <c r="J683" s="57">
        <v>2098.4499999999998</v>
      </c>
      <c r="K683" s="13">
        <v>93</v>
      </c>
      <c r="L683" s="57">
        <f>SUM('Прил.1.2-реестр дом'!G678)</f>
        <v>8440744.1899999995</v>
      </c>
      <c r="M683" s="57">
        <v>0</v>
      </c>
      <c r="N683" s="57">
        <v>0</v>
      </c>
      <c r="O683" s="57">
        <v>0</v>
      </c>
      <c r="P683" s="57">
        <f t="shared" si="52"/>
        <v>8440744.1899999995</v>
      </c>
      <c r="Q683" s="57">
        <f t="shared" si="51"/>
        <v>4022.37</v>
      </c>
      <c r="R683" s="57">
        <f t="shared" si="53"/>
        <v>4022.37</v>
      </c>
      <c r="S683" s="58">
        <v>46022</v>
      </c>
    </row>
    <row r="684" spans="1:19" s="36" customFormat="1" ht="30" x14ac:dyDescent="0.25">
      <c r="A684" s="101">
        <v>664</v>
      </c>
      <c r="B684" s="101">
        <v>359</v>
      </c>
      <c r="C684" s="55" t="s">
        <v>683</v>
      </c>
      <c r="D684" s="59">
        <v>1946</v>
      </c>
      <c r="E684" s="55"/>
      <c r="F684" s="101" t="s">
        <v>1076</v>
      </c>
      <c r="G684" s="54">
        <v>2</v>
      </c>
      <c r="H684" s="54">
        <v>2</v>
      </c>
      <c r="I684" s="57">
        <v>635.4</v>
      </c>
      <c r="J684" s="57">
        <v>578.1</v>
      </c>
      <c r="K684" s="13">
        <v>34</v>
      </c>
      <c r="L684" s="57">
        <f>SUM('Прил.1.2-реестр дом'!G679)</f>
        <v>2054174</v>
      </c>
      <c r="M684" s="57">
        <v>0</v>
      </c>
      <c r="N684" s="57">
        <v>0</v>
      </c>
      <c r="O684" s="57">
        <v>0</v>
      </c>
      <c r="P684" s="57">
        <f t="shared" si="52"/>
        <v>2054174</v>
      </c>
      <c r="Q684" s="57">
        <f t="shared" si="51"/>
        <v>3553.32</v>
      </c>
      <c r="R684" s="57">
        <f t="shared" si="53"/>
        <v>3553.32</v>
      </c>
      <c r="S684" s="58">
        <v>46022</v>
      </c>
    </row>
    <row r="685" spans="1:19" s="36" customFormat="1" ht="30" x14ac:dyDescent="0.25">
      <c r="A685" s="101">
        <v>665</v>
      </c>
      <c r="B685" s="101">
        <v>360</v>
      </c>
      <c r="C685" s="55" t="s">
        <v>684</v>
      </c>
      <c r="D685" s="59">
        <v>1960</v>
      </c>
      <c r="E685" s="55"/>
      <c r="F685" s="101" t="s">
        <v>1076</v>
      </c>
      <c r="G685" s="54">
        <v>2</v>
      </c>
      <c r="H685" s="54">
        <v>2</v>
      </c>
      <c r="I685" s="57">
        <v>649.79999999999995</v>
      </c>
      <c r="J685" s="57">
        <v>600.79999999999995</v>
      </c>
      <c r="K685" s="13">
        <v>34</v>
      </c>
      <c r="L685" s="57">
        <f>SUM('Прил.1.2-реестр дом'!G680)</f>
        <v>1829044.04</v>
      </c>
      <c r="M685" s="57">
        <v>0</v>
      </c>
      <c r="N685" s="57">
        <v>0</v>
      </c>
      <c r="O685" s="57">
        <v>0</v>
      </c>
      <c r="P685" s="57">
        <f t="shared" si="52"/>
        <v>1829044.04</v>
      </c>
      <c r="Q685" s="57">
        <f t="shared" si="51"/>
        <v>3044.35</v>
      </c>
      <c r="R685" s="57">
        <f t="shared" si="53"/>
        <v>3044.35</v>
      </c>
      <c r="S685" s="58">
        <v>46022</v>
      </c>
    </row>
    <row r="686" spans="1:19" s="36" customFormat="1" ht="30" x14ac:dyDescent="0.25">
      <c r="A686" s="101">
        <v>666</v>
      </c>
      <c r="B686" s="101">
        <v>361</v>
      </c>
      <c r="C686" s="55" t="s">
        <v>685</v>
      </c>
      <c r="D686" s="59">
        <v>1982</v>
      </c>
      <c r="E686" s="55"/>
      <c r="F686" s="101" t="s">
        <v>1076</v>
      </c>
      <c r="G686" s="54">
        <v>5</v>
      </c>
      <c r="H686" s="54">
        <v>4</v>
      </c>
      <c r="I686" s="57">
        <v>4441.3999999999996</v>
      </c>
      <c r="J686" s="57">
        <v>4143.7</v>
      </c>
      <c r="K686" s="13">
        <v>124</v>
      </c>
      <c r="L686" s="57">
        <f>SUM('Прил.1.2-реестр дом'!G681)</f>
        <v>12501563.890000001</v>
      </c>
      <c r="M686" s="57">
        <v>0</v>
      </c>
      <c r="N686" s="57">
        <v>0</v>
      </c>
      <c r="O686" s="57">
        <v>0</v>
      </c>
      <c r="P686" s="57">
        <f t="shared" si="52"/>
        <v>12501563.890000001</v>
      </c>
      <c r="Q686" s="57">
        <f t="shared" si="51"/>
        <v>3017.01</v>
      </c>
      <c r="R686" s="57">
        <f t="shared" si="53"/>
        <v>3017.01</v>
      </c>
      <c r="S686" s="58">
        <v>46022</v>
      </c>
    </row>
    <row r="687" spans="1:19" s="36" customFormat="1" ht="30" x14ac:dyDescent="0.25">
      <c r="A687" s="101">
        <v>667</v>
      </c>
      <c r="B687" s="101">
        <v>362</v>
      </c>
      <c r="C687" s="55" t="s">
        <v>686</v>
      </c>
      <c r="D687" s="59">
        <v>1955</v>
      </c>
      <c r="E687" s="55"/>
      <c r="F687" s="101" t="s">
        <v>1076</v>
      </c>
      <c r="G687" s="54">
        <v>3</v>
      </c>
      <c r="H687" s="54">
        <v>3</v>
      </c>
      <c r="I687" s="57">
        <v>2062.6</v>
      </c>
      <c r="J687" s="57">
        <v>1894.2</v>
      </c>
      <c r="K687" s="13">
        <v>52</v>
      </c>
      <c r="L687" s="57">
        <f>SUM('Прил.1.2-реестр дом'!G682)</f>
        <v>5805765.2300000004</v>
      </c>
      <c r="M687" s="57">
        <v>0</v>
      </c>
      <c r="N687" s="57">
        <v>0</v>
      </c>
      <c r="O687" s="57">
        <v>0</v>
      </c>
      <c r="P687" s="57">
        <f t="shared" si="52"/>
        <v>5805765.2300000004</v>
      </c>
      <c r="Q687" s="57">
        <f t="shared" si="51"/>
        <v>3065.02</v>
      </c>
      <c r="R687" s="57">
        <f t="shared" si="53"/>
        <v>3065.02</v>
      </c>
      <c r="S687" s="58">
        <v>46022</v>
      </c>
    </row>
    <row r="688" spans="1:19" s="36" customFormat="1" ht="30" x14ac:dyDescent="0.25">
      <c r="A688" s="101">
        <v>668</v>
      </c>
      <c r="B688" s="101">
        <v>363</v>
      </c>
      <c r="C688" s="55" t="s">
        <v>687</v>
      </c>
      <c r="D688" s="59">
        <v>1958</v>
      </c>
      <c r="E688" s="55"/>
      <c r="F688" s="101" t="s">
        <v>1076</v>
      </c>
      <c r="G688" s="54">
        <v>3</v>
      </c>
      <c r="H688" s="54">
        <v>4</v>
      </c>
      <c r="I688" s="57">
        <v>2395.1999999999998</v>
      </c>
      <c r="J688" s="57">
        <v>2152.4</v>
      </c>
      <c r="K688" s="13">
        <v>82</v>
      </c>
      <c r="L688" s="57">
        <f>SUM('Прил.1.2-реестр дом'!G683)</f>
        <v>8460347.9499999993</v>
      </c>
      <c r="M688" s="57">
        <v>0</v>
      </c>
      <c r="N688" s="57">
        <v>0</v>
      </c>
      <c r="O688" s="57">
        <v>0</v>
      </c>
      <c r="P688" s="57">
        <f t="shared" si="52"/>
        <v>8460347.9499999993</v>
      </c>
      <c r="Q688" s="57">
        <f t="shared" si="51"/>
        <v>3930.66</v>
      </c>
      <c r="R688" s="57">
        <f t="shared" si="53"/>
        <v>3930.66</v>
      </c>
      <c r="S688" s="58">
        <v>46022</v>
      </c>
    </row>
    <row r="689" spans="1:19" s="36" customFormat="1" ht="30" x14ac:dyDescent="0.25">
      <c r="A689" s="101">
        <v>669</v>
      </c>
      <c r="B689" s="101">
        <v>364</v>
      </c>
      <c r="C689" s="55" t="s">
        <v>688</v>
      </c>
      <c r="D689" s="59">
        <v>1980</v>
      </c>
      <c r="E689" s="55"/>
      <c r="F689" s="101" t="s">
        <v>1076</v>
      </c>
      <c r="G689" s="54">
        <v>5</v>
      </c>
      <c r="H689" s="54">
        <v>4</v>
      </c>
      <c r="I689" s="57">
        <v>3711.81</v>
      </c>
      <c r="J689" s="57">
        <v>3405.71</v>
      </c>
      <c r="K689" s="13">
        <v>155</v>
      </c>
      <c r="L689" s="57">
        <f>SUM('Прил.1.2-реестр дом'!G684)</f>
        <v>5024554.63</v>
      </c>
      <c r="M689" s="57">
        <v>0</v>
      </c>
      <c r="N689" s="57">
        <v>0</v>
      </c>
      <c r="O689" s="57">
        <v>0</v>
      </c>
      <c r="P689" s="57">
        <f t="shared" si="52"/>
        <v>5024554.63</v>
      </c>
      <c r="Q689" s="57">
        <f t="shared" si="51"/>
        <v>1475.33</v>
      </c>
      <c r="R689" s="57">
        <f t="shared" si="53"/>
        <v>1475.33</v>
      </c>
      <c r="S689" s="58">
        <v>46022</v>
      </c>
    </row>
    <row r="690" spans="1:19" s="36" customFormat="1" ht="30" x14ac:dyDescent="0.25">
      <c r="A690" s="101">
        <v>670</v>
      </c>
      <c r="B690" s="101">
        <v>365</v>
      </c>
      <c r="C690" s="55" t="s">
        <v>689</v>
      </c>
      <c r="D690" s="59">
        <v>1958</v>
      </c>
      <c r="E690" s="55"/>
      <c r="F690" s="101" t="s">
        <v>1076</v>
      </c>
      <c r="G690" s="54">
        <v>3</v>
      </c>
      <c r="H690" s="54">
        <v>4</v>
      </c>
      <c r="I690" s="57">
        <v>2306.1999999999998</v>
      </c>
      <c r="J690" s="57">
        <v>2084.6999999999998</v>
      </c>
      <c r="K690" s="13">
        <v>88</v>
      </c>
      <c r="L690" s="57">
        <f>SUM('Прил.1.2-реестр дом'!G685)</f>
        <v>7097126.71</v>
      </c>
      <c r="M690" s="57">
        <v>0</v>
      </c>
      <c r="N690" s="57">
        <v>0</v>
      </c>
      <c r="O690" s="57">
        <v>0</v>
      </c>
      <c r="P690" s="57">
        <f t="shared" si="52"/>
        <v>7097126.71</v>
      </c>
      <c r="Q690" s="57">
        <f t="shared" si="51"/>
        <v>3404.39</v>
      </c>
      <c r="R690" s="57">
        <f t="shared" si="53"/>
        <v>3404.39</v>
      </c>
      <c r="S690" s="58">
        <v>46022</v>
      </c>
    </row>
    <row r="691" spans="1:19" s="36" customFormat="1" ht="30" x14ac:dyDescent="0.25">
      <c r="A691" s="101">
        <v>671</v>
      </c>
      <c r="B691" s="101">
        <v>366</v>
      </c>
      <c r="C691" s="55" t="s">
        <v>690</v>
      </c>
      <c r="D691" s="59">
        <v>1977</v>
      </c>
      <c r="E691" s="55"/>
      <c r="F691" s="101" t="s">
        <v>1076</v>
      </c>
      <c r="G691" s="54">
        <v>5</v>
      </c>
      <c r="H691" s="54">
        <v>6</v>
      </c>
      <c r="I691" s="57">
        <v>5059.6000000000004</v>
      </c>
      <c r="J691" s="57">
        <v>4621.8</v>
      </c>
      <c r="K691" s="13">
        <v>248</v>
      </c>
      <c r="L691" s="57">
        <f>SUM('Прил.1.2-реестр дом'!G686)</f>
        <v>14241660.890000001</v>
      </c>
      <c r="M691" s="57">
        <v>0</v>
      </c>
      <c r="N691" s="57">
        <v>0</v>
      </c>
      <c r="O691" s="57">
        <v>0</v>
      </c>
      <c r="P691" s="57">
        <f t="shared" si="52"/>
        <v>14241660.890000001</v>
      </c>
      <c r="Q691" s="57">
        <f t="shared" si="51"/>
        <v>3081.41</v>
      </c>
      <c r="R691" s="57">
        <f t="shared" si="53"/>
        <v>3081.41</v>
      </c>
      <c r="S691" s="58">
        <v>46022</v>
      </c>
    </row>
    <row r="692" spans="1:19" s="36" customFormat="1" ht="30" x14ac:dyDescent="0.25">
      <c r="A692" s="101">
        <v>672</v>
      </c>
      <c r="B692" s="101">
        <v>367</v>
      </c>
      <c r="C692" s="55" t="s">
        <v>691</v>
      </c>
      <c r="D692" s="56">
        <v>1956</v>
      </c>
      <c r="E692" s="55"/>
      <c r="F692" s="101" t="s">
        <v>1076</v>
      </c>
      <c r="G692" s="54">
        <v>3</v>
      </c>
      <c r="H692" s="54">
        <v>3</v>
      </c>
      <c r="I692" s="57">
        <v>2008.4</v>
      </c>
      <c r="J692" s="57">
        <v>1836.8</v>
      </c>
      <c r="K692" s="13">
        <v>55</v>
      </c>
      <c r="L692" s="57">
        <f>SUM('Прил.1.2-реестр дом'!G687)</f>
        <v>7094089.3600000003</v>
      </c>
      <c r="M692" s="57">
        <v>0</v>
      </c>
      <c r="N692" s="57">
        <v>0</v>
      </c>
      <c r="O692" s="57">
        <v>0</v>
      </c>
      <c r="P692" s="57">
        <f t="shared" si="52"/>
        <v>7094089.3600000003</v>
      </c>
      <c r="Q692" s="57">
        <f t="shared" si="51"/>
        <v>3862.2</v>
      </c>
      <c r="R692" s="57">
        <f t="shared" si="53"/>
        <v>3862.2</v>
      </c>
      <c r="S692" s="58">
        <v>46022</v>
      </c>
    </row>
    <row r="693" spans="1:19" s="36" customFormat="1" ht="30" x14ac:dyDescent="0.25">
      <c r="A693" s="101">
        <v>673</v>
      </c>
      <c r="B693" s="101">
        <v>368</v>
      </c>
      <c r="C693" s="55" t="s">
        <v>692</v>
      </c>
      <c r="D693" s="59">
        <v>1957</v>
      </c>
      <c r="E693" s="55"/>
      <c r="F693" s="101" t="s">
        <v>1076</v>
      </c>
      <c r="G693" s="54">
        <v>2</v>
      </c>
      <c r="H693" s="54">
        <v>2</v>
      </c>
      <c r="I693" s="57">
        <v>710.7</v>
      </c>
      <c r="J693" s="57">
        <v>654.70000000000005</v>
      </c>
      <c r="K693" s="13">
        <v>30</v>
      </c>
      <c r="L693" s="57">
        <f>SUM('Прил.1.2-реестр дом'!G688)</f>
        <v>2826422.77</v>
      </c>
      <c r="M693" s="57">
        <v>0</v>
      </c>
      <c r="N693" s="57">
        <v>0</v>
      </c>
      <c r="O693" s="57">
        <v>0</v>
      </c>
      <c r="P693" s="57">
        <f t="shared" si="52"/>
        <v>2826422.77</v>
      </c>
      <c r="Q693" s="57">
        <f t="shared" si="51"/>
        <v>4317.13</v>
      </c>
      <c r="R693" s="57">
        <f t="shared" si="53"/>
        <v>4317.13</v>
      </c>
      <c r="S693" s="58">
        <v>46022</v>
      </c>
    </row>
    <row r="694" spans="1:19" s="36" customFormat="1" ht="30" x14ac:dyDescent="0.25">
      <c r="A694" s="101">
        <v>674</v>
      </c>
      <c r="B694" s="101">
        <v>369</v>
      </c>
      <c r="C694" s="55" t="s">
        <v>693</v>
      </c>
      <c r="D694" s="56">
        <v>1979</v>
      </c>
      <c r="E694" s="55"/>
      <c r="F694" s="101" t="s">
        <v>1075</v>
      </c>
      <c r="G694" s="54">
        <v>5</v>
      </c>
      <c r="H694" s="54">
        <v>4</v>
      </c>
      <c r="I694" s="57">
        <v>3023</v>
      </c>
      <c r="J694" s="57">
        <v>2715</v>
      </c>
      <c r="K694" s="13">
        <v>118</v>
      </c>
      <c r="L694" s="57">
        <f>SUM('Прил.1.2-реестр дом'!G689)</f>
        <v>5803670.21</v>
      </c>
      <c r="M694" s="57">
        <v>0</v>
      </c>
      <c r="N694" s="57">
        <v>0</v>
      </c>
      <c r="O694" s="57">
        <v>0</v>
      </c>
      <c r="P694" s="57">
        <f t="shared" si="52"/>
        <v>5803670.21</v>
      </c>
      <c r="Q694" s="57">
        <f t="shared" si="51"/>
        <v>2137.63</v>
      </c>
      <c r="R694" s="57">
        <f t="shared" si="53"/>
        <v>2137.63</v>
      </c>
      <c r="S694" s="58">
        <v>46022</v>
      </c>
    </row>
    <row r="695" spans="1:19" s="36" customFormat="1" ht="30" x14ac:dyDescent="0.25">
      <c r="A695" s="101">
        <v>675</v>
      </c>
      <c r="B695" s="101">
        <v>370</v>
      </c>
      <c r="C695" s="55" t="s">
        <v>694</v>
      </c>
      <c r="D695" s="59">
        <v>1979</v>
      </c>
      <c r="E695" s="55"/>
      <c r="F695" s="101" t="s">
        <v>1076</v>
      </c>
      <c r="G695" s="54">
        <v>5</v>
      </c>
      <c r="H695" s="54">
        <v>2</v>
      </c>
      <c r="I695" s="57">
        <v>1961.7</v>
      </c>
      <c r="J695" s="57">
        <v>1523.3</v>
      </c>
      <c r="K695" s="13">
        <v>67</v>
      </c>
      <c r="L695" s="57">
        <f>SUM('Прил.1.2-реестр дом'!G690)</f>
        <v>4280573.78</v>
      </c>
      <c r="M695" s="57">
        <v>0</v>
      </c>
      <c r="N695" s="57">
        <v>0</v>
      </c>
      <c r="O695" s="57">
        <v>0</v>
      </c>
      <c r="P695" s="57">
        <f t="shared" si="52"/>
        <v>4280573.78</v>
      </c>
      <c r="Q695" s="57">
        <f t="shared" si="51"/>
        <v>2810.07</v>
      </c>
      <c r="R695" s="57">
        <f t="shared" si="53"/>
        <v>2810.07</v>
      </c>
      <c r="S695" s="58">
        <v>46022</v>
      </c>
    </row>
    <row r="696" spans="1:19" s="36" customFormat="1" ht="30" x14ac:dyDescent="0.25">
      <c r="A696" s="101">
        <v>676</v>
      </c>
      <c r="B696" s="101">
        <v>371</v>
      </c>
      <c r="C696" s="55" t="s">
        <v>695</v>
      </c>
      <c r="D696" s="59">
        <v>1981</v>
      </c>
      <c r="E696" s="55"/>
      <c r="F696" s="101" t="s">
        <v>1076</v>
      </c>
      <c r="G696" s="54">
        <v>5</v>
      </c>
      <c r="H696" s="54">
        <v>2</v>
      </c>
      <c r="I696" s="57">
        <v>1640.7</v>
      </c>
      <c r="J696" s="57">
        <v>1478.5</v>
      </c>
      <c r="K696" s="13">
        <v>66</v>
      </c>
      <c r="L696" s="57">
        <f>SUM('Прил.1.2-реестр дом'!G691)</f>
        <v>4265165.78</v>
      </c>
      <c r="M696" s="57">
        <v>0</v>
      </c>
      <c r="N696" s="57">
        <v>0</v>
      </c>
      <c r="O696" s="57">
        <v>0</v>
      </c>
      <c r="P696" s="57">
        <f t="shared" si="52"/>
        <v>4265165.78</v>
      </c>
      <c r="Q696" s="57">
        <f t="shared" si="51"/>
        <v>2884.79</v>
      </c>
      <c r="R696" s="57">
        <f t="shared" si="53"/>
        <v>2884.79</v>
      </c>
      <c r="S696" s="58">
        <v>46022</v>
      </c>
    </row>
    <row r="697" spans="1:19" s="36" customFormat="1" ht="30" x14ac:dyDescent="0.25">
      <c r="A697" s="101">
        <v>677</v>
      </c>
      <c r="B697" s="101">
        <v>372</v>
      </c>
      <c r="C697" s="55" t="s">
        <v>696</v>
      </c>
      <c r="D697" s="56">
        <v>1979</v>
      </c>
      <c r="E697" s="55"/>
      <c r="F697" s="101" t="s">
        <v>1075</v>
      </c>
      <c r="G697" s="54">
        <v>5</v>
      </c>
      <c r="H697" s="54">
        <v>4</v>
      </c>
      <c r="I697" s="57">
        <v>3012.9</v>
      </c>
      <c r="J697" s="57">
        <v>2704.9</v>
      </c>
      <c r="K697" s="13">
        <v>138</v>
      </c>
      <c r="L697" s="57">
        <f>SUM('Прил.1.2-реестр дом'!G692)</f>
        <v>8480650.6600000001</v>
      </c>
      <c r="M697" s="57">
        <v>0</v>
      </c>
      <c r="N697" s="57">
        <v>0</v>
      </c>
      <c r="O697" s="57">
        <v>0</v>
      </c>
      <c r="P697" s="57">
        <f t="shared" si="52"/>
        <v>8480650.6600000001</v>
      </c>
      <c r="Q697" s="57">
        <f t="shared" si="51"/>
        <v>3135.29</v>
      </c>
      <c r="R697" s="57">
        <f t="shared" si="53"/>
        <v>3135.29</v>
      </c>
      <c r="S697" s="58">
        <v>46022</v>
      </c>
    </row>
    <row r="698" spans="1:19" s="36" customFormat="1" ht="30" x14ac:dyDescent="0.25">
      <c r="A698" s="101">
        <v>678</v>
      </c>
      <c r="B698" s="101">
        <v>373</v>
      </c>
      <c r="C698" s="55" t="s">
        <v>697</v>
      </c>
      <c r="D698" s="59">
        <v>1979</v>
      </c>
      <c r="E698" s="55"/>
      <c r="F698" s="101" t="s">
        <v>1075</v>
      </c>
      <c r="G698" s="54">
        <v>5</v>
      </c>
      <c r="H698" s="54">
        <v>4</v>
      </c>
      <c r="I698" s="57">
        <v>3017.1</v>
      </c>
      <c r="J698" s="57">
        <v>2709.1</v>
      </c>
      <c r="K698" s="13">
        <v>127</v>
      </c>
      <c r="L698" s="57">
        <f>SUM('Прил.1.2-реестр дом'!G693)</f>
        <v>6403637.2400000002</v>
      </c>
      <c r="M698" s="57">
        <v>0</v>
      </c>
      <c r="N698" s="57">
        <v>0</v>
      </c>
      <c r="O698" s="57">
        <v>0</v>
      </c>
      <c r="P698" s="57">
        <f t="shared" si="52"/>
        <v>6403637.2400000002</v>
      </c>
      <c r="Q698" s="57">
        <f t="shared" si="51"/>
        <v>2363.75</v>
      </c>
      <c r="R698" s="57">
        <f t="shared" si="53"/>
        <v>2363.75</v>
      </c>
      <c r="S698" s="58">
        <v>46022</v>
      </c>
    </row>
    <row r="699" spans="1:19" s="36" customFormat="1" ht="30" x14ac:dyDescent="0.25">
      <c r="A699" s="101">
        <v>679</v>
      </c>
      <c r="B699" s="101">
        <v>374</v>
      </c>
      <c r="C699" s="55" t="s">
        <v>698</v>
      </c>
      <c r="D699" s="59">
        <v>1954</v>
      </c>
      <c r="E699" s="55"/>
      <c r="F699" s="101" t="s">
        <v>1076</v>
      </c>
      <c r="G699" s="54">
        <v>3</v>
      </c>
      <c r="H699" s="54">
        <v>3</v>
      </c>
      <c r="I699" s="57">
        <v>2053</v>
      </c>
      <c r="J699" s="57">
        <v>1868.6</v>
      </c>
      <c r="K699" s="13">
        <v>64</v>
      </c>
      <c r="L699" s="57">
        <f>SUM('Прил.1.2-реестр дом'!G694)</f>
        <v>8164691.0800000001</v>
      </c>
      <c r="M699" s="57">
        <v>0</v>
      </c>
      <c r="N699" s="57">
        <v>0</v>
      </c>
      <c r="O699" s="57">
        <v>0</v>
      </c>
      <c r="P699" s="57">
        <f t="shared" si="52"/>
        <v>8164691.0800000001</v>
      </c>
      <c r="Q699" s="57">
        <f t="shared" si="51"/>
        <v>4369.42</v>
      </c>
      <c r="R699" s="57">
        <f t="shared" si="53"/>
        <v>4369.42</v>
      </c>
      <c r="S699" s="58">
        <v>46022</v>
      </c>
    </row>
    <row r="700" spans="1:19" s="36" customFormat="1" ht="30" x14ac:dyDescent="0.25">
      <c r="A700" s="101">
        <v>680</v>
      </c>
      <c r="B700" s="101">
        <v>375</v>
      </c>
      <c r="C700" s="55" t="s">
        <v>699</v>
      </c>
      <c r="D700" s="59">
        <v>1979</v>
      </c>
      <c r="E700" s="55"/>
      <c r="F700" s="101" t="s">
        <v>1075</v>
      </c>
      <c r="G700" s="54">
        <v>5</v>
      </c>
      <c r="H700" s="54">
        <v>4</v>
      </c>
      <c r="I700" s="57">
        <v>3014.3</v>
      </c>
      <c r="J700" s="57">
        <v>2712.9</v>
      </c>
      <c r="K700" s="13">
        <v>140</v>
      </c>
      <c r="L700" s="57">
        <f>SUM('Прил.1.2-реестр дом'!G695)</f>
        <v>8484591.3499999996</v>
      </c>
      <c r="M700" s="57">
        <v>0</v>
      </c>
      <c r="N700" s="57">
        <v>0</v>
      </c>
      <c r="O700" s="57">
        <v>0</v>
      </c>
      <c r="P700" s="57">
        <f t="shared" si="52"/>
        <v>8484591.3499999996</v>
      </c>
      <c r="Q700" s="57">
        <f t="shared" si="51"/>
        <v>3127.5</v>
      </c>
      <c r="R700" s="57">
        <f t="shared" si="53"/>
        <v>3127.5</v>
      </c>
      <c r="S700" s="58">
        <v>46022</v>
      </c>
    </row>
    <row r="701" spans="1:19" s="36" customFormat="1" ht="30" x14ac:dyDescent="0.25">
      <c r="A701" s="101">
        <v>681</v>
      </c>
      <c r="B701" s="101">
        <v>376</v>
      </c>
      <c r="C701" s="55" t="s">
        <v>700</v>
      </c>
      <c r="D701" s="59">
        <v>1981</v>
      </c>
      <c r="E701" s="55"/>
      <c r="F701" s="101" t="s">
        <v>1076</v>
      </c>
      <c r="G701" s="54">
        <v>5</v>
      </c>
      <c r="H701" s="54">
        <v>4</v>
      </c>
      <c r="I701" s="57">
        <v>3163.8</v>
      </c>
      <c r="J701" s="57">
        <v>2851</v>
      </c>
      <c r="K701" s="13">
        <v>129</v>
      </c>
      <c r="L701" s="57">
        <f>SUM('Прил.1.2-реестр дом'!G696)</f>
        <v>2523855.0099999998</v>
      </c>
      <c r="M701" s="57">
        <v>0</v>
      </c>
      <c r="N701" s="57">
        <v>0</v>
      </c>
      <c r="O701" s="57">
        <v>0</v>
      </c>
      <c r="P701" s="57">
        <f t="shared" si="52"/>
        <v>2523855.0099999998</v>
      </c>
      <c r="Q701" s="57">
        <f t="shared" si="51"/>
        <v>885.25</v>
      </c>
      <c r="R701" s="57">
        <f t="shared" si="53"/>
        <v>885.25</v>
      </c>
      <c r="S701" s="58">
        <v>46022</v>
      </c>
    </row>
    <row r="702" spans="1:19" s="36" customFormat="1" ht="30" x14ac:dyDescent="0.25">
      <c r="A702" s="101">
        <v>682</v>
      </c>
      <c r="B702" s="101">
        <v>377</v>
      </c>
      <c r="C702" s="55" t="s">
        <v>701</v>
      </c>
      <c r="D702" s="59">
        <v>1958</v>
      </c>
      <c r="E702" s="55"/>
      <c r="F702" s="101" t="s">
        <v>1076</v>
      </c>
      <c r="G702" s="54">
        <v>2</v>
      </c>
      <c r="H702" s="54">
        <v>2</v>
      </c>
      <c r="I702" s="57">
        <v>708.7</v>
      </c>
      <c r="J702" s="57">
        <v>647</v>
      </c>
      <c r="K702" s="13">
        <v>21</v>
      </c>
      <c r="L702" s="57">
        <f>SUM('Прил.1.2-реестр дом'!G697)</f>
        <v>2946263.92</v>
      </c>
      <c r="M702" s="57">
        <v>0</v>
      </c>
      <c r="N702" s="57">
        <v>0</v>
      </c>
      <c r="O702" s="57">
        <v>0</v>
      </c>
      <c r="P702" s="57">
        <f t="shared" si="52"/>
        <v>2946263.92</v>
      </c>
      <c r="Q702" s="57">
        <f t="shared" si="51"/>
        <v>4553.7299999999996</v>
      </c>
      <c r="R702" s="57">
        <f t="shared" si="53"/>
        <v>4553.7299999999996</v>
      </c>
      <c r="S702" s="58">
        <v>46022</v>
      </c>
    </row>
    <row r="703" spans="1:19" s="36" customFormat="1" ht="30" x14ac:dyDescent="0.25">
      <c r="A703" s="101">
        <v>683</v>
      </c>
      <c r="B703" s="101">
        <v>378</v>
      </c>
      <c r="C703" s="55" t="s">
        <v>702</v>
      </c>
      <c r="D703" s="56">
        <v>1970</v>
      </c>
      <c r="E703" s="55"/>
      <c r="F703" s="101" t="s">
        <v>1076</v>
      </c>
      <c r="G703" s="54">
        <v>5</v>
      </c>
      <c r="H703" s="54">
        <v>4</v>
      </c>
      <c r="I703" s="57">
        <v>3678.5</v>
      </c>
      <c r="J703" s="57">
        <v>3381.5</v>
      </c>
      <c r="K703" s="13">
        <v>108</v>
      </c>
      <c r="L703" s="57">
        <f>SUM('Прил.1.2-реестр дом'!G698)</f>
        <v>4707743.54</v>
      </c>
      <c r="M703" s="57">
        <v>0</v>
      </c>
      <c r="N703" s="57">
        <v>0</v>
      </c>
      <c r="O703" s="57">
        <v>0</v>
      </c>
      <c r="P703" s="57">
        <f t="shared" si="52"/>
        <v>4707743.54</v>
      </c>
      <c r="Q703" s="57">
        <f t="shared" si="51"/>
        <v>1392.21</v>
      </c>
      <c r="R703" s="57">
        <f t="shared" si="53"/>
        <v>1392.21</v>
      </c>
      <c r="S703" s="58">
        <v>46022</v>
      </c>
    </row>
    <row r="704" spans="1:19" s="36" customFormat="1" ht="30" x14ac:dyDescent="0.25">
      <c r="A704" s="101">
        <v>684</v>
      </c>
      <c r="B704" s="101">
        <v>379</v>
      </c>
      <c r="C704" s="55" t="s">
        <v>703</v>
      </c>
      <c r="D704" s="56">
        <v>1974</v>
      </c>
      <c r="E704" s="55"/>
      <c r="F704" s="101" t="s">
        <v>1076</v>
      </c>
      <c r="G704" s="54">
        <v>5</v>
      </c>
      <c r="H704" s="54">
        <v>4</v>
      </c>
      <c r="I704" s="57">
        <v>3627.3</v>
      </c>
      <c r="J704" s="57">
        <v>3327.7</v>
      </c>
      <c r="K704" s="13">
        <v>147</v>
      </c>
      <c r="L704" s="57">
        <f>SUM('Прил.1.2-реестр дом'!G699)</f>
        <v>10210051.49</v>
      </c>
      <c r="M704" s="57">
        <v>0</v>
      </c>
      <c r="N704" s="57">
        <v>0</v>
      </c>
      <c r="O704" s="57">
        <v>0</v>
      </c>
      <c r="P704" s="57">
        <f t="shared" si="52"/>
        <v>10210051.49</v>
      </c>
      <c r="Q704" s="57">
        <f t="shared" si="51"/>
        <v>3068.2</v>
      </c>
      <c r="R704" s="57">
        <f t="shared" si="53"/>
        <v>3068.2</v>
      </c>
      <c r="S704" s="58">
        <v>46022</v>
      </c>
    </row>
    <row r="705" spans="1:19" s="36" customFormat="1" ht="30" x14ac:dyDescent="0.25">
      <c r="A705" s="101">
        <v>685</v>
      </c>
      <c r="B705" s="101">
        <v>380</v>
      </c>
      <c r="C705" s="55" t="s">
        <v>704</v>
      </c>
      <c r="D705" s="56">
        <v>1974</v>
      </c>
      <c r="E705" s="55"/>
      <c r="F705" s="101" t="s">
        <v>1076</v>
      </c>
      <c r="G705" s="54">
        <v>5</v>
      </c>
      <c r="H705" s="54">
        <v>4</v>
      </c>
      <c r="I705" s="57">
        <v>3644.8</v>
      </c>
      <c r="J705" s="57">
        <v>3341.6</v>
      </c>
      <c r="K705" s="13">
        <v>163</v>
      </c>
      <c r="L705" s="57">
        <f>SUM('Прил.1.2-реестр дом'!G700)</f>
        <v>10259310.140000001</v>
      </c>
      <c r="M705" s="57">
        <v>0</v>
      </c>
      <c r="N705" s="57">
        <v>0</v>
      </c>
      <c r="O705" s="57">
        <v>0</v>
      </c>
      <c r="P705" s="57">
        <f t="shared" si="52"/>
        <v>10259310.140000001</v>
      </c>
      <c r="Q705" s="57">
        <f t="shared" ref="Q705:Q762" si="54">SUM(L705/J705)</f>
        <v>3070.18</v>
      </c>
      <c r="R705" s="57">
        <f t="shared" si="53"/>
        <v>3070.18</v>
      </c>
      <c r="S705" s="58">
        <v>46022</v>
      </c>
    </row>
    <row r="706" spans="1:19" s="36" customFormat="1" ht="30" x14ac:dyDescent="0.25">
      <c r="A706" s="101">
        <v>686</v>
      </c>
      <c r="B706" s="101">
        <v>381</v>
      </c>
      <c r="C706" s="55" t="s">
        <v>705</v>
      </c>
      <c r="D706" s="59">
        <v>1950</v>
      </c>
      <c r="E706" s="55"/>
      <c r="F706" s="101" t="s">
        <v>1076</v>
      </c>
      <c r="G706" s="54">
        <v>3</v>
      </c>
      <c r="H706" s="54">
        <v>1</v>
      </c>
      <c r="I706" s="57">
        <v>2024.8</v>
      </c>
      <c r="J706" s="57">
        <v>848.3</v>
      </c>
      <c r="K706" s="13">
        <v>78</v>
      </c>
      <c r="L706" s="57">
        <f>SUM('Прил.1.2-реестр дом'!G701)</f>
        <v>8052540.9100000001</v>
      </c>
      <c r="M706" s="57">
        <v>0</v>
      </c>
      <c r="N706" s="57">
        <v>0</v>
      </c>
      <c r="O706" s="57">
        <v>0</v>
      </c>
      <c r="P706" s="57">
        <f t="shared" si="52"/>
        <v>8052540.9100000001</v>
      </c>
      <c r="Q706" s="57">
        <f t="shared" si="54"/>
        <v>9492.56</v>
      </c>
      <c r="R706" s="57">
        <f t="shared" si="53"/>
        <v>9492.56</v>
      </c>
      <c r="S706" s="58">
        <v>46022</v>
      </c>
    </row>
    <row r="707" spans="1:19" s="36" customFormat="1" ht="30" x14ac:dyDescent="0.25">
      <c r="A707" s="101">
        <v>687</v>
      </c>
      <c r="B707" s="101">
        <v>382</v>
      </c>
      <c r="C707" s="55" t="s">
        <v>706</v>
      </c>
      <c r="D707" s="56">
        <v>1960</v>
      </c>
      <c r="E707" s="55"/>
      <c r="F707" s="101" t="s">
        <v>1076</v>
      </c>
      <c r="G707" s="54">
        <v>3</v>
      </c>
      <c r="H707" s="54">
        <v>3</v>
      </c>
      <c r="I707" s="57">
        <v>1637.3</v>
      </c>
      <c r="J707" s="57">
        <v>1517</v>
      </c>
      <c r="K707" s="13">
        <v>82</v>
      </c>
      <c r="L707" s="57">
        <f>SUM('Прил.1.2-реестр дом'!G702)</f>
        <v>5741842.3899999997</v>
      </c>
      <c r="M707" s="57">
        <v>0</v>
      </c>
      <c r="N707" s="57">
        <v>0</v>
      </c>
      <c r="O707" s="57">
        <v>0</v>
      </c>
      <c r="P707" s="57">
        <f t="shared" ref="P707:P760" si="55">L707</f>
        <v>5741842.3899999997</v>
      </c>
      <c r="Q707" s="57">
        <f t="shared" si="54"/>
        <v>3785</v>
      </c>
      <c r="R707" s="57">
        <f t="shared" ref="R707:R760" si="56">SUM(Q707)</f>
        <v>3785</v>
      </c>
      <c r="S707" s="58">
        <v>46022</v>
      </c>
    </row>
    <row r="708" spans="1:19" s="36" customFormat="1" ht="30" x14ac:dyDescent="0.25">
      <c r="A708" s="101">
        <v>688</v>
      </c>
      <c r="B708" s="101">
        <v>383</v>
      </c>
      <c r="C708" s="55" t="s">
        <v>707</v>
      </c>
      <c r="D708" s="59">
        <v>1969</v>
      </c>
      <c r="E708" s="55"/>
      <c r="F708" s="101" t="s">
        <v>1076</v>
      </c>
      <c r="G708" s="54">
        <v>5</v>
      </c>
      <c r="H708" s="54">
        <v>8</v>
      </c>
      <c r="I708" s="57">
        <v>8303.2000000000007</v>
      </c>
      <c r="J708" s="57">
        <v>7742.2</v>
      </c>
      <c r="K708" s="13">
        <v>284</v>
      </c>
      <c r="L708" s="57">
        <f>SUM('Прил.1.2-реестр дом'!G703)</f>
        <v>23371681.300000001</v>
      </c>
      <c r="M708" s="57">
        <v>0</v>
      </c>
      <c r="N708" s="57">
        <v>0</v>
      </c>
      <c r="O708" s="57">
        <v>0</v>
      </c>
      <c r="P708" s="57">
        <f t="shared" si="55"/>
        <v>23371681.300000001</v>
      </c>
      <c r="Q708" s="57">
        <f t="shared" si="54"/>
        <v>3018.74</v>
      </c>
      <c r="R708" s="57">
        <f t="shared" si="56"/>
        <v>3018.74</v>
      </c>
      <c r="S708" s="58">
        <v>46022</v>
      </c>
    </row>
    <row r="709" spans="1:19" s="36" customFormat="1" ht="30" x14ac:dyDescent="0.25">
      <c r="A709" s="101">
        <v>689</v>
      </c>
      <c r="B709" s="101">
        <v>384</v>
      </c>
      <c r="C709" s="55" t="s">
        <v>708</v>
      </c>
      <c r="D709" s="59">
        <v>1960</v>
      </c>
      <c r="E709" s="55"/>
      <c r="F709" s="101" t="s">
        <v>1076</v>
      </c>
      <c r="G709" s="54">
        <v>3</v>
      </c>
      <c r="H709" s="54">
        <v>3</v>
      </c>
      <c r="I709" s="57">
        <v>1670.6</v>
      </c>
      <c r="J709" s="57">
        <v>1541.1</v>
      </c>
      <c r="K709" s="13">
        <v>77</v>
      </c>
      <c r="L709" s="57">
        <f>SUM('Прил.1.2-реестр дом'!G704)</f>
        <v>4661453.79</v>
      </c>
      <c r="M709" s="57">
        <v>0</v>
      </c>
      <c r="N709" s="57">
        <v>0</v>
      </c>
      <c r="O709" s="57">
        <v>0</v>
      </c>
      <c r="P709" s="57">
        <f t="shared" si="55"/>
        <v>4661453.79</v>
      </c>
      <c r="Q709" s="57">
        <f t="shared" si="54"/>
        <v>3024.76</v>
      </c>
      <c r="R709" s="57">
        <f t="shared" si="56"/>
        <v>3024.76</v>
      </c>
      <c r="S709" s="58">
        <v>46022</v>
      </c>
    </row>
    <row r="710" spans="1:19" s="36" customFormat="1" ht="30" x14ac:dyDescent="0.25">
      <c r="A710" s="101">
        <v>690</v>
      </c>
      <c r="B710" s="101">
        <v>385</v>
      </c>
      <c r="C710" s="55" t="s">
        <v>709</v>
      </c>
      <c r="D710" s="59">
        <v>1969</v>
      </c>
      <c r="E710" s="55"/>
      <c r="F710" s="101" t="s">
        <v>1076</v>
      </c>
      <c r="G710" s="54">
        <v>5</v>
      </c>
      <c r="H710" s="54">
        <v>4</v>
      </c>
      <c r="I710" s="57">
        <v>3653.3</v>
      </c>
      <c r="J710" s="57">
        <v>3358.4</v>
      </c>
      <c r="K710" s="13">
        <v>173</v>
      </c>
      <c r="L710" s="57">
        <f>SUM('Прил.1.2-реестр дом'!G705)</f>
        <v>4738547.68</v>
      </c>
      <c r="M710" s="57">
        <v>0</v>
      </c>
      <c r="N710" s="57">
        <v>0</v>
      </c>
      <c r="O710" s="57">
        <v>0</v>
      </c>
      <c r="P710" s="57">
        <f t="shared" si="55"/>
        <v>4738547.68</v>
      </c>
      <c r="Q710" s="57">
        <f t="shared" si="54"/>
        <v>1410.95</v>
      </c>
      <c r="R710" s="57">
        <f t="shared" si="56"/>
        <v>1410.95</v>
      </c>
      <c r="S710" s="58">
        <v>46022</v>
      </c>
    </row>
    <row r="711" spans="1:19" s="36" customFormat="1" ht="30" x14ac:dyDescent="0.25">
      <c r="A711" s="101">
        <v>691</v>
      </c>
      <c r="B711" s="101">
        <v>386</v>
      </c>
      <c r="C711" s="55" t="s">
        <v>710</v>
      </c>
      <c r="D711" s="59">
        <v>1960</v>
      </c>
      <c r="E711" s="55"/>
      <c r="F711" s="101" t="s">
        <v>1076</v>
      </c>
      <c r="G711" s="54">
        <v>3</v>
      </c>
      <c r="H711" s="54">
        <v>3</v>
      </c>
      <c r="I711" s="57">
        <v>1668</v>
      </c>
      <c r="J711" s="57">
        <v>1547.1</v>
      </c>
      <c r="K711" s="13">
        <v>74</v>
      </c>
      <c r="L711" s="57">
        <f>SUM('Прил.1.2-реестр дом'!G706)</f>
        <v>6633562.9400000004</v>
      </c>
      <c r="M711" s="57">
        <v>0</v>
      </c>
      <c r="N711" s="57">
        <v>0</v>
      </c>
      <c r="O711" s="57">
        <v>0</v>
      </c>
      <c r="P711" s="57">
        <f t="shared" si="55"/>
        <v>6633562.9400000004</v>
      </c>
      <c r="Q711" s="57">
        <f t="shared" si="54"/>
        <v>4287.74</v>
      </c>
      <c r="R711" s="57">
        <f t="shared" si="56"/>
        <v>4287.74</v>
      </c>
      <c r="S711" s="58">
        <v>46022</v>
      </c>
    </row>
    <row r="712" spans="1:19" s="36" customFormat="1" ht="30" x14ac:dyDescent="0.25">
      <c r="A712" s="101">
        <v>692</v>
      </c>
      <c r="B712" s="101">
        <v>387</v>
      </c>
      <c r="C712" s="55" t="s">
        <v>711</v>
      </c>
      <c r="D712" s="56">
        <v>1962</v>
      </c>
      <c r="E712" s="55"/>
      <c r="F712" s="101" t="s">
        <v>1076</v>
      </c>
      <c r="G712" s="54">
        <v>3</v>
      </c>
      <c r="H712" s="54">
        <v>3</v>
      </c>
      <c r="I712" s="57">
        <v>1662.1</v>
      </c>
      <c r="J712" s="57">
        <v>1521.4</v>
      </c>
      <c r="K712" s="13">
        <v>78</v>
      </c>
      <c r="L712" s="57">
        <f>SUM('Прил.1.2-реестр дом'!G707)</f>
        <v>4661045.79</v>
      </c>
      <c r="M712" s="57">
        <v>0</v>
      </c>
      <c r="N712" s="57">
        <v>0</v>
      </c>
      <c r="O712" s="57">
        <v>0</v>
      </c>
      <c r="P712" s="57">
        <f t="shared" si="55"/>
        <v>4661045.79</v>
      </c>
      <c r="Q712" s="57">
        <f t="shared" si="54"/>
        <v>3063.66</v>
      </c>
      <c r="R712" s="57">
        <f t="shared" si="56"/>
        <v>3063.66</v>
      </c>
      <c r="S712" s="58">
        <v>46022</v>
      </c>
    </row>
    <row r="713" spans="1:19" s="36" customFormat="1" ht="30" x14ac:dyDescent="0.25">
      <c r="A713" s="101">
        <v>693</v>
      </c>
      <c r="B713" s="101">
        <v>388</v>
      </c>
      <c r="C713" s="55" t="s">
        <v>713</v>
      </c>
      <c r="D713" s="59">
        <v>1939</v>
      </c>
      <c r="E713" s="55"/>
      <c r="F713" s="101" t="s">
        <v>1076</v>
      </c>
      <c r="G713" s="54">
        <v>2</v>
      </c>
      <c r="H713" s="54">
        <v>2</v>
      </c>
      <c r="I713" s="57">
        <v>795.7</v>
      </c>
      <c r="J713" s="57">
        <v>719.6</v>
      </c>
      <c r="K713" s="13">
        <v>31</v>
      </c>
      <c r="L713" s="57">
        <f>SUM('Прил.1.2-реестр дом'!G708)</f>
        <v>3336817.16</v>
      </c>
      <c r="M713" s="57">
        <v>0</v>
      </c>
      <c r="N713" s="57">
        <v>0</v>
      </c>
      <c r="O713" s="57">
        <v>0</v>
      </c>
      <c r="P713" s="57">
        <f t="shared" si="55"/>
        <v>3336817.16</v>
      </c>
      <c r="Q713" s="57">
        <f t="shared" si="54"/>
        <v>4637.04</v>
      </c>
      <c r="R713" s="57">
        <f t="shared" si="56"/>
        <v>4637.04</v>
      </c>
      <c r="S713" s="58">
        <v>46022</v>
      </c>
    </row>
    <row r="714" spans="1:19" s="36" customFormat="1" ht="30" x14ac:dyDescent="0.25">
      <c r="A714" s="101">
        <v>694</v>
      </c>
      <c r="B714" s="101">
        <v>389</v>
      </c>
      <c r="C714" s="55" t="s">
        <v>714</v>
      </c>
      <c r="D714" s="59">
        <v>1974</v>
      </c>
      <c r="E714" s="55"/>
      <c r="F714" s="101" t="s">
        <v>1076</v>
      </c>
      <c r="G714" s="54">
        <v>5</v>
      </c>
      <c r="H714" s="54">
        <v>4</v>
      </c>
      <c r="I714" s="57">
        <v>3682.8</v>
      </c>
      <c r="J714" s="57">
        <v>3382.5</v>
      </c>
      <c r="K714" s="13">
        <v>151</v>
      </c>
      <c r="L714" s="57">
        <f>SUM('Прил.1.2-реестр дом'!G709)</f>
        <v>7450694.9299999997</v>
      </c>
      <c r="M714" s="57">
        <v>0</v>
      </c>
      <c r="N714" s="57">
        <v>0</v>
      </c>
      <c r="O714" s="57">
        <v>0</v>
      </c>
      <c r="P714" s="57">
        <f t="shared" si="55"/>
        <v>7450694.9299999997</v>
      </c>
      <c r="Q714" s="57">
        <f t="shared" si="54"/>
        <v>2202.7199999999998</v>
      </c>
      <c r="R714" s="57">
        <f t="shared" si="56"/>
        <v>2202.7199999999998</v>
      </c>
      <c r="S714" s="58">
        <v>46022</v>
      </c>
    </row>
    <row r="715" spans="1:19" s="36" customFormat="1" ht="30" x14ac:dyDescent="0.25">
      <c r="A715" s="101">
        <v>695</v>
      </c>
      <c r="B715" s="101">
        <v>390</v>
      </c>
      <c r="C715" s="55" t="s">
        <v>715</v>
      </c>
      <c r="D715" s="59">
        <v>1939</v>
      </c>
      <c r="E715" s="55"/>
      <c r="F715" s="101" t="s">
        <v>1076</v>
      </c>
      <c r="G715" s="54">
        <v>2</v>
      </c>
      <c r="H715" s="54">
        <v>2</v>
      </c>
      <c r="I715" s="57">
        <v>782.7</v>
      </c>
      <c r="J715" s="57">
        <v>710.5</v>
      </c>
      <c r="K715" s="13">
        <v>28</v>
      </c>
      <c r="L715" s="57">
        <f>SUM('Прил.1.2-реестр дом'!G710)</f>
        <v>3336193.16</v>
      </c>
      <c r="M715" s="57">
        <v>0</v>
      </c>
      <c r="N715" s="57">
        <v>0</v>
      </c>
      <c r="O715" s="57">
        <v>0</v>
      </c>
      <c r="P715" s="57">
        <f t="shared" si="55"/>
        <v>3336193.16</v>
      </c>
      <c r="Q715" s="57">
        <f t="shared" si="54"/>
        <v>4695.5600000000004</v>
      </c>
      <c r="R715" s="57">
        <f t="shared" si="56"/>
        <v>4695.5600000000004</v>
      </c>
      <c r="S715" s="58">
        <v>46022</v>
      </c>
    </row>
    <row r="716" spans="1:19" s="36" customFormat="1" ht="30" x14ac:dyDescent="0.25">
      <c r="A716" s="101">
        <v>696</v>
      </c>
      <c r="B716" s="101">
        <v>391</v>
      </c>
      <c r="C716" s="55" t="s">
        <v>716</v>
      </c>
      <c r="D716" s="59">
        <v>1971</v>
      </c>
      <c r="E716" s="55"/>
      <c r="F716" s="101" t="s">
        <v>1076</v>
      </c>
      <c r="G716" s="54">
        <v>5</v>
      </c>
      <c r="H716" s="54">
        <v>6</v>
      </c>
      <c r="I716" s="57">
        <v>5799.7</v>
      </c>
      <c r="J716" s="57">
        <v>5363.7</v>
      </c>
      <c r="K716" s="13">
        <v>280</v>
      </c>
      <c r="L716" s="57">
        <f>SUM('Прил.1.2-реестр дом'!G711)</f>
        <v>6740273.3099999996</v>
      </c>
      <c r="M716" s="57">
        <v>0</v>
      </c>
      <c r="N716" s="57">
        <v>0</v>
      </c>
      <c r="O716" s="57">
        <v>0</v>
      </c>
      <c r="P716" s="57">
        <f t="shared" si="55"/>
        <v>6740273.3099999996</v>
      </c>
      <c r="Q716" s="57">
        <f t="shared" si="54"/>
        <v>1256.6500000000001</v>
      </c>
      <c r="R716" s="57">
        <f t="shared" si="56"/>
        <v>1256.6500000000001</v>
      </c>
      <c r="S716" s="58">
        <v>46022</v>
      </c>
    </row>
    <row r="717" spans="1:19" s="36" customFormat="1" ht="30" x14ac:dyDescent="0.25">
      <c r="A717" s="101">
        <v>697</v>
      </c>
      <c r="B717" s="101">
        <v>392</v>
      </c>
      <c r="C717" s="55" t="s">
        <v>717</v>
      </c>
      <c r="D717" s="56">
        <v>1973</v>
      </c>
      <c r="E717" s="55"/>
      <c r="F717" s="101" t="s">
        <v>1075</v>
      </c>
      <c r="G717" s="54">
        <v>5</v>
      </c>
      <c r="H717" s="54">
        <v>4</v>
      </c>
      <c r="I717" s="57">
        <v>2953.3</v>
      </c>
      <c r="J717" s="57">
        <v>2709.3</v>
      </c>
      <c r="K717" s="13">
        <v>130</v>
      </c>
      <c r="L717" s="57">
        <f>SUM('Прил.1.2-реестр дом'!G712)</f>
        <v>6447734.9199999999</v>
      </c>
      <c r="M717" s="57">
        <v>0</v>
      </c>
      <c r="N717" s="57">
        <v>0</v>
      </c>
      <c r="O717" s="57">
        <v>0</v>
      </c>
      <c r="P717" s="57">
        <f t="shared" si="55"/>
        <v>6447734.9199999999</v>
      </c>
      <c r="Q717" s="57">
        <f t="shared" si="54"/>
        <v>2379.85</v>
      </c>
      <c r="R717" s="57">
        <f t="shared" si="56"/>
        <v>2379.85</v>
      </c>
      <c r="S717" s="58">
        <v>46022</v>
      </c>
    </row>
    <row r="718" spans="1:19" s="36" customFormat="1" ht="30" x14ac:dyDescent="0.25">
      <c r="A718" s="101">
        <v>698</v>
      </c>
      <c r="B718" s="101">
        <v>393</v>
      </c>
      <c r="C718" s="55" t="s">
        <v>718</v>
      </c>
      <c r="D718" s="59">
        <v>1960</v>
      </c>
      <c r="E718" s="55"/>
      <c r="F718" s="101" t="s">
        <v>1076</v>
      </c>
      <c r="G718" s="54">
        <v>2</v>
      </c>
      <c r="H718" s="54">
        <v>2</v>
      </c>
      <c r="I718" s="57">
        <v>744.6</v>
      </c>
      <c r="J718" s="57">
        <v>677.1</v>
      </c>
      <c r="K718" s="13">
        <v>27</v>
      </c>
      <c r="L718" s="57">
        <f>SUM('Прил.1.2-реестр дом'!G713)</f>
        <v>3303607.96</v>
      </c>
      <c r="M718" s="57">
        <v>0</v>
      </c>
      <c r="N718" s="57">
        <v>0</v>
      </c>
      <c r="O718" s="57">
        <v>0</v>
      </c>
      <c r="P718" s="57">
        <f t="shared" si="55"/>
        <v>3303607.96</v>
      </c>
      <c r="Q718" s="57">
        <f t="shared" si="54"/>
        <v>4879.05</v>
      </c>
      <c r="R718" s="57">
        <f t="shared" si="56"/>
        <v>4879.05</v>
      </c>
      <c r="S718" s="58">
        <v>46022</v>
      </c>
    </row>
    <row r="719" spans="1:19" s="36" customFormat="1" ht="30" x14ac:dyDescent="0.25">
      <c r="A719" s="101">
        <v>699</v>
      </c>
      <c r="B719" s="101">
        <v>394</v>
      </c>
      <c r="C719" s="55" t="s">
        <v>719</v>
      </c>
      <c r="D719" s="59">
        <v>1973</v>
      </c>
      <c r="E719" s="55"/>
      <c r="F719" s="101" t="s">
        <v>1076</v>
      </c>
      <c r="G719" s="54">
        <v>5</v>
      </c>
      <c r="H719" s="54">
        <v>6</v>
      </c>
      <c r="I719" s="57">
        <v>4950.2</v>
      </c>
      <c r="J719" s="57">
        <v>4513.6000000000004</v>
      </c>
      <c r="K719" s="13">
        <v>223</v>
      </c>
      <c r="L719" s="57">
        <f>SUM('Прил.1.2-реестр дом'!G714)</f>
        <v>8265670.5999999996</v>
      </c>
      <c r="M719" s="57">
        <v>0</v>
      </c>
      <c r="N719" s="57">
        <v>0</v>
      </c>
      <c r="O719" s="57">
        <v>0</v>
      </c>
      <c r="P719" s="57">
        <f t="shared" si="55"/>
        <v>8265670.5999999996</v>
      </c>
      <c r="Q719" s="57">
        <f t="shared" si="54"/>
        <v>1831.28</v>
      </c>
      <c r="R719" s="57">
        <f t="shared" si="56"/>
        <v>1831.28</v>
      </c>
      <c r="S719" s="58">
        <v>46022</v>
      </c>
    </row>
    <row r="720" spans="1:19" s="36" customFormat="1" ht="30" x14ac:dyDescent="0.25">
      <c r="A720" s="101">
        <v>700</v>
      </c>
      <c r="B720" s="101">
        <v>395</v>
      </c>
      <c r="C720" s="55" t="s">
        <v>720</v>
      </c>
      <c r="D720" s="59">
        <v>1972</v>
      </c>
      <c r="E720" s="55"/>
      <c r="F720" s="101" t="s">
        <v>1076</v>
      </c>
      <c r="G720" s="54">
        <v>5</v>
      </c>
      <c r="H720" s="54">
        <v>4</v>
      </c>
      <c r="I720" s="57">
        <v>4063.1</v>
      </c>
      <c r="J720" s="57">
        <v>3789.3</v>
      </c>
      <c r="K720" s="13">
        <v>120</v>
      </c>
      <c r="L720" s="57">
        <f>SUM('Прил.1.2-реестр дом'!G715)</f>
        <v>5302451.66</v>
      </c>
      <c r="M720" s="57">
        <v>0</v>
      </c>
      <c r="N720" s="57">
        <v>0</v>
      </c>
      <c r="O720" s="57">
        <v>0</v>
      </c>
      <c r="P720" s="57">
        <f t="shared" si="55"/>
        <v>5302451.66</v>
      </c>
      <c r="Q720" s="57">
        <f t="shared" si="54"/>
        <v>1399.32</v>
      </c>
      <c r="R720" s="57">
        <f t="shared" si="56"/>
        <v>1399.32</v>
      </c>
      <c r="S720" s="58">
        <v>46022</v>
      </c>
    </row>
    <row r="721" spans="1:19" s="36" customFormat="1" ht="30" x14ac:dyDescent="0.25">
      <c r="A721" s="101">
        <v>701</v>
      </c>
      <c r="B721" s="101">
        <v>396</v>
      </c>
      <c r="C721" s="55" t="s">
        <v>721</v>
      </c>
      <c r="D721" s="56">
        <v>1958</v>
      </c>
      <c r="E721" s="55"/>
      <c r="F721" s="101" t="s">
        <v>1076</v>
      </c>
      <c r="G721" s="54">
        <v>5</v>
      </c>
      <c r="H721" s="54">
        <v>4</v>
      </c>
      <c r="I721" s="57">
        <v>5167.8</v>
      </c>
      <c r="J721" s="57">
        <v>4654.1000000000004</v>
      </c>
      <c r="K721" s="13">
        <v>173</v>
      </c>
      <c r="L721" s="57">
        <f>SUM('Прил.1.2-реестр дом'!G716)</f>
        <v>12597258.42</v>
      </c>
      <c r="M721" s="57">
        <v>0</v>
      </c>
      <c r="N721" s="57">
        <v>0</v>
      </c>
      <c r="O721" s="57">
        <v>0</v>
      </c>
      <c r="P721" s="57">
        <f t="shared" si="55"/>
        <v>12597258.42</v>
      </c>
      <c r="Q721" s="57">
        <f t="shared" si="54"/>
        <v>2706.7</v>
      </c>
      <c r="R721" s="57">
        <f t="shared" si="56"/>
        <v>2706.7</v>
      </c>
      <c r="S721" s="58">
        <v>46022</v>
      </c>
    </row>
    <row r="722" spans="1:19" s="36" customFormat="1" ht="30" x14ac:dyDescent="0.25">
      <c r="A722" s="101">
        <v>702</v>
      </c>
      <c r="B722" s="101">
        <v>397</v>
      </c>
      <c r="C722" s="55" t="s">
        <v>722</v>
      </c>
      <c r="D722" s="56">
        <v>1956</v>
      </c>
      <c r="E722" s="55"/>
      <c r="F722" s="101" t="s">
        <v>1076</v>
      </c>
      <c r="G722" s="54">
        <v>5</v>
      </c>
      <c r="H722" s="54">
        <v>4</v>
      </c>
      <c r="I722" s="57">
        <v>5806.91</v>
      </c>
      <c r="J722" s="57">
        <v>5382.61</v>
      </c>
      <c r="K722" s="13">
        <v>167</v>
      </c>
      <c r="L722" s="57">
        <f>SUM('Прил.1.2-реестр дом'!G717)</f>
        <v>10519206.369999999</v>
      </c>
      <c r="M722" s="57">
        <v>0</v>
      </c>
      <c r="N722" s="57">
        <v>0</v>
      </c>
      <c r="O722" s="57">
        <v>0</v>
      </c>
      <c r="P722" s="57">
        <f t="shared" si="55"/>
        <v>10519206.369999999</v>
      </c>
      <c r="Q722" s="57">
        <f t="shared" si="54"/>
        <v>1954.29</v>
      </c>
      <c r="R722" s="57">
        <f t="shared" si="56"/>
        <v>1954.29</v>
      </c>
      <c r="S722" s="58">
        <v>46022</v>
      </c>
    </row>
    <row r="723" spans="1:19" s="36" customFormat="1" ht="30" x14ac:dyDescent="0.25">
      <c r="A723" s="101">
        <v>703</v>
      </c>
      <c r="B723" s="101">
        <v>398</v>
      </c>
      <c r="C723" s="55" t="s">
        <v>723</v>
      </c>
      <c r="D723" s="59">
        <v>1954</v>
      </c>
      <c r="E723" s="55"/>
      <c r="F723" s="101" t="s">
        <v>1076</v>
      </c>
      <c r="G723" s="54">
        <v>3</v>
      </c>
      <c r="H723" s="54">
        <v>3</v>
      </c>
      <c r="I723" s="57">
        <v>2036.2</v>
      </c>
      <c r="J723" s="57">
        <v>1846.2</v>
      </c>
      <c r="K723" s="13">
        <v>78</v>
      </c>
      <c r="L723" s="57">
        <f>SUM('Прил.1.2-реестр дом'!G718)</f>
        <v>5731455.04</v>
      </c>
      <c r="M723" s="57">
        <v>0</v>
      </c>
      <c r="N723" s="57">
        <v>0</v>
      </c>
      <c r="O723" s="57">
        <v>0</v>
      </c>
      <c r="P723" s="57">
        <f t="shared" si="55"/>
        <v>5731455.04</v>
      </c>
      <c r="Q723" s="57">
        <f t="shared" si="54"/>
        <v>3104.46</v>
      </c>
      <c r="R723" s="57">
        <f t="shared" si="56"/>
        <v>3104.46</v>
      </c>
      <c r="S723" s="58">
        <v>46022</v>
      </c>
    </row>
    <row r="724" spans="1:19" s="36" customFormat="1" ht="30" x14ac:dyDescent="0.25">
      <c r="A724" s="101">
        <v>704</v>
      </c>
      <c r="B724" s="101">
        <v>399</v>
      </c>
      <c r="C724" s="55" t="s">
        <v>724</v>
      </c>
      <c r="D724" s="56">
        <v>1980</v>
      </c>
      <c r="E724" s="55"/>
      <c r="F724" s="101" t="s">
        <v>1076</v>
      </c>
      <c r="G724" s="54">
        <v>5</v>
      </c>
      <c r="H724" s="54">
        <v>2</v>
      </c>
      <c r="I724" s="57">
        <v>1977.4</v>
      </c>
      <c r="J724" s="57">
        <v>1808.6</v>
      </c>
      <c r="K724" s="13">
        <v>107</v>
      </c>
      <c r="L724" s="57">
        <f>SUM('Прил.1.2-реестр дом'!G719)</f>
        <v>5565945.9699999997</v>
      </c>
      <c r="M724" s="57">
        <v>0</v>
      </c>
      <c r="N724" s="57">
        <v>0</v>
      </c>
      <c r="O724" s="57">
        <v>0</v>
      </c>
      <c r="P724" s="57">
        <f t="shared" si="55"/>
        <v>5565945.9699999997</v>
      </c>
      <c r="Q724" s="57">
        <f t="shared" si="54"/>
        <v>3077.49</v>
      </c>
      <c r="R724" s="57">
        <f t="shared" si="56"/>
        <v>3077.49</v>
      </c>
      <c r="S724" s="58">
        <v>46022</v>
      </c>
    </row>
    <row r="725" spans="1:19" s="36" customFormat="1" ht="30" x14ac:dyDescent="0.25">
      <c r="A725" s="101">
        <v>705</v>
      </c>
      <c r="B725" s="101">
        <v>400</v>
      </c>
      <c r="C725" s="55" t="s">
        <v>725</v>
      </c>
      <c r="D725" s="56">
        <v>1979</v>
      </c>
      <c r="E725" s="55"/>
      <c r="F725" s="101" t="s">
        <v>1076</v>
      </c>
      <c r="G725" s="54">
        <v>5</v>
      </c>
      <c r="H725" s="54">
        <v>2</v>
      </c>
      <c r="I725" s="57">
        <v>1982.5</v>
      </c>
      <c r="J725" s="57">
        <v>1813.1</v>
      </c>
      <c r="K725" s="13">
        <v>91</v>
      </c>
      <c r="L725" s="57">
        <f>SUM('Прил.1.2-реестр дом'!G720)</f>
        <v>3370411.88</v>
      </c>
      <c r="M725" s="57">
        <v>0</v>
      </c>
      <c r="N725" s="57">
        <v>0</v>
      </c>
      <c r="O725" s="57">
        <v>0</v>
      </c>
      <c r="P725" s="57">
        <f t="shared" si="55"/>
        <v>3370411.88</v>
      </c>
      <c r="Q725" s="57">
        <f t="shared" si="54"/>
        <v>1858.92</v>
      </c>
      <c r="R725" s="57">
        <f t="shared" si="56"/>
        <v>1858.92</v>
      </c>
      <c r="S725" s="58">
        <v>46022</v>
      </c>
    </row>
    <row r="726" spans="1:19" s="36" customFormat="1" ht="30" x14ac:dyDescent="0.25">
      <c r="A726" s="101">
        <v>706</v>
      </c>
      <c r="B726" s="101">
        <v>401</v>
      </c>
      <c r="C726" s="55" t="s">
        <v>726</v>
      </c>
      <c r="D726" s="56">
        <v>1979</v>
      </c>
      <c r="E726" s="55"/>
      <c r="F726" s="101" t="s">
        <v>1076</v>
      </c>
      <c r="G726" s="54">
        <v>5</v>
      </c>
      <c r="H726" s="54">
        <v>2</v>
      </c>
      <c r="I726" s="57">
        <v>1999.2</v>
      </c>
      <c r="J726" s="57">
        <v>1831</v>
      </c>
      <c r="K726" s="13">
        <v>101</v>
      </c>
      <c r="L726" s="57">
        <f>SUM('Прил.1.2-реестр дом'!G721)</f>
        <v>2323422.66</v>
      </c>
      <c r="M726" s="57">
        <v>0</v>
      </c>
      <c r="N726" s="57">
        <v>0</v>
      </c>
      <c r="O726" s="57">
        <v>0</v>
      </c>
      <c r="P726" s="57">
        <f t="shared" si="55"/>
        <v>2323422.66</v>
      </c>
      <c r="Q726" s="57">
        <f t="shared" si="54"/>
        <v>1268.94</v>
      </c>
      <c r="R726" s="57">
        <f t="shared" si="56"/>
        <v>1268.94</v>
      </c>
      <c r="S726" s="58">
        <v>46022</v>
      </c>
    </row>
    <row r="727" spans="1:19" s="36" customFormat="1" ht="30" x14ac:dyDescent="0.25">
      <c r="A727" s="101">
        <v>707</v>
      </c>
      <c r="B727" s="101">
        <v>402</v>
      </c>
      <c r="C727" s="55" t="s">
        <v>727</v>
      </c>
      <c r="D727" s="56">
        <v>1979</v>
      </c>
      <c r="E727" s="55"/>
      <c r="F727" s="101" t="s">
        <v>1076</v>
      </c>
      <c r="G727" s="54">
        <v>5</v>
      </c>
      <c r="H727" s="54">
        <v>2</v>
      </c>
      <c r="I727" s="57">
        <v>1974.5</v>
      </c>
      <c r="J727" s="57">
        <v>1807.3</v>
      </c>
      <c r="K727" s="13">
        <v>92</v>
      </c>
      <c r="L727" s="57">
        <f>SUM('Прил.1.2-реестр дом'!G722)</f>
        <v>5557783.1100000003</v>
      </c>
      <c r="M727" s="57">
        <v>0</v>
      </c>
      <c r="N727" s="57">
        <v>0</v>
      </c>
      <c r="O727" s="57">
        <v>0</v>
      </c>
      <c r="P727" s="57">
        <f t="shared" si="55"/>
        <v>5557783.1100000003</v>
      </c>
      <c r="Q727" s="57">
        <f t="shared" si="54"/>
        <v>3075.19</v>
      </c>
      <c r="R727" s="57">
        <f t="shared" si="56"/>
        <v>3075.19</v>
      </c>
      <c r="S727" s="58">
        <v>46022</v>
      </c>
    </row>
    <row r="728" spans="1:19" s="36" customFormat="1" ht="30" x14ac:dyDescent="0.25">
      <c r="A728" s="101">
        <v>708</v>
      </c>
      <c r="B728" s="101">
        <v>403</v>
      </c>
      <c r="C728" s="55" t="s">
        <v>728</v>
      </c>
      <c r="D728" s="59">
        <v>1959</v>
      </c>
      <c r="E728" s="55"/>
      <c r="F728" s="101" t="s">
        <v>1076</v>
      </c>
      <c r="G728" s="54">
        <v>2</v>
      </c>
      <c r="H728" s="54">
        <v>2</v>
      </c>
      <c r="I728" s="57">
        <v>719.52</v>
      </c>
      <c r="J728" s="57">
        <v>656.72</v>
      </c>
      <c r="K728" s="13">
        <v>27</v>
      </c>
      <c r="L728" s="57">
        <f>SUM('Прил.1.2-реестр дом'!G723)</f>
        <v>2861499.53</v>
      </c>
      <c r="M728" s="57">
        <v>0</v>
      </c>
      <c r="N728" s="57">
        <v>0</v>
      </c>
      <c r="O728" s="57">
        <v>0</v>
      </c>
      <c r="P728" s="57">
        <f t="shared" si="55"/>
        <v>2861499.53</v>
      </c>
      <c r="Q728" s="57">
        <f t="shared" si="54"/>
        <v>4357.26</v>
      </c>
      <c r="R728" s="57">
        <f t="shared" si="56"/>
        <v>4357.26</v>
      </c>
      <c r="S728" s="58">
        <v>46022</v>
      </c>
    </row>
    <row r="729" spans="1:19" s="36" customFormat="1" ht="30" x14ac:dyDescent="0.25">
      <c r="A729" s="101">
        <v>709</v>
      </c>
      <c r="B729" s="101">
        <v>404</v>
      </c>
      <c r="C729" s="55" t="s">
        <v>729</v>
      </c>
      <c r="D729" s="59">
        <v>1957</v>
      </c>
      <c r="E729" s="55"/>
      <c r="F729" s="101" t="s">
        <v>1076</v>
      </c>
      <c r="G729" s="54">
        <v>3</v>
      </c>
      <c r="H729" s="54">
        <v>4</v>
      </c>
      <c r="I729" s="57">
        <v>2454.9</v>
      </c>
      <c r="J729" s="57">
        <v>2221.3000000000002</v>
      </c>
      <c r="K729" s="13">
        <v>67</v>
      </c>
      <c r="L729" s="57">
        <f>SUM('Прил.1.2-реестр дом'!G724)</f>
        <v>1958344.92</v>
      </c>
      <c r="M729" s="57">
        <v>0</v>
      </c>
      <c r="N729" s="57">
        <v>0</v>
      </c>
      <c r="O729" s="57">
        <v>0</v>
      </c>
      <c r="P729" s="57">
        <f t="shared" si="55"/>
        <v>1958344.92</v>
      </c>
      <c r="Q729" s="57">
        <f t="shared" si="54"/>
        <v>881.62</v>
      </c>
      <c r="R729" s="57">
        <f t="shared" si="56"/>
        <v>881.62</v>
      </c>
      <c r="S729" s="58">
        <v>46022</v>
      </c>
    </row>
    <row r="730" spans="1:19" s="36" customFormat="1" ht="30" x14ac:dyDescent="0.25">
      <c r="A730" s="101">
        <v>710</v>
      </c>
      <c r="B730" s="101">
        <v>405</v>
      </c>
      <c r="C730" s="55" t="s">
        <v>730</v>
      </c>
      <c r="D730" s="56">
        <v>1957</v>
      </c>
      <c r="E730" s="55"/>
      <c r="F730" s="101" t="s">
        <v>1076</v>
      </c>
      <c r="G730" s="54">
        <v>3</v>
      </c>
      <c r="H730" s="54">
        <v>2</v>
      </c>
      <c r="I730" s="57">
        <v>1304.2</v>
      </c>
      <c r="J730" s="57">
        <v>1054.2</v>
      </c>
      <c r="K730" s="13">
        <v>51</v>
      </c>
      <c r="L730" s="57">
        <f>SUM('Прил.1.2-реестр дом'!G725)</f>
        <v>3671036.08</v>
      </c>
      <c r="M730" s="57">
        <v>0</v>
      </c>
      <c r="N730" s="57">
        <v>0</v>
      </c>
      <c r="O730" s="57">
        <v>0</v>
      </c>
      <c r="P730" s="57">
        <f t="shared" si="55"/>
        <v>3671036.08</v>
      </c>
      <c r="Q730" s="57">
        <f t="shared" si="54"/>
        <v>3482.3</v>
      </c>
      <c r="R730" s="57">
        <f t="shared" si="56"/>
        <v>3482.3</v>
      </c>
      <c r="S730" s="58">
        <v>46022</v>
      </c>
    </row>
    <row r="731" spans="1:19" s="36" customFormat="1" ht="30" x14ac:dyDescent="0.25">
      <c r="A731" s="101">
        <v>711</v>
      </c>
      <c r="B731" s="101">
        <v>406</v>
      </c>
      <c r="C731" s="55" t="s">
        <v>731</v>
      </c>
      <c r="D731" s="59">
        <v>1958</v>
      </c>
      <c r="E731" s="55"/>
      <c r="F731" s="101" t="s">
        <v>1076</v>
      </c>
      <c r="G731" s="54">
        <v>3</v>
      </c>
      <c r="H731" s="54">
        <v>4</v>
      </c>
      <c r="I731" s="57">
        <v>2349.3000000000002</v>
      </c>
      <c r="J731" s="57">
        <v>2115.1999999999998</v>
      </c>
      <c r="K731" s="13">
        <v>84</v>
      </c>
      <c r="L731" s="57">
        <f>SUM('Прил.1.2-реестр дом'!G726)</f>
        <v>9343063.1999999993</v>
      </c>
      <c r="M731" s="57">
        <v>0</v>
      </c>
      <c r="N731" s="57">
        <v>0</v>
      </c>
      <c r="O731" s="57">
        <v>0</v>
      </c>
      <c r="P731" s="57">
        <f t="shared" si="55"/>
        <v>9343063.1999999993</v>
      </c>
      <c r="Q731" s="57">
        <f t="shared" si="54"/>
        <v>4417.1099999999997</v>
      </c>
      <c r="R731" s="57">
        <f t="shared" si="56"/>
        <v>4417.1099999999997</v>
      </c>
      <c r="S731" s="58">
        <v>46022</v>
      </c>
    </row>
    <row r="732" spans="1:19" s="36" customFormat="1" ht="30" x14ac:dyDescent="0.25">
      <c r="A732" s="101">
        <v>712</v>
      </c>
      <c r="B732" s="101">
        <v>407</v>
      </c>
      <c r="C732" s="55" t="s">
        <v>732</v>
      </c>
      <c r="D732" s="56">
        <v>1959</v>
      </c>
      <c r="E732" s="55"/>
      <c r="F732" s="101" t="s">
        <v>1076</v>
      </c>
      <c r="G732" s="54">
        <v>3</v>
      </c>
      <c r="H732" s="54">
        <v>4</v>
      </c>
      <c r="I732" s="57">
        <v>2518.4</v>
      </c>
      <c r="J732" s="57">
        <v>2293.6</v>
      </c>
      <c r="K732" s="13">
        <v>82</v>
      </c>
      <c r="L732" s="57">
        <f>SUM('Прил.1.2-реестр дом'!G727)</f>
        <v>2926824.54</v>
      </c>
      <c r="M732" s="57">
        <v>0</v>
      </c>
      <c r="N732" s="57">
        <v>0</v>
      </c>
      <c r="O732" s="57">
        <v>0</v>
      </c>
      <c r="P732" s="57">
        <f t="shared" si="55"/>
        <v>2926824.54</v>
      </c>
      <c r="Q732" s="57">
        <f t="shared" si="54"/>
        <v>1276.08</v>
      </c>
      <c r="R732" s="57">
        <f t="shared" si="56"/>
        <v>1276.08</v>
      </c>
      <c r="S732" s="58">
        <v>46022</v>
      </c>
    </row>
    <row r="733" spans="1:19" s="36" customFormat="1" ht="30" x14ac:dyDescent="0.25">
      <c r="A733" s="101">
        <v>713</v>
      </c>
      <c r="B733" s="101">
        <v>408</v>
      </c>
      <c r="C733" s="55" t="s">
        <v>733</v>
      </c>
      <c r="D733" s="59">
        <v>1958</v>
      </c>
      <c r="E733" s="55"/>
      <c r="F733" s="101" t="s">
        <v>1076</v>
      </c>
      <c r="G733" s="54">
        <v>3</v>
      </c>
      <c r="H733" s="54">
        <v>4</v>
      </c>
      <c r="I733" s="57">
        <v>2189.8000000000002</v>
      </c>
      <c r="J733" s="57">
        <v>1961.2</v>
      </c>
      <c r="K733" s="13">
        <v>83</v>
      </c>
      <c r="L733" s="57">
        <f>SUM('Прил.1.2-реестр дом'!G728)</f>
        <v>1746866.96</v>
      </c>
      <c r="M733" s="57">
        <v>0</v>
      </c>
      <c r="N733" s="57">
        <v>0</v>
      </c>
      <c r="O733" s="57">
        <v>0</v>
      </c>
      <c r="P733" s="57">
        <f t="shared" si="55"/>
        <v>1746866.96</v>
      </c>
      <c r="Q733" s="57">
        <f t="shared" si="54"/>
        <v>890.71</v>
      </c>
      <c r="R733" s="57">
        <f t="shared" si="56"/>
        <v>890.71</v>
      </c>
      <c r="S733" s="58">
        <v>46022</v>
      </c>
    </row>
    <row r="734" spans="1:19" s="36" customFormat="1" ht="30" x14ac:dyDescent="0.25">
      <c r="A734" s="101">
        <v>714</v>
      </c>
      <c r="B734" s="101">
        <v>409</v>
      </c>
      <c r="C734" s="55" t="s">
        <v>734</v>
      </c>
      <c r="D734" s="59">
        <v>1975</v>
      </c>
      <c r="E734" s="55"/>
      <c r="F734" s="101" t="s">
        <v>1076</v>
      </c>
      <c r="G734" s="54">
        <v>5</v>
      </c>
      <c r="H734" s="54">
        <v>4</v>
      </c>
      <c r="I734" s="57">
        <v>4483.6000000000004</v>
      </c>
      <c r="J734" s="57">
        <v>4158</v>
      </c>
      <c r="K734" s="13">
        <v>228</v>
      </c>
      <c r="L734" s="57">
        <f>SUM('Прил.1.2-реестр дом'!G729)</f>
        <v>8264979.5800000001</v>
      </c>
      <c r="M734" s="57">
        <v>0</v>
      </c>
      <c r="N734" s="57">
        <v>0</v>
      </c>
      <c r="O734" s="57">
        <v>0</v>
      </c>
      <c r="P734" s="57">
        <f t="shared" si="55"/>
        <v>8264979.5800000001</v>
      </c>
      <c r="Q734" s="57">
        <f t="shared" si="54"/>
        <v>1987.73</v>
      </c>
      <c r="R734" s="57">
        <f t="shared" si="56"/>
        <v>1987.73</v>
      </c>
      <c r="S734" s="58">
        <v>46022</v>
      </c>
    </row>
    <row r="735" spans="1:19" s="36" customFormat="1" ht="30" x14ac:dyDescent="0.25">
      <c r="A735" s="101">
        <v>715</v>
      </c>
      <c r="B735" s="101">
        <v>410</v>
      </c>
      <c r="C735" s="55" t="s">
        <v>735</v>
      </c>
      <c r="D735" s="59">
        <v>1982</v>
      </c>
      <c r="E735" s="55"/>
      <c r="F735" s="101" t="s">
        <v>1075</v>
      </c>
      <c r="G735" s="54">
        <v>9</v>
      </c>
      <c r="H735" s="54">
        <v>3</v>
      </c>
      <c r="I735" s="57">
        <v>6500.7</v>
      </c>
      <c r="J735" s="57">
        <v>5863.7</v>
      </c>
      <c r="K735" s="13">
        <v>247</v>
      </c>
      <c r="L735" s="57">
        <f>SUM('Прил.1.2-реестр дом'!G730)</f>
        <v>4744705.32</v>
      </c>
      <c r="M735" s="57">
        <v>0</v>
      </c>
      <c r="N735" s="57">
        <v>0</v>
      </c>
      <c r="O735" s="57">
        <v>0</v>
      </c>
      <c r="P735" s="57">
        <f t="shared" si="55"/>
        <v>4744705.32</v>
      </c>
      <c r="Q735" s="57">
        <f t="shared" si="54"/>
        <v>809.17</v>
      </c>
      <c r="R735" s="57">
        <f t="shared" si="56"/>
        <v>809.17</v>
      </c>
      <c r="S735" s="58">
        <v>46022</v>
      </c>
    </row>
    <row r="736" spans="1:19" s="36" customFormat="1" ht="30" x14ac:dyDescent="0.25">
      <c r="A736" s="101">
        <v>716</v>
      </c>
      <c r="B736" s="101">
        <v>411</v>
      </c>
      <c r="C736" s="55" t="s">
        <v>736</v>
      </c>
      <c r="D736" s="59">
        <v>1987</v>
      </c>
      <c r="E736" s="55"/>
      <c r="F736" s="101" t="s">
        <v>1075</v>
      </c>
      <c r="G736" s="54">
        <v>9</v>
      </c>
      <c r="H736" s="54">
        <v>9</v>
      </c>
      <c r="I736" s="57">
        <v>19209.25</v>
      </c>
      <c r="J736" s="57">
        <v>17275.75</v>
      </c>
      <c r="K736" s="13">
        <v>746</v>
      </c>
      <c r="L736" s="57">
        <f>SUM('Прил.1.2-реестр дом'!G731)</f>
        <v>13993500.380000001</v>
      </c>
      <c r="M736" s="57">
        <v>0</v>
      </c>
      <c r="N736" s="57">
        <v>0</v>
      </c>
      <c r="O736" s="57">
        <v>0</v>
      </c>
      <c r="P736" s="57">
        <f t="shared" si="55"/>
        <v>13993500.380000001</v>
      </c>
      <c r="Q736" s="57">
        <f t="shared" si="54"/>
        <v>810.01</v>
      </c>
      <c r="R736" s="57">
        <f t="shared" si="56"/>
        <v>810.01</v>
      </c>
      <c r="S736" s="58">
        <v>46022</v>
      </c>
    </row>
    <row r="737" spans="1:19" s="36" customFormat="1" ht="30" x14ac:dyDescent="0.25">
      <c r="A737" s="101">
        <v>717</v>
      </c>
      <c r="B737" s="101">
        <v>412</v>
      </c>
      <c r="C737" s="55" t="s">
        <v>737</v>
      </c>
      <c r="D737" s="59">
        <v>1962</v>
      </c>
      <c r="E737" s="55"/>
      <c r="F737" s="101" t="s">
        <v>1075</v>
      </c>
      <c r="G737" s="54">
        <v>5</v>
      </c>
      <c r="H737" s="54">
        <v>3</v>
      </c>
      <c r="I737" s="57">
        <v>2793.2</v>
      </c>
      <c r="J737" s="57">
        <v>2568.5</v>
      </c>
      <c r="K737" s="13">
        <v>90</v>
      </c>
      <c r="L737" s="57">
        <f>SUM('Прил.1.2-реестр дом'!G732)</f>
        <v>5362105.41</v>
      </c>
      <c r="M737" s="57">
        <v>0</v>
      </c>
      <c r="N737" s="57">
        <v>0</v>
      </c>
      <c r="O737" s="57">
        <v>0</v>
      </c>
      <c r="P737" s="57">
        <f t="shared" si="55"/>
        <v>5362105.41</v>
      </c>
      <c r="Q737" s="57">
        <f t="shared" si="54"/>
        <v>2087.64</v>
      </c>
      <c r="R737" s="57">
        <f t="shared" si="56"/>
        <v>2087.64</v>
      </c>
      <c r="S737" s="58">
        <v>46022</v>
      </c>
    </row>
    <row r="738" spans="1:19" s="36" customFormat="1" ht="30" x14ac:dyDescent="0.25">
      <c r="A738" s="101">
        <v>718</v>
      </c>
      <c r="B738" s="101">
        <v>413</v>
      </c>
      <c r="C738" s="55" t="s">
        <v>738</v>
      </c>
      <c r="D738" s="59">
        <v>1961</v>
      </c>
      <c r="E738" s="55"/>
      <c r="F738" s="101" t="s">
        <v>1075</v>
      </c>
      <c r="G738" s="54">
        <v>5</v>
      </c>
      <c r="H738" s="54">
        <v>3</v>
      </c>
      <c r="I738" s="57">
        <v>2878</v>
      </c>
      <c r="J738" s="57">
        <v>2697</v>
      </c>
      <c r="K738" s="13">
        <v>121</v>
      </c>
      <c r="L738" s="57">
        <f>SUM('Прил.1.2-реестр дом'!G733)</f>
        <v>6039891.25</v>
      </c>
      <c r="M738" s="57">
        <v>0</v>
      </c>
      <c r="N738" s="57">
        <v>0</v>
      </c>
      <c r="O738" s="57">
        <v>0</v>
      </c>
      <c r="P738" s="57">
        <f t="shared" si="55"/>
        <v>6039891.25</v>
      </c>
      <c r="Q738" s="57">
        <f t="shared" si="54"/>
        <v>2239.4899999999998</v>
      </c>
      <c r="R738" s="57">
        <f t="shared" si="56"/>
        <v>2239.4899999999998</v>
      </c>
      <c r="S738" s="58">
        <v>46022</v>
      </c>
    </row>
    <row r="739" spans="1:19" s="36" customFormat="1" ht="30" x14ac:dyDescent="0.25">
      <c r="A739" s="101">
        <v>719</v>
      </c>
      <c r="B739" s="101">
        <v>414</v>
      </c>
      <c r="C739" s="55" t="s">
        <v>739</v>
      </c>
      <c r="D739" s="59">
        <v>1960</v>
      </c>
      <c r="E739" s="55"/>
      <c r="F739" s="101" t="s">
        <v>1075</v>
      </c>
      <c r="G739" s="54">
        <v>5</v>
      </c>
      <c r="H739" s="54">
        <v>3</v>
      </c>
      <c r="I739" s="57">
        <v>2973.4</v>
      </c>
      <c r="J739" s="57">
        <v>2737.2</v>
      </c>
      <c r="K739" s="13">
        <v>97</v>
      </c>
      <c r="L739" s="57">
        <f>SUM('Прил.1.2-реестр дом'!G734)</f>
        <v>6045817.8899999997</v>
      </c>
      <c r="M739" s="57">
        <v>0</v>
      </c>
      <c r="N739" s="57">
        <v>0</v>
      </c>
      <c r="O739" s="57">
        <v>0</v>
      </c>
      <c r="P739" s="57">
        <f t="shared" si="55"/>
        <v>6045817.8899999997</v>
      </c>
      <c r="Q739" s="57">
        <f t="shared" si="54"/>
        <v>2208.7600000000002</v>
      </c>
      <c r="R739" s="57">
        <f t="shared" si="56"/>
        <v>2208.7600000000002</v>
      </c>
      <c r="S739" s="58">
        <v>46022</v>
      </c>
    </row>
    <row r="740" spans="1:19" s="36" customFormat="1" ht="30" x14ac:dyDescent="0.25">
      <c r="A740" s="101">
        <v>720</v>
      </c>
      <c r="B740" s="101">
        <v>415</v>
      </c>
      <c r="C740" s="55" t="s">
        <v>740</v>
      </c>
      <c r="D740" s="59">
        <v>1961</v>
      </c>
      <c r="E740" s="55"/>
      <c r="F740" s="101" t="s">
        <v>1076</v>
      </c>
      <c r="G740" s="54">
        <v>5</v>
      </c>
      <c r="H740" s="54">
        <v>3</v>
      </c>
      <c r="I740" s="57">
        <v>2736.4</v>
      </c>
      <c r="J740" s="57">
        <v>2533.4</v>
      </c>
      <c r="K740" s="13">
        <v>93</v>
      </c>
      <c r="L740" s="57">
        <f>SUM('Прил.1.2-реестр дом'!G735)</f>
        <v>4174928.85</v>
      </c>
      <c r="M740" s="57">
        <v>0</v>
      </c>
      <c r="N740" s="57">
        <v>0</v>
      </c>
      <c r="O740" s="57">
        <v>0</v>
      </c>
      <c r="P740" s="57">
        <f t="shared" si="55"/>
        <v>4174928.85</v>
      </c>
      <c r="Q740" s="57">
        <f t="shared" si="54"/>
        <v>1647.95</v>
      </c>
      <c r="R740" s="57">
        <f t="shared" si="56"/>
        <v>1647.95</v>
      </c>
      <c r="S740" s="58">
        <v>46022</v>
      </c>
    </row>
    <row r="741" spans="1:19" s="36" customFormat="1" ht="30" x14ac:dyDescent="0.25">
      <c r="A741" s="101">
        <v>721</v>
      </c>
      <c r="B741" s="101">
        <v>416</v>
      </c>
      <c r="C741" s="55" t="s">
        <v>741</v>
      </c>
      <c r="D741" s="59">
        <v>1958</v>
      </c>
      <c r="E741" s="55"/>
      <c r="F741" s="101" t="s">
        <v>1076</v>
      </c>
      <c r="G741" s="54">
        <v>3</v>
      </c>
      <c r="H741" s="54">
        <v>1</v>
      </c>
      <c r="I741" s="57">
        <v>476.1</v>
      </c>
      <c r="J741" s="57">
        <v>434.2</v>
      </c>
      <c r="K741" s="13">
        <v>21</v>
      </c>
      <c r="L741" s="57">
        <f>SUM('Прил.1.2-реестр дом'!G736)</f>
        <v>1156994.93</v>
      </c>
      <c r="M741" s="57">
        <v>0</v>
      </c>
      <c r="N741" s="57">
        <v>0</v>
      </c>
      <c r="O741" s="57">
        <v>0</v>
      </c>
      <c r="P741" s="57">
        <f t="shared" si="55"/>
        <v>1156994.93</v>
      </c>
      <c r="Q741" s="57">
        <f t="shared" si="54"/>
        <v>2664.66</v>
      </c>
      <c r="R741" s="57">
        <f t="shared" si="56"/>
        <v>2664.66</v>
      </c>
      <c r="S741" s="58">
        <v>46022</v>
      </c>
    </row>
    <row r="742" spans="1:19" s="36" customFormat="1" ht="30" x14ac:dyDescent="0.25">
      <c r="A742" s="101">
        <v>722</v>
      </c>
      <c r="B742" s="101">
        <v>417</v>
      </c>
      <c r="C742" s="55" t="s">
        <v>742</v>
      </c>
      <c r="D742" s="59">
        <v>1952</v>
      </c>
      <c r="E742" s="55"/>
      <c r="F742" s="101" t="s">
        <v>1076</v>
      </c>
      <c r="G742" s="54">
        <v>2</v>
      </c>
      <c r="H742" s="54">
        <v>2</v>
      </c>
      <c r="I742" s="57">
        <v>621.6</v>
      </c>
      <c r="J742" s="57">
        <v>566.4</v>
      </c>
      <c r="K742" s="13">
        <v>24</v>
      </c>
      <c r="L742" s="57">
        <f>SUM('Прил.1.2-реестр дом'!G737)</f>
        <v>722408.73</v>
      </c>
      <c r="M742" s="57">
        <v>0</v>
      </c>
      <c r="N742" s="57">
        <v>0</v>
      </c>
      <c r="O742" s="57">
        <v>0</v>
      </c>
      <c r="P742" s="57">
        <f t="shared" si="55"/>
        <v>722408.73</v>
      </c>
      <c r="Q742" s="57">
        <f t="shared" si="54"/>
        <v>1275.44</v>
      </c>
      <c r="R742" s="57">
        <f t="shared" si="56"/>
        <v>1275.44</v>
      </c>
      <c r="S742" s="58">
        <v>46022</v>
      </c>
    </row>
    <row r="743" spans="1:19" s="36" customFormat="1" ht="30" x14ac:dyDescent="0.25">
      <c r="A743" s="101">
        <v>723</v>
      </c>
      <c r="B743" s="101">
        <v>418</v>
      </c>
      <c r="C743" s="55" t="s">
        <v>743</v>
      </c>
      <c r="D743" s="59">
        <v>1954</v>
      </c>
      <c r="E743" s="55"/>
      <c r="F743" s="101" t="s">
        <v>1076</v>
      </c>
      <c r="G743" s="54">
        <v>4</v>
      </c>
      <c r="H743" s="54">
        <v>3</v>
      </c>
      <c r="I743" s="57">
        <v>2207.4</v>
      </c>
      <c r="J743" s="57">
        <v>1997.8</v>
      </c>
      <c r="K743" s="13">
        <v>54</v>
      </c>
      <c r="L743" s="57">
        <f>SUM('Прил.1.2-реестр дом'!G738)</f>
        <v>7011538.46</v>
      </c>
      <c r="M743" s="57">
        <v>0</v>
      </c>
      <c r="N743" s="57">
        <v>0</v>
      </c>
      <c r="O743" s="57">
        <v>0</v>
      </c>
      <c r="P743" s="57">
        <f t="shared" si="55"/>
        <v>7011538.46</v>
      </c>
      <c r="Q743" s="57">
        <f t="shared" si="54"/>
        <v>3509.63</v>
      </c>
      <c r="R743" s="57">
        <f t="shared" si="56"/>
        <v>3509.63</v>
      </c>
      <c r="S743" s="58">
        <v>46022</v>
      </c>
    </row>
    <row r="744" spans="1:19" s="36" customFormat="1" ht="30" x14ac:dyDescent="0.25">
      <c r="A744" s="101">
        <v>724</v>
      </c>
      <c r="B744" s="101">
        <v>419</v>
      </c>
      <c r="C744" s="55" t="s">
        <v>744</v>
      </c>
      <c r="D744" s="59">
        <v>1958</v>
      </c>
      <c r="E744" s="55"/>
      <c r="F744" s="101" t="s">
        <v>1076</v>
      </c>
      <c r="G744" s="54">
        <v>4</v>
      </c>
      <c r="H744" s="54">
        <v>4</v>
      </c>
      <c r="I744" s="57">
        <v>2226.6</v>
      </c>
      <c r="J744" s="57">
        <v>1942.1</v>
      </c>
      <c r="K744" s="13">
        <v>56</v>
      </c>
      <c r="L744" s="57">
        <f>SUM('Прил.1.2-реестр дом'!G739)</f>
        <v>7864817.4500000002</v>
      </c>
      <c r="M744" s="57">
        <v>0</v>
      </c>
      <c r="N744" s="57">
        <v>0</v>
      </c>
      <c r="O744" s="57">
        <v>0</v>
      </c>
      <c r="P744" s="57">
        <f t="shared" si="55"/>
        <v>7864817.4500000002</v>
      </c>
      <c r="Q744" s="57">
        <f t="shared" si="54"/>
        <v>4049.65</v>
      </c>
      <c r="R744" s="57">
        <f t="shared" si="56"/>
        <v>4049.65</v>
      </c>
      <c r="S744" s="58">
        <v>46022</v>
      </c>
    </row>
    <row r="745" spans="1:19" s="36" customFormat="1" ht="30" x14ac:dyDescent="0.25">
      <c r="A745" s="101">
        <v>725</v>
      </c>
      <c r="B745" s="101">
        <v>420</v>
      </c>
      <c r="C745" s="55" t="s">
        <v>745</v>
      </c>
      <c r="D745" s="59">
        <v>1953</v>
      </c>
      <c r="E745" s="55"/>
      <c r="F745" s="101" t="s">
        <v>1076</v>
      </c>
      <c r="G745" s="54">
        <v>4</v>
      </c>
      <c r="H745" s="54">
        <v>4</v>
      </c>
      <c r="I745" s="57">
        <v>4027.4</v>
      </c>
      <c r="J745" s="57">
        <v>3741.4</v>
      </c>
      <c r="K745" s="13">
        <v>66</v>
      </c>
      <c r="L745" s="57">
        <f>SUM('Прил.1.2-реестр дом'!G740)</f>
        <v>10088173.869999999</v>
      </c>
      <c r="M745" s="57">
        <v>0</v>
      </c>
      <c r="N745" s="57">
        <v>0</v>
      </c>
      <c r="O745" s="57">
        <v>0</v>
      </c>
      <c r="P745" s="57">
        <f t="shared" si="55"/>
        <v>10088173.869999999</v>
      </c>
      <c r="Q745" s="57">
        <f t="shared" si="54"/>
        <v>2696.36</v>
      </c>
      <c r="R745" s="57">
        <f t="shared" si="56"/>
        <v>2696.36</v>
      </c>
      <c r="S745" s="58">
        <v>46022</v>
      </c>
    </row>
    <row r="746" spans="1:19" s="36" customFormat="1" ht="30" x14ac:dyDescent="0.25">
      <c r="A746" s="101">
        <v>726</v>
      </c>
      <c r="B746" s="101">
        <v>421</v>
      </c>
      <c r="C746" s="55" t="s">
        <v>746</v>
      </c>
      <c r="D746" s="59">
        <v>1958</v>
      </c>
      <c r="E746" s="55"/>
      <c r="F746" s="101" t="s">
        <v>1076</v>
      </c>
      <c r="G746" s="54">
        <v>4</v>
      </c>
      <c r="H746" s="54">
        <v>3</v>
      </c>
      <c r="I746" s="57">
        <v>2454</v>
      </c>
      <c r="J746" s="57">
        <v>2206.6</v>
      </c>
      <c r="K746" s="13">
        <v>38</v>
      </c>
      <c r="L746" s="57">
        <f>SUM('Прил.1.2-реестр дом'!G741)</f>
        <v>6383345.5899999999</v>
      </c>
      <c r="M746" s="57">
        <v>0</v>
      </c>
      <c r="N746" s="57">
        <v>0</v>
      </c>
      <c r="O746" s="57">
        <v>0</v>
      </c>
      <c r="P746" s="57">
        <f t="shared" si="55"/>
        <v>6383345.5899999999</v>
      </c>
      <c r="Q746" s="57">
        <f t="shared" si="54"/>
        <v>2892.84</v>
      </c>
      <c r="R746" s="57">
        <f t="shared" si="56"/>
        <v>2892.84</v>
      </c>
      <c r="S746" s="58">
        <v>46022</v>
      </c>
    </row>
    <row r="747" spans="1:19" s="36" customFormat="1" ht="30" x14ac:dyDescent="0.25">
      <c r="A747" s="101">
        <v>727</v>
      </c>
      <c r="B747" s="101">
        <v>422</v>
      </c>
      <c r="C747" s="55" t="s">
        <v>747</v>
      </c>
      <c r="D747" s="59">
        <v>1961</v>
      </c>
      <c r="E747" s="55"/>
      <c r="F747" s="101" t="s">
        <v>1076</v>
      </c>
      <c r="G747" s="54">
        <v>4</v>
      </c>
      <c r="H747" s="54">
        <v>2</v>
      </c>
      <c r="I747" s="57">
        <v>1354.1</v>
      </c>
      <c r="J747" s="57">
        <v>1249.4000000000001</v>
      </c>
      <c r="K747" s="13">
        <v>58</v>
      </c>
      <c r="L747" s="57">
        <f>SUM('Прил.1.2-реестр дом'!G742)</f>
        <v>4019032.72</v>
      </c>
      <c r="M747" s="57">
        <v>0</v>
      </c>
      <c r="N747" s="57">
        <v>0</v>
      </c>
      <c r="O747" s="57">
        <v>0</v>
      </c>
      <c r="P747" s="57">
        <f t="shared" si="55"/>
        <v>4019032.72</v>
      </c>
      <c r="Q747" s="57">
        <f t="shared" si="54"/>
        <v>3216.77</v>
      </c>
      <c r="R747" s="57">
        <f t="shared" si="56"/>
        <v>3216.77</v>
      </c>
      <c r="S747" s="58">
        <v>46022</v>
      </c>
    </row>
    <row r="748" spans="1:19" s="36" customFormat="1" ht="30" x14ac:dyDescent="0.25">
      <c r="A748" s="101">
        <v>728</v>
      </c>
      <c r="B748" s="101">
        <v>423</v>
      </c>
      <c r="C748" s="55" t="s">
        <v>748</v>
      </c>
      <c r="D748" s="59">
        <v>1961</v>
      </c>
      <c r="E748" s="55"/>
      <c r="F748" s="101" t="s">
        <v>1076</v>
      </c>
      <c r="G748" s="54">
        <v>4</v>
      </c>
      <c r="H748" s="54">
        <v>2</v>
      </c>
      <c r="I748" s="57">
        <v>1405.1</v>
      </c>
      <c r="J748" s="57">
        <v>1299.0999999999999</v>
      </c>
      <c r="K748" s="13">
        <v>44</v>
      </c>
      <c r="L748" s="57">
        <f>SUM('Прил.1.2-реестр дом'!G743)</f>
        <v>4092894.55</v>
      </c>
      <c r="M748" s="57">
        <v>0</v>
      </c>
      <c r="N748" s="57">
        <v>0</v>
      </c>
      <c r="O748" s="57">
        <v>0</v>
      </c>
      <c r="P748" s="57">
        <f t="shared" si="55"/>
        <v>4092894.55</v>
      </c>
      <c r="Q748" s="57">
        <f t="shared" si="54"/>
        <v>3150.56</v>
      </c>
      <c r="R748" s="57">
        <f t="shared" si="56"/>
        <v>3150.56</v>
      </c>
      <c r="S748" s="58">
        <v>46022</v>
      </c>
    </row>
    <row r="749" spans="1:19" s="36" customFormat="1" ht="30" x14ac:dyDescent="0.25">
      <c r="A749" s="101">
        <v>729</v>
      </c>
      <c r="B749" s="101">
        <v>424</v>
      </c>
      <c r="C749" s="55" t="s">
        <v>749</v>
      </c>
      <c r="D749" s="59">
        <v>1960</v>
      </c>
      <c r="E749" s="55"/>
      <c r="F749" s="101" t="s">
        <v>1076</v>
      </c>
      <c r="G749" s="54">
        <v>5</v>
      </c>
      <c r="H749" s="54">
        <v>2</v>
      </c>
      <c r="I749" s="57">
        <v>1744</v>
      </c>
      <c r="J749" s="57">
        <v>1610.4</v>
      </c>
      <c r="K749" s="13">
        <v>54</v>
      </c>
      <c r="L749" s="57">
        <f>SUM('Прил.1.2-реестр дом'!G744)</f>
        <v>3655301.64</v>
      </c>
      <c r="M749" s="57">
        <v>0</v>
      </c>
      <c r="N749" s="57">
        <v>0</v>
      </c>
      <c r="O749" s="57">
        <v>0</v>
      </c>
      <c r="P749" s="57">
        <f t="shared" si="55"/>
        <v>3655301.64</v>
      </c>
      <c r="Q749" s="57">
        <f t="shared" si="54"/>
        <v>2269.81</v>
      </c>
      <c r="R749" s="57">
        <f t="shared" si="56"/>
        <v>2269.81</v>
      </c>
      <c r="S749" s="58">
        <v>46022</v>
      </c>
    </row>
    <row r="750" spans="1:19" s="36" customFormat="1" ht="30" x14ac:dyDescent="0.25">
      <c r="A750" s="101">
        <v>730</v>
      </c>
      <c r="B750" s="101">
        <v>425</v>
      </c>
      <c r="C750" s="55" t="s">
        <v>750</v>
      </c>
      <c r="D750" s="59">
        <v>1960</v>
      </c>
      <c r="E750" s="55"/>
      <c r="F750" s="101" t="s">
        <v>1076</v>
      </c>
      <c r="G750" s="54">
        <v>4</v>
      </c>
      <c r="H750" s="54">
        <v>2</v>
      </c>
      <c r="I750" s="57">
        <v>2002.3</v>
      </c>
      <c r="J750" s="57">
        <v>1692.6</v>
      </c>
      <c r="K750" s="13">
        <v>41</v>
      </c>
      <c r="L750" s="57">
        <f>SUM('Прил.1.2-реестр дом'!G745)</f>
        <v>5636033.9900000002</v>
      </c>
      <c r="M750" s="57">
        <v>0</v>
      </c>
      <c r="N750" s="57">
        <v>0</v>
      </c>
      <c r="O750" s="57">
        <v>0</v>
      </c>
      <c r="P750" s="57">
        <f t="shared" si="55"/>
        <v>5636033.9900000002</v>
      </c>
      <c r="Q750" s="57">
        <f t="shared" si="54"/>
        <v>3329.81</v>
      </c>
      <c r="R750" s="57">
        <f t="shared" si="56"/>
        <v>3329.81</v>
      </c>
      <c r="S750" s="58">
        <v>46022</v>
      </c>
    </row>
    <row r="751" spans="1:19" s="36" customFormat="1" ht="30" x14ac:dyDescent="0.25">
      <c r="A751" s="101">
        <v>731</v>
      </c>
      <c r="B751" s="101">
        <v>426</v>
      </c>
      <c r="C751" s="55" t="s">
        <v>751</v>
      </c>
      <c r="D751" s="59">
        <v>1959</v>
      </c>
      <c r="E751" s="55"/>
      <c r="F751" s="101" t="s">
        <v>1076</v>
      </c>
      <c r="G751" s="54">
        <v>5</v>
      </c>
      <c r="H751" s="54">
        <v>2</v>
      </c>
      <c r="I751" s="57">
        <v>1943.5</v>
      </c>
      <c r="J751" s="57">
        <v>1807.7</v>
      </c>
      <c r="K751" s="13">
        <v>44</v>
      </c>
      <c r="L751" s="57">
        <f>SUM('Прил.1.2-реестр дом'!G746)</f>
        <v>6864848.9699999997</v>
      </c>
      <c r="M751" s="57">
        <v>0</v>
      </c>
      <c r="N751" s="57">
        <v>0</v>
      </c>
      <c r="O751" s="57">
        <v>0</v>
      </c>
      <c r="P751" s="57">
        <f t="shared" si="55"/>
        <v>6864848.9699999997</v>
      </c>
      <c r="Q751" s="57">
        <f t="shared" si="54"/>
        <v>3797.56</v>
      </c>
      <c r="R751" s="57">
        <f t="shared" si="56"/>
        <v>3797.56</v>
      </c>
      <c r="S751" s="58">
        <v>46022</v>
      </c>
    </row>
    <row r="752" spans="1:19" s="36" customFormat="1" ht="30" x14ac:dyDescent="0.25">
      <c r="A752" s="101">
        <v>732</v>
      </c>
      <c r="B752" s="101">
        <v>427</v>
      </c>
      <c r="C752" s="55" t="s">
        <v>752</v>
      </c>
      <c r="D752" s="59">
        <v>1960</v>
      </c>
      <c r="E752" s="55"/>
      <c r="F752" s="101" t="s">
        <v>1075</v>
      </c>
      <c r="G752" s="54">
        <v>5</v>
      </c>
      <c r="H752" s="54">
        <v>3</v>
      </c>
      <c r="I752" s="57">
        <v>2898.6</v>
      </c>
      <c r="J752" s="57">
        <v>2664.5</v>
      </c>
      <c r="K752" s="13">
        <v>100</v>
      </c>
      <c r="L752" s="57">
        <f>SUM('Прил.1.2-реестр дом'!G747)</f>
        <v>5926348.4299999997</v>
      </c>
      <c r="M752" s="57">
        <v>0</v>
      </c>
      <c r="N752" s="57">
        <v>0</v>
      </c>
      <c r="O752" s="57">
        <v>0</v>
      </c>
      <c r="P752" s="57">
        <f t="shared" si="55"/>
        <v>5926348.4299999997</v>
      </c>
      <c r="Q752" s="57">
        <f t="shared" si="54"/>
        <v>2224.19</v>
      </c>
      <c r="R752" s="57">
        <f t="shared" si="56"/>
        <v>2224.19</v>
      </c>
      <c r="S752" s="58">
        <v>46022</v>
      </c>
    </row>
    <row r="753" spans="1:19" s="36" customFormat="1" ht="30" x14ac:dyDescent="0.25">
      <c r="A753" s="101">
        <v>733</v>
      </c>
      <c r="B753" s="101">
        <v>428</v>
      </c>
      <c r="C753" s="55" t="s">
        <v>753</v>
      </c>
      <c r="D753" s="59">
        <v>1959</v>
      </c>
      <c r="E753" s="55"/>
      <c r="F753" s="101" t="s">
        <v>1076</v>
      </c>
      <c r="G753" s="54">
        <v>5</v>
      </c>
      <c r="H753" s="54">
        <v>2</v>
      </c>
      <c r="I753" s="57">
        <v>1888.4</v>
      </c>
      <c r="J753" s="57">
        <v>1751.3</v>
      </c>
      <c r="K753" s="13">
        <v>51</v>
      </c>
      <c r="L753" s="57">
        <f>SUM('Прил.1.2-реестр дом'!G748)</f>
        <v>1506431.44</v>
      </c>
      <c r="M753" s="57">
        <v>0</v>
      </c>
      <c r="N753" s="57">
        <v>0</v>
      </c>
      <c r="O753" s="57">
        <v>0</v>
      </c>
      <c r="P753" s="57">
        <f t="shared" si="55"/>
        <v>1506431.44</v>
      </c>
      <c r="Q753" s="57">
        <f t="shared" si="54"/>
        <v>860.18</v>
      </c>
      <c r="R753" s="57">
        <f t="shared" si="56"/>
        <v>860.18</v>
      </c>
      <c r="S753" s="58">
        <v>46022</v>
      </c>
    </row>
    <row r="754" spans="1:19" s="36" customFormat="1" ht="30" x14ac:dyDescent="0.25">
      <c r="A754" s="101">
        <v>734</v>
      </c>
      <c r="B754" s="101">
        <v>429</v>
      </c>
      <c r="C754" s="55" t="s">
        <v>754</v>
      </c>
      <c r="D754" s="59">
        <v>1964</v>
      </c>
      <c r="E754" s="55"/>
      <c r="F754" s="101" t="s">
        <v>1076</v>
      </c>
      <c r="G754" s="54">
        <v>5</v>
      </c>
      <c r="H754" s="54">
        <v>3</v>
      </c>
      <c r="I754" s="57">
        <v>2772.01</v>
      </c>
      <c r="J754" s="57">
        <v>2568.0100000000002</v>
      </c>
      <c r="K754" s="13">
        <v>75</v>
      </c>
      <c r="L754" s="57">
        <f>SUM('Прил.1.2-реестр дом'!G749)</f>
        <v>2211312.77</v>
      </c>
      <c r="M754" s="57">
        <v>0</v>
      </c>
      <c r="N754" s="57">
        <v>0</v>
      </c>
      <c r="O754" s="57">
        <v>0</v>
      </c>
      <c r="P754" s="57">
        <f t="shared" si="55"/>
        <v>2211312.77</v>
      </c>
      <c r="Q754" s="57">
        <f t="shared" si="54"/>
        <v>861.1</v>
      </c>
      <c r="R754" s="57">
        <f t="shared" si="56"/>
        <v>861.1</v>
      </c>
      <c r="S754" s="58">
        <v>46022</v>
      </c>
    </row>
    <row r="755" spans="1:19" s="36" customFormat="1" ht="30" x14ac:dyDescent="0.25">
      <c r="A755" s="101">
        <v>735</v>
      </c>
      <c r="B755" s="101">
        <v>430</v>
      </c>
      <c r="C755" s="55" t="s">
        <v>755</v>
      </c>
      <c r="D755" s="59">
        <v>1962</v>
      </c>
      <c r="E755" s="55"/>
      <c r="F755" s="101" t="s">
        <v>1076</v>
      </c>
      <c r="G755" s="54">
        <v>5</v>
      </c>
      <c r="H755" s="54">
        <v>4</v>
      </c>
      <c r="I755" s="57">
        <v>3481.7</v>
      </c>
      <c r="J755" s="57">
        <v>3211.1</v>
      </c>
      <c r="K755" s="13">
        <v>125</v>
      </c>
      <c r="L755" s="57">
        <f>SUM('Прил.1.2-реестр дом'!G750)</f>
        <v>12298093.470000001</v>
      </c>
      <c r="M755" s="57">
        <v>0</v>
      </c>
      <c r="N755" s="57">
        <v>0</v>
      </c>
      <c r="O755" s="57">
        <v>0</v>
      </c>
      <c r="P755" s="57">
        <f t="shared" si="55"/>
        <v>12298093.470000001</v>
      </c>
      <c r="Q755" s="57">
        <f t="shared" si="54"/>
        <v>3829.87</v>
      </c>
      <c r="R755" s="57">
        <f t="shared" si="56"/>
        <v>3829.87</v>
      </c>
      <c r="S755" s="58">
        <v>46022</v>
      </c>
    </row>
    <row r="756" spans="1:19" s="36" customFormat="1" ht="30" x14ac:dyDescent="0.25">
      <c r="A756" s="101">
        <v>736</v>
      </c>
      <c r="B756" s="101">
        <v>431</v>
      </c>
      <c r="C756" s="55" t="s">
        <v>756</v>
      </c>
      <c r="D756" s="59">
        <v>1961</v>
      </c>
      <c r="E756" s="55"/>
      <c r="F756" s="101" t="s">
        <v>1076</v>
      </c>
      <c r="G756" s="54">
        <v>5</v>
      </c>
      <c r="H756" s="54">
        <v>2</v>
      </c>
      <c r="I756" s="57">
        <v>1715.7</v>
      </c>
      <c r="J756" s="57">
        <v>1585.2</v>
      </c>
      <c r="K756" s="13">
        <v>79</v>
      </c>
      <c r="L756" s="57">
        <f>SUM('Прил.1.2-реестр дом'!G751)</f>
        <v>1368663.65</v>
      </c>
      <c r="M756" s="57">
        <v>0</v>
      </c>
      <c r="N756" s="57">
        <v>0</v>
      </c>
      <c r="O756" s="57">
        <v>0</v>
      </c>
      <c r="P756" s="57">
        <f t="shared" si="55"/>
        <v>1368663.65</v>
      </c>
      <c r="Q756" s="57">
        <f t="shared" si="54"/>
        <v>863.4</v>
      </c>
      <c r="R756" s="57">
        <f t="shared" si="56"/>
        <v>863.4</v>
      </c>
      <c r="S756" s="58">
        <v>46022</v>
      </c>
    </row>
    <row r="757" spans="1:19" s="36" customFormat="1" ht="30" x14ac:dyDescent="0.25">
      <c r="A757" s="101">
        <v>737</v>
      </c>
      <c r="B757" s="101">
        <v>432</v>
      </c>
      <c r="C757" s="55" t="s">
        <v>757</v>
      </c>
      <c r="D757" s="59">
        <v>1966</v>
      </c>
      <c r="E757" s="55"/>
      <c r="F757" s="101" t="s">
        <v>1076</v>
      </c>
      <c r="G757" s="54">
        <v>5</v>
      </c>
      <c r="H757" s="54">
        <v>3</v>
      </c>
      <c r="I757" s="57">
        <v>2709.6</v>
      </c>
      <c r="J757" s="57">
        <v>2508.6</v>
      </c>
      <c r="K757" s="13">
        <v>131</v>
      </c>
      <c r="L757" s="57">
        <f>SUM('Прил.1.2-реестр дом'!G752)</f>
        <v>2161526.5</v>
      </c>
      <c r="M757" s="57">
        <v>0</v>
      </c>
      <c r="N757" s="57">
        <v>0</v>
      </c>
      <c r="O757" s="57">
        <v>0</v>
      </c>
      <c r="P757" s="57">
        <f t="shared" si="55"/>
        <v>2161526.5</v>
      </c>
      <c r="Q757" s="57">
        <f t="shared" si="54"/>
        <v>861.65</v>
      </c>
      <c r="R757" s="57">
        <f t="shared" si="56"/>
        <v>861.65</v>
      </c>
      <c r="S757" s="58">
        <v>46022</v>
      </c>
    </row>
    <row r="758" spans="1:19" s="36" customFormat="1" ht="30" x14ac:dyDescent="0.25">
      <c r="A758" s="101">
        <v>738</v>
      </c>
      <c r="B758" s="101">
        <v>433</v>
      </c>
      <c r="C758" s="55" t="s">
        <v>758</v>
      </c>
      <c r="D758" s="59">
        <v>1987</v>
      </c>
      <c r="E758" s="55"/>
      <c r="F758" s="101" t="s">
        <v>1076</v>
      </c>
      <c r="G758" s="54">
        <v>3</v>
      </c>
      <c r="H758" s="54">
        <v>3</v>
      </c>
      <c r="I758" s="57">
        <v>2031.9</v>
      </c>
      <c r="J758" s="57">
        <v>1880</v>
      </c>
      <c r="K758" s="13">
        <v>90</v>
      </c>
      <c r="L758" s="57">
        <f>SUM('Прил.1.2-реестр дом'!G753)</f>
        <v>7163458.7300000004</v>
      </c>
      <c r="M758" s="57">
        <v>0</v>
      </c>
      <c r="N758" s="57">
        <v>0</v>
      </c>
      <c r="O758" s="57">
        <v>0</v>
      </c>
      <c r="P758" s="57">
        <f t="shared" si="55"/>
        <v>7163458.7300000004</v>
      </c>
      <c r="Q758" s="57">
        <f t="shared" si="54"/>
        <v>3810.35</v>
      </c>
      <c r="R758" s="57">
        <f t="shared" si="56"/>
        <v>3810.35</v>
      </c>
      <c r="S758" s="58">
        <v>46022</v>
      </c>
    </row>
    <row r="759" spans="1:19" s="36" customFormat="1" ht="30" x14ac:dyDescent="0.25">
      <c r="A759" s="101">
        <v>739</v>
      </c>
      <c r="B759" s="101">
        <v>434</v>
      </c>
      <c r="C759" s="55" t="s">
        <v>759</v>
      </c>
      <c r="D759" s="59">
        <v>1985</v>
      </c>
      <c r="E759" s="55"/>
      <c r="F759" s="101" t="s">
        <v>1076</v>
      </c>
      <c r="G759" s="54">
        <v>3</v>
      </c>
      <c r="H759" s="54">
        <v>3</v>
      </c>
      <c r="I759" s="57">
        <v>1964.4</v>
      </c>
      <c r="J759" s="57">
        <v>1807.6</v>
      </c>
      <c r="K759" s="13">
        <v>75</v>
      </c>
      <c r="L759" s="57">
        <f>SUM('Прил.1.2-реестр дом'!G754)</f>
        <v>6938672.1500000004</v>
      </c>
      <c r="M759" s="57">
        <v>0</v>
      </c>
      <c r="N759" s="57">
        <v>0</v>
      </c>
      <c r="O759" s="57">
        <v>0</v>
      </c>
      <c r="P759" s="57">
        <f t="shared" si="55"/>
        <v>6938672.1500000004</v>
      </c>
      <c r="Q759" s="57">
        <f t="shared" si="54"/>
        <v>3838.61</v>
      </c>
      <c r="R759" s="57">
        <f t="shared" si="56"/>
        <v>3838.61</v>
      </c>
      <c r="S759" s="58">
        <v>46022</v>
      </c>
    </row>
    <row r="760" spans="1:19" s="36" customFormat="1" ht="30" x14ac:dyDescent="0.25">
      <c r="A760" s="101">
        <v>740</v>
      </c>
      <c r="B760" s="101">
        <v>435</v>
      </c>
      <c r="C760" s="55" t="s">
        <v>760</v>
      </c>
      <c r="D760" s="59">
        <v>1990</v>
      </c>
      <c r="E760" s="55"/>
      <c r="F760" s="101" t="s">
        <v>1076</v>
      </c>
      <c r="G760" s="54">
        <v>5</v>
      </c>
      <c r="H760" s="54">
        <v>12</v>
      </c>
      <c r="I760" s="57">
        <v>8980.15</v>
      </c>
      <c r="J760" s="57">
        <v>8024.85</v>
      </c>
      <c r="K760" s="13">
        <v>424</v>
      </c>
      <c r="L760" s="57">
        <f>SUM('Прил.1.2-реестр дом'!G755)</f>
        <v>23393964.260000002</v>
      </c>
      <c r="M760" s="57">
        <v>0</v>
      </c>
      <c r="N760" s="57">
        <v>0</v>
      </c>
      <c r="O760" s="57">
        <v>0</v>
      </c>
      <c r="P760" s="57">
        <f t="shared" si="55"/>
        <v>23393964.260000002</v>
      </c>
      <c r="Q760" s="57">
        <f t="shared" si="54"/>
        <v>2915.19</v>
      </c>
      <c r="R760" s="57">
        <f t="shared" si="56"/>
        <v>2915.19</v>
      </c>
      <c r="S760" s="58">
        <v>46022</v>
      </c>
    </row>
    <row r="761" spans="1:19" s="36" customFormat="1" ht="30" x14ac:dyDescent="0.25">
      <c r="A761" s="101">
        <v>741</v>
      </c>
      <c r="B761" s="101">
        <v>436</v>
      </c>
      <c r="C761" s="55" t="s">
        <v>761</v>
      </c>
      <c r="D761" s="59">
        <v>1960</v>
      </c>
      <c r="E761" s="55"/>
      <c r="F761" s="101" t="s">
        <v>1076</v>
      </c>
      <c r="G761" s="54">
        <v>5</v>
      </c>
      <c r="H761" s="54">
        <v>2</v>
      </c>
      <c r="I761" s="57">
        <v>1761.6</v>
      </c>
      <c r="J761" s="57">
        <v>1623.3</v>
      </c>
      <c r="K761" s="13">
        <v>72</v>
      </c>
      <c r="L761" s="57">
        <f>SUM('Прил.1.2-реестр дом'!G756)</f>
        <v>4958516.45</v>
      </c>
      <c r="M761" s="57">
        <v>0</v>
      </c>
      <c r="N761" s="57">
        <v>0</v>
      </c>
      <c r="O761" s="57">
        <v>0</v>
      </c>
      <c r="P761" s="57">
        <f t="shared" ref="P761:P823" si="57">L761</f>
        <v>4958516.45</v>
      </c>
      <c r="Q761" s="57">
        <f t="shared" si="54"/>
        <v>3054.59</v>
      </c>
      <c r="R761" s="57">
        <f t="shared" ref="R761:R823" si="58">SUM(Q761)</f>
        <v>3054.59</v>
      </c>
      <c r="S761" s="58">
        <v>46022</v>
      </c>
    </row>
    <row r="762" spans="1:19" s="36" customFormat="1" ht="30" x14ac:dyDescent="0.25">
      <c r="A762" s="101">
        <v>742</v>
      </c>
      <c r="B762" s="101">
        <v>437</v>
      </c>
      <c r="C762" s="55" t="s">
        <v>762</v>
      </c>
      <c r="D762" s="59">
        <v>1961</v>
      </c>
      <c r="E762" s="55"/>
      <c r="F762" s="101" t="s">
        <v>1076</v>
      </c>
      <c r="G762" s="54">
        <v>4</v>
      </c>
      <c r="H762" s="54">
        <v>2</v>
      </c>
      <c r="I762" s="57">
        <v>1382.5</v>
      </c>
      <c r="J762" s="57">
        <v>1278.5</v>
      </c>
      <c r="K762" s="13">
        <v>61</v>
      </c>
      <c r="L762" s="57">
        <f>SUM('Прил.1.2-реестр дом'!G757)</f>
        <v>3891433.35</v>
      </c>
      <c r="M762" s="57">
        <v>0</v>
      </c>
      <c r="N762" s="57">
        <v>0</v>
      </c>
      <c r="O762" s="57">
        <v>0</v>
      </c>
      <c r="P762" s="57">
        <f t="shared" si="57"/>
        <v>3891433.35</v>
      </c>
      <c r="Q762" s="57">
        <f t="shared" si="54"/>
        <v>3043.75</v>
      </c>
      <c r="R762" s="57">
        <f t="shared" si="58"/>
        <v>3043.75</v>
      </c>
      <c r="S762" s="58">
        <v>46022</v>
      </c>
    </row>
    <row r="763" spans="1:19" s="36" customFormat="1" ht="30" x14ac:dyDescent="0.25">
      <c r="A763" s="101">
        <v>743</v>
      </c>
      <c r="B763" s="101">
        <v>438</v>
      </c>
      <c r="C763" s="55" t="s">
        <v>763</v>
      </c>
      <c r="D763" s="59">
        <v>1959</v>
      </c>
      <c r="E763" s="55"/>
      <c r="F763" s="101" t="s">
        <v>1075</v>
      </c>
      <c r="G763" s="54">
        <v>4</v>
      </c>
      <c r="H763" s="54">
        <v>4</v>
      </c>
      <c r="I763" s="57">
        <v>2820.2</v>
      </c>
      <c r="J763" s="57">
        <v>2612.8000000000002</v>
      </c>
      <c r="K763" s="13">
        <v>120</v>
      </c>
      <c r="L763" s="57">
        <f>SUM('Прил.1.2-реестр дом'!G758)</f>
        <v>7290227.5700000003</v>
      </c>
      <c r="M763" s="57">
        <v>0</v>
      </c>
      <c r="N763" s="57">
        <v>0</v>
      </c>
      <c r="O763" s="57">
        <v>0</v>
      </c>
      <c r="P763" s="57">
        <f t="shared" si="57"/>
        <v>7290227.5700000003</v>
      </c>
      <c r="Q763" s="57">
        <f t="shared" ref="Q763:Q826" si="59">SUM(L763/J763)</f>
        <v>2790.2</v>
      </c>
      <c r="R763" s="57">
        <f t="shared" si="58"/>
        <v>2790.2</v>
      </c>
      <c r="S763" s="58">
        <v>46022</v>
      </c>
    </row>
    <row r="764" spans="1:19" s="36" customFormat="1" ht="30" x14ac:dyDescent="0.25">
      <c r="A764" s="101">
        <v>744</v>
      </c>
      <c r="B764" s="101">
        <v>439</v>
      </c>
      <c r="C764" s="55" t="s">
        <v>764</v>
      </c>
      <c r="D764" s="59">
        <v>1976</v>
      </c>
      <c r="E764" s="55"/>
      <c r="F764" s="101" t="s">
        <v>1075</v>
      </c>
      <c r="G764" s="54">
        <v>5</v>
      </c>
      <c r="H764" s="54">
        <v>6</v>
      </c>
      <c r="I764" s="57">
        <v>4855.5</v>
      </c>
      <c r="J764" s="57">
        <v>4400.8999999999996</v>
      </c>
      <c r="K764" s="13">
        <v>235</v>
      </c>
      <c r="L764" s="57">
        <f>SUM('Прил.1.2-реестр дом'!G759)</f>
        <v>7877415.6699999999</v>
      </c>
      <c r="M764" s="57">
        <v>0</v>
      </c>
      <c r="N764" s="57">
        <v>0</v>
      </c>
      <c r="O764" s="57">
        <v>0</v>
      </c>
      <c r="P764" s="57">
        <f t="shared" si="57"/>
        <v>7877415.6699999999</v>
      </c>
      <c r="Q764" s="57">
        <f t="shared" si="59"/>
        <v>1789.96</v>
      </c>
      <c r="R764" s="57">
        <f t="shared" si="58"/>
        <v>1789.96</v>
      </c>
      <c r="S764" s="58">
        <v>46022</v>
      </c>
    </row>
    <row r="765" spans="1:19" s="36" customFormat="1" ht="30" x14ac:dyDescent="0.25">
      <c r="A765" s="101">
        <v>745</v>
      </c>
      <c r="B765" s="101">
        <v>440</v>
      </c>
      <c r="C765" s="55" t="s">
        <v>765</v>
      </c>
      <c r="D765" s="59">
        <v>1960</v>
      </c>
      <c r="E765" s="55"/>
      <c r="F765" s="101" t="s">
        <v>1076</v>
      </c>
      <c r="G765" s="54">
        <v>4</v>
      </c>
      <c r="H765" s="54">
        <v>4</v>
      </c>
      <c r="I765" s="57">
        <v>2793.7</v>
      </c>
      <c r="J765" s="57">
        <v>2578.4</v>
      </c>
      <c r="K765" s="13">
        <v>131</v>
      </c>
      <c r="L765" s="57">
        <f>SUM('Прил.1.2-реестр дом'!G760)</f>
        <v>7863650.8899999997</v>
      </c>
      <c r="M765" s="57">
        <v>0</v>
      </c>
      <c r="N765" s="57">
        <v>0</v>
      </c>
      <c r="O765" s="57">
        <v>0</v>
      </c>
      <c r="P765" s="57">
        <f t="shared" si="57"/>
        <v>7863650.8899999997</v>
      </c>
      <c r="Q765" s="57">
        <f t="shared" si="59"/>
        <v>3049.82</v>
      </c>
      <c r="R765" s="57">
        <f t="shared" si="58"/>
        <v>3049.82</v>
      </c>
      <c r="S765" s="58">
        <v>46022</v>
      </c>
    </row>
    <row r="766" spans="1:19" s="36" customFormat="1" ht="30" x14ac:dyDescent="0.25">
      <c r="A766" s="101">
        <v>746</v>
      </c>
      <c r="B766" s="101">
        <v>441</v>
      </c>
      <c r="C766" s="55" t="s">
        <v>766</v>
      </c>
      <c r="D766" s="56">
        <v>1977</v>
      </c>
      <c r="E766" s="55"/>
      <c r="F766" s="101" t="s">
        <v>1075</v>
      </c>
      <c r="G766" s="54">
        <v>5</v>
      </c>
      <c r="H766" s="54">
        <v>2</v>
      </c>
      <c r="I766" s="57">
        <v>4657.8999999999996</v>
      </c>
      <c r="J766" s="57">
        <v>3913.9</v>
      </c>
      <c r="K766" s="13">
        <v>284</v>
      </c>
      <c r="L766" s="57">
        <f>SUM('Прил.1.2-реестр дом'!G761)</f>
        <v>8981879.9199999999</v>
      </c>
      <c r="M766" s="57">
        <v>0</v>
      </c>
      <c r="N766" s="57">
        <v>0</v>
      </c>
      <c r="O766" s="57">
        <v>0</v>
      </c>
      <c r="P766" s="57">
        <f t="shared" si="57"/>
        <v>8981879.9199999999</v>
      </c>
      <c r="Q766" s="57">
        <f t="shared" si="59"/>
        <v>2294.87</v>
      </c>
      <c r="R766" s="57">
        <f t="shared" si="58"/>
        <v>2294.87</v>
      </c>
      <c r="S766" s="58">
        <v>46022</v>
      </c>
    </row>
    <row r="767" spans="1:19" s="36" customFormat="1" ht="30" x14ac:dyDescent="0.25">
      <c r="A767" s="101">
        <v>747</v>
      </c>
      <c r="B767" s="101">
        <v>442</v>
      </c>
      <c r="C767" s="55" t="s">
        <v>767</v>
      </c>
      <c r="D767" s="59">
        <v>1977</v>
      </c>
      <c r="E767" s="55"/>
      <c r="F767" s="101" t="s">
        <v>1076</v>
      </c>
      <c r="G767" s="54">
        <v>5</v>
      </c>
      <c r="H767" s="54">
        <v>10</v>
      </c>
      <c r="I767" s="57">
        <v>8758.2999999999993</v>
      </c>
      <c r="J767" s="57">
        <v>8020.6</v>
      </c>
      <c r="K767" s="13">
        <v>383</v>
      </c>
      <c r="L767" s="57">
        <f>SUM('Прил.1.2-реестр дом'!G762)</f>
        <v>24652687.670000002</v>
      </c>
      <c r="M767" s="57">
        <v>0</v>
      </c>
      <c r="N767" s="57">
        <v>0</v>
      </c>
      <c r="O767" s="57">
        <v>0</v>
      </c>
      <c r="P767" s="57">
        <f t="shared" si="57"/>
        <v>24652687.670000002</v>
      </c>
      <c r="Q767" s="57">
        <f t="shared" si="59"/>
        <v>3073.67</v>
      </c>
      <c r="R767" s="57">
        <f t="shared" si="58"/>
        <v>3073.67</v>
      </c>
      <c r="S767" s="58">
        <v>46022</v>
      </c>
    </row>
    <row r="768" spans="1:19" s="36" customFormat="1" ht="30" x14ac:dyDescent="0.25">
      <c r="A768" s="101">
        <v>748</v>
      </c>
      <c r="B768" s="101">
        <v>443</v>
      </c>
      <c r="C768" s="55" t="s">
        <v>768</v>
      </c>
      <c r="D768" s="59">
        <v>1961</v>
      </c>
      <c r="E768" s="55"/>
      <c r="F768" s="101" t="s">
        <v>1076</v>
      </c>
      <c r="G768" s="54">
        <v>5</v>
      </c>
      <c r="H768" s="54">
        <v>2</v>
      </c>
      <c r="I768" s="57">
        <v>1731.4</v>
      </c>
      <c r="J768" s="57">
        <v>1596.1</v>
      </c>
      <c r="K768" s="13">
        <v>89</v>
      </c>
      <c r="L768" s="57">
        <f>SUM('Прил.1.2-реестр дом'!G763)</f>
        <v>4873510.09</v>
      </c>
      <c r="M768" s="57">
        <v>0</v>
      </c>
      <c r="N768" s="57">
        <v>0</v>
      </c>
      <c r="O768" s="57">
        <v>0</v>
      </c>
      <c r="P768" s="57">
        <f t="shared" si="57"/>
        <v>4873510.09</v>
      </c>
      <c r="Q768" s="57">
        <f t="shared" si="59"/>
        <v>3053.39</v>
      </c>
      <c r="R768" s="57">
        <f t="shared" si="58"/>
        <v>3053.39</v>
      </c>
      <c r="S768" s="58">
        <v>46022</v>
      </c>
    </row>
    <row r="769" spans="1:19" s="36" customFormat="1" ht="30" x14ac:dyDescent="0.25">
      <c r="A769" s="101">
        <v>749</v>
      </c>
      <c r="B769" s="101">
        <v>444</v>
      </c>
      <c r="C769" s="55" t="s">
        <v>769</v>
      </c>
      <c r="D769" s="59">
        <v>1984</v>
      </c>
      <c r="E769" s="55"/>
      <c r="F769" s="101" t="s">
        <v>1080</v>
      </c>
      <c r="G769" s="54">
        <v>9</v>
      </c>
      <c r="H769" s="54">
        <v>1</v>
      </c>
      <c r="I769" s="57">
        <v>2871.5</v>
      </c>
      <c r="J769" s="57">
        <v>2399.5</v>
      </c>
      <c r="K769" s="13">
        <v>112</v>
      </c>
      <c r="L769" s="57">
        <f>SUM('Прил.1.2-реестр дом'!G764)</f>
        <v>2290678.8199999998</v>
      </c>
      <c r="M769" s="57">
        <v>0</v>
      </c>
      <c r="N769" s="57">
        <v>0</v>
      </c>
      <c r="O769" s="57">
        <v>0</v>
      </c>
      <c r="P769" s="57">
        <f t="shared" si="57"/>
        <v>2290678.8199999998</v>
      </c>
      <c r="Q769" s="57">
        <f t="shared" si="59"/>
        <v>954.65</v>
      </c>
      <c r="R769" s="57">
        <f t="shared" si="58"/>
        <v>954.65</v>
      </c>
      <c r="S769" s="58">
        <v>46022</v>
      </c>
    </row>
    <row r="770" spans="1:19" s="36" customFormat="1" ht="30" x14ac:dyDescent="0.25">
      <c r="A770" s="101">
        <v>750</v>
      </c>
      <c r="B770" s="101">
        <v>445</v>
      </c>
      <c r="C770" s="55" t="s">
        <v>770</v>
      </c>
      <c r="D770" s="56">
        <v>1961</v>
      </c>
      <c r="E770" s="55"/>
      <c r="F770" s="101" t="s">
        <v>1076</v>
      </c>
      <c r="G770" s="54">
        <v>5</v>
      </c>
      <c r="H770" s="54">
        <v>3</v>
      </c>
      <c r="I770" s="57">
        <v>2696.4</v>
      </c>
      <c r="J770" s="57">
        <v>2498.1</v>
      </c>
      <c r="K770" s="13">
        <v>133</v>
      </c>
      <c r="L770" s="57">
        <f>SUM('Прил.1.2-реестр дом'!G765)</f>
        <v>4516337.1399999997</v>
      </c>
      <c r="M770" s="57">
        <v>0</v>
      </c>
      <c r="N770" s="57">
        <v>0</v>
      </c>
      <c r="O770" s="57">
        <v>0</v>
      </c>
      <c r="P770" s="57">
        <f t="shared" si="57"/>
        <v>4516337.1399999997</v>
      </c>
      <c r="Q770" s="57">
        <f t="shared" si="59"/>
        <v>1807.91</v>
      </c>
      <c r="R770" s="57">
        <f t="shared" si="58"/>
        <v>1807.91</v>
      </c>
      <c r="S770" s="58">
        <v>46022</v>
      </c>
    </row>
    <row r="771" spans="1:19" s="36" customFormat="1" ht="30" x14ac:dyDescent="0.25">
      <c r="A771" s="101">
        <v>751</v>
      </c>
      <c r="B771" s="101">
        <v>446</v>
      </c>
      <c r="C771" s="55" t="s">
        <v>771</v>
      </c>
      <c r="D771" s="59">
        <v>1970</v>
      </c>
      <c r="E771" s="55"/>
      <c r="F771" s="101" t="s">
        <v>1075</v>
      </c>
      <c r="G771" s="54">
        <v>5</v>
      </c>
      <c r="H771" s="54">
        <v>6</v>
      </c>
      <c r="I771" s="57">
        <v>4868.2</v>
      </c>
      <c r="J771" s="57">
        <v>4414</v>
      </c>
      <c r="K771" s="13">
        <v>189</v>
      </c>
      <c r="L771" s="57">
        <f>SUM('Прил.1.2-реестр дом'!G766)</f>
        <v>3883504.32</v>
      </c>
      <c r="M771" s="57">
        <v>0</v>
      </c>
      <c r="N771" s="57">
        <v>0</v>
      </c>
      <c r="O771" s="57">
        <v>0</v>
      </c>
      <c r="P771" s="57">
        <f t="shared" si="57"/>
        <v>3883504.32</v>
      </c>
      <c r="Q771" s="57">
        <f t="shared" si="59"/>
        <v>879.82</v>
      </c>
      <c r="R771" s="57">
        <f t="shared" si="58"/>
        <v>879.82</v>
      </c>
      <c r="S771" s="58">
        <v>46022</v>
      </c>
    </row>
    <row r="772" spans="1:19" s="36" customFormat="1" ht="30" x14ac:dyDescent="0.25">
      <c r="A772" s="101">
        <v>752</v>
      </c>
      <c r="B772" s="101">
        <v>447</v>
      </c>
      <c r="C772" s="55" t="s">
        <v>772</v>
      </c>
      <c r="D772" s="59">
        <v>1961</v>
      </c>
      <c r="E772" s="55"/>
      <c r="F772" s="101" t="s">
        <v>1075</v>
      </c>
      <c r="G772" s="54">
        <v>5</v>
      </c>
      <c r="H772" s="54">
        <v>2</v>
      </c>
      <c r="I772" s="57">
        <v>1717</v>
      </c>
      <c r="J772" s="57">
        <v>1596.2</v>
      </c>
      <c r="K772" s="13">
        <v>62</v>
      </c>
      <c r="L772" s="57">
        <f>SUM('Прил.1.2-реестр дом'!G767)</f>
        <v>4832977.26</v>
      </c>
      <c r="M772" s="57">
        <v>0</v>
      </c>
      <c r="N772" s="57">
        <v>0</v>
      </c>
      <c r="O772" s="57">
        <v>0</v>
      </c>
      <c r="P772" s="57">
        <f t="shared" si="57"/>
        <v>4832977.26</v>
      </c>
      <c r="Q772" s="57">
        <f t="shared" si="59"/>
        <v>3027.8</v>
      </c>
      <c r="R772" s="57">
        <f t="shared" si="58"/>
        <v>3027.8</v>
      </c>
      <c r="S772" s="58">
        <v>46022</v>
      </c>
    </row>
    <row r="773" spans="1:19" s="36" customFormat="1" ht="30" x14ac:dyDescent="0.25">
      <c r="A773" s="101">
        <v>753</v>
      </c>
      <c r="B773" s="101">
        <v>448</v>
      </c>
      <c r="C773" s="55" t="s">
        <v>773</v>
      </c>
      <c r="D773" s="56">
        <v>1961</v>
      </c>
      <c r="E773" s="55"/>
      <c r="F773" s="101" t="s">
        <v>1076</v>
      </c>
      <c r="G773" s="54">
        <v>5</v>
      </c>
      <c r="H773" s="54">
        <v>3</v>
      </c>
      <c r="I773" s="57">
        <v>2697.9</v>
      </c>
      <c r="J773" s="57">
        <v>2457</v>
      </c>
      <c r="K773" s="13">
        <v>118</v>
      </c>
      <c r="L773" s="57">
        <f>SUM('Прил.1.2-реестр дом'!G768)</f>
        <v>7593994.96</v>
      </c>
      <c r="M773" s="57">
        <v>0</v>
      </c>
      <c r="N773" s="57">
        <v>0</v>
      </c>
      <c r="O773" s="57">
        <v>0</v>
      </c>
      <c r="P773" s="57">
        <f t="shared" si="57"/>
        <v>7593994.96</v>
      </c>
      <c r="Q773" s="57">
        <f t="shared" si="59"/>
        <v>3090.76</v>
      </c>
      <c r="R773" s="57">
        <f t="shared" si="58"/>
        <v>3090.76</v>
      </c>
      <c r="S773" s="58">
        <v>46022</v>
      </c>
    </row>
    <row r="774" spans="1:19" s="36" customFormat="1" ht="30" x14ac:dyDescent="0.25">
      <c r="A774" s="101">
        <v>754</v>
      </c>
      <c r="B774" s="101">
        <v>449</v>
      </c>
      <c r="C774" s="55" t="s">
        <v>774</v>
      </c>
      <c r="D774" s="59">
        <v>1982</v>
      </c>
      <c r="E774" s="55"/>
      <c r="F774" s="101" t="s">
        <v>1076</v>
      </c>
      <c r="G774" s="54">
        <v>5</v>
      </c>
      <c r="H774" s="54">
        <v>3</v>
      </c>
      <c r="I774" s="57">
        <v>5854.6</v>
      </c>
      <c r="J774" s="57">
        <v>4919.8999999999996</v>
      </c>
      <c r="K774" s="13">
        <v>221</v>
      </c>
      <c r="L774" s="57">
        <f>SUM('Прил.1.2-реестр дом'!G769)</f>
        <v>7077784.0999999996</v>
      </c>
      <c r="M774" s="57">
        <v>0</v>
      </c>
      <c r="N774" s="57">
        <v>0</v>
      </c>
      <c r="O774" s="57">
        <v>0</v>
      </c>
      <c r="P774" s="57">
        <f t="shared" si="57"/>
        <v>7077784.0999999996</v>
      </c>
      <c r="Q774" s="57">
        <f t="shared" si="59"/>
        <v>1438.6</v>
      </c>
      <c r="R774" s="57">
        <f t="shared" si="58"/>
        <v>1438.6</v>
      </c>
      <c r="S774" s="58">
        <v>46022</v>
      </c>
    </row>
    <row r="775" spans="1:19" s="36" customFormat="1" ht="30" x14ac:dyDescent="0.25">
      <c r="A775" s="101">
        <v>755</v>
      </c>
      <c r="B775" s="101">
        <v>450</v>
      </c>
      <c r="C775" s="55" t="s">
        <v>775</v>
      </c>
      <c r="D775" s="59">
        <v>1960</v>
      </c>
      <c r="E775" s="55"/>
      <c r="F775" s="101" t="s">
        <v>1076</v>
      </c>
      <c r="G775" s="54">
        <v>5</v>
      </c>
      <c r="H775" s="54">
        <v>2</v>
      </c>
      <c r="I775" s="57">
        <v>1712.8</v>
      </c>
      <c r="J775" s="57">
        <v>1574.9</v>
      </c>
      <c r="K775" s="13">
        <v>88</v>
      </c>
      <c r="L775" s="57">
        <f>SUM('Прил.1.2-реестр дом'!G770)</f>
        <v>4821155.18</v>
      </c>
      <c r="M775" s="57">
        <v>0</v>
      </c>
      <c r="N775" s="57">
        <v>0</v>
      </c>
      <c r="O775" s="57">
        <v>0</v>
      </c>
      <c r="P775" s="57">
        <f t="shared" si="57"/>
        <v>4821155.18</v>
      </c>
      <c r="Q775" s="57">
        <f t="shared" si="59"/>
        <v>3061.25</v>
      </c>
      <c r="R775" s="57">
        <f t="shared" si="58"/>
        <v>3061.25</v>
      </c>
      <c r="S775" s="58">
        <v>46022</v>
      </c>
    </row>
    <row r="776" spans="1:19" s="36" customFormat="1" ht="30" x14ac:dyDescent="0.25">
      <c r="A776" s="101">
        <v>756</v>
      </c>
      <c r="B776" s="101">
        <v>451</v>
      </c>
      <c r="C776" s="55" t="s">
        <v>776</v>
      </c>
      <c r="D776" s="59">
        <v>1961</v>
      </c>
      <c r="E776" s="55"/>
      <c r="F776" s="101" t="s">
        <v>1076</v>
      </c>
      <c r="G776" s="54">
        <v>4</v>
      </c>
      <c r="H776" s="54">
        <v>4</v>
      </c>
      <c r="I776" s="57">
        <v>2740.5</v>
      </c>
      <c r="J776" s="57">
        <v>2540.1999999999998</v>
      </c>
      <c r="K776" s="13">
        <v>129</v>
      </c>
      <c r="L776" s="57">
        <f>SUM('Прил.1.2-реестр дом'!G771)</f>
        <v>7713904.5899999999</v>
      </c>
      <c r="M776" s="57">
        <v>0</v>
      </c>
      <c r="N776" s="57">
        <v>0</v>
      </c>
      <c r="O776" s="57">
        <v>0</v>
      </c>
      <c r="P776" s="57">
        <f t="shared" si="57"/>
        <v>7713904.5899999999</v>
      </c>
      <c r="Q776" s="57">
        <f t="shared" si="59"/>
        <v>3036.73</v>
      </c>
      <c r="R776" s="57">
        <f t="shared" si="58"/>
        <v>3036.73</v>
      </c>
      <c r="S776" s="58">
        <v>46022</v>
      </c>
    </row>
    <row r="777" spans="1:19" s="36" customFormat="1" ht="30" x14ac:dyDescent="0.25">
      <c r="A777" s="101">
        <v>757</v>
      </c>
      <c r="B777" s="101">
        <v>452</v>
      </c>
      <c r="C777" s="55" t="s">
        <v>777</v>
      </c>
      <c r="D777" s="59">
        <v>1966</v>
      </c>
      <c r="E777" s="55"/>
      <c r="F777" s="101" t="s">
        <v>1075</v>
      </c>
      <c r="G777" s="54">
        <v>5</v>
      </c>
      <c r="H777" s="54">
        <v>6</v>
      </c>
      <c r="I777" s="57">
        <v>4783.8999999999996</v>
      </c>
      <c r="J777" s="57">
        <v>4286.8999999999996</v>
      </c>
      <c r="K777" s="13">
        <v>145</v>
      </c>
      <c r="L777" s="57">
        <f>SUM('Прил.1.2-реестр дом'!G772)</f>
        <v>3816255.76</v>
      </c>
      <c r="M777" s="57">
        <v>0</v>
      </c>
      <c r="N777" s="57">
        <v>0</v>
      </c>
      <c r="O777" s="57">
        <v>0</v>
      </c>
      <c r="P777" s="57">
        <f t="shared" si="57"/>
        <v>3816255.76</v>
      </c>
      <c r="Q777" s="57">
        <f t="shared" si="59"/>
        <v>890.21</v>
      </c>
      <c r="R777" s="57">
        <f t="shared" si="58"/>
        <v>890.21</v>
      </c>
      <c r="S777" s="58">
        <v>46022</v>
      </c>
    </row>
    <row r="778" spans="1:19" s="36" customFormat="1" ht="30" x14ac:dyDescent="0.25">
      <c r="A778" s="101">
        <v>758</v>
      </c>
      <c r="B778" s="101">
        <v>453</v>
      </c>
      <c r="C778" s="55" t="s">
        <v>778</v>
      </c>
      <c r="D778" s="56">
        <v>1970</v>
      </c>
      <c r="E778" s="55"/>
      <c r="F778" s="101" t="s">
        <v>1075</v>
      </c>
      <c r="G778" s="54">
        <v>5</v>
      </c>
      <c r="H778" s="54">
        <v>4</v>
      </c>
      <c r="I778" s="57">
        <v>3053.7</v>
      </c>
      <c r="J778" s="57">
        <v>2727.5</v>
      </c>
      <c r="K778" s="13">
        <v>100</v>
      </c>
      <c r="L778" s="57">
        <f>SUM('Прил.1.2-реестр дом'!G773)</f>
        <v>3548937.46</v>
      </c>
      <c r="M778" s="57">
        <v>0</v>
      </c>
      <c r="N778" s="57">
        <v>0</v>
      </c>
      <c r="O778" s="57">
        <v>0</v>
      </c>
      <c r="P778" s="57">
        <f t="shared" si="57"/>
        <v>3548937.46</v>
      </c>
      <c r="Q778" s="57">
        <f t="shared" si="59"/>
        <v>1301.17</v>
      </c>
      <c r="R778" s="57">
        <f t="shared" si="58"/>
        <v>1301.17</v>
      </c>
      <c r="S778" s="58">
        <v>46022</v>
      </c>
    </row>
    <row r="779" spans="1:19" s="36" customFormat="1" ht="30" x14ac:dyDescent="0.25">
      <c r="A779" s="101">
        <v>759</v>
      </c>
      <c r="B779" s="101">
        <v>454</v>
      </c>
      <c r="C779" s="55" t="s">
        <v>779</v>
      </c>
      <c r="D779" s="56">
        <v>1982</v>
      </c>
      <c r="E779" s="55"/>
      <c r="F779" s="101" t="s">
        <v>1075</v>
      </c>
      <c r="G779" s="54">
        <v>12</v>
      </c>
      <c r="H779" s="54">
        <v>1</v>
      </c>
      <c r="I779" s="57">
        <v>4440.5</v>
      </c>
      <c r="J779" s="57">
        <v>3680.5</v>
      </c>
      <c r="K779" s="13">
        <v>142</v>
      </c>
      <c r="L779" s="57">
        <f>SUM('Прил.1.2-реестр дом'!G774)</f>
        <v>2473806.58</v>
      </c>
      <c r="M779" s="57">
        <v>0</v>
      </c>
      <c r="N779" s="57">
        <v>0</v>
      </c>
      <c r="O779" s="57">
        <v>0</v>
      </c>
      <c r="P779" s="57">
        <f t="shared" si="57"/>
        <v>2473806.58</v>
      </c>
      <c r="Q779" s="57">
        <f t="shared" si="59"/>
        <v>672.14</v>
      </c>
      <c r="R779" s="57">
        <f t="shared" si="58"/>
        <v>672.14</v>
      </c>
      <c r="S779" s="58">
        <v>46022</v>
      </c>
    </row>
    <row r="780" spans="1:19" s="36" customFormat="1" ht="30" x14ac:dyDescent="0.25">
      <c r="A780" s="101">
        <v>760</v>
      </c>
      <c r="B780" s="101">
        <v>455</v>
      </c>
      <c r="C780" s="55" t="s">
        <v>780</v>
      </c>
      <c r="D780" s="59">
        <v>1968</v>
      </c>
      <c r="E780" s="55"/>
      <c r="F780" s="101" t="s">
        <v>1075</v>
      </c>
      <c r="G780" s="54">
        <v>5</v>
      </c>
      <c r="H780" s="54">
        <v>6</v>
      </c>
      <c r="I780" s="57">
        <v>4947.8</v>
      </c>
      <c r="J780" s="57">
        <v>4453.6000000000004</v>
      </c>
      <c r="K780" s="13">
        <v>143</v>
      </c>
      <c r="L780" s="57">
        <f>SUM('Прил.1.2-реестр дом'!G775)</f>
        <v>5750215.4000000004</v>
      </c>
      <c r="M780" s="57">
        <v>0</v>
      </c>
      <c r="N780" s="57">
        <v>0</v>
      </c>
      <c r="O780" s="57">
        <v>0</v>
      </c>
      <c r="P780" s="57">
        <f t="shared" si="57"/>
        <v>5750215.4000000004</v>
      </c>
      <c r="Q780" s="57">
        <f t="shared" si="59"/>
        <v>1291.1400000000001</v>
      </c>
      <c r="R780" s="57">
        <f t="shared" si="58"/>
        <v>1291.1400000000001</v>
      </c>
      <c r="S780" s="58">
        <v>46022</v>
      </c>
    </row>
    <row r="781" spans="1:19" s="36" customFormat="1" ht="30" x14ac:dyDescent="0.25">
      <c r="A781" s="101">
        <v>761</v>
      </c>
      <c r="B781" s="101">
        <v>456</v>
      </c>
      <c r="C781" s="55" t="s">
        <v>781</v>
      </c>
      <c r="D781" s="59">
        <v>1965</v>
      </c>
      <c r="E781" s="55"/>
      <c r="F781" s="101" t="s">
        <v>1075</v>
      </c>
      <c r="G781" s="54">
        <v>5</v>
      </c>
      <c r="H781" s="54">
        <v>3</v>
      </c>
      <c r="I781" s="57">
        <v>2886.8</v>
      </c>
      <c r="J781" s="57">
        <v>2604.6</v>
      </c>
      <c r="K781" s="13">
        <v>88</v>
      </c>
      <c r="L781" s="57">
        <f>SUM('Прил.1.2-реестр дом'!G776)</f>
        <v>2302884.08</v>
      </c>
      <c r="M781" s="57">
        <v>0</v>
      </c>
      <c r="N781" s="57">
        <v>0</v>
      </c>
      <c r="O781" s="57">
        <v>0</v>
      </c>
      <c r="P781" s="57">
        <f t="shared" si="57"/>
        <v>2302884.08</v>
      </c>
      <c r="Q781" s="57">
        <f t="shared" si="59"/>
        <v>884.16</v>
      </c>
      <c r="R781" s="57">
        <f t="shared" si="58"/>
        <v>884.16</v>
      </c>
      <c r="S781" s="58">
        <v>46022</v>
      </c>
    </row>
    <row r="782" spans="1:19" s="36" customFormat="1" ht="30" x14ac:dyDescent="0.25">
      <c r="A782" s="101">
        <v>762</v>
      </c>
      <c r="B782" s="101">
        <v>457</v>
      </c>
      <c r="C782" s="55" t="s">
        <v>782</v>
      </c>
      <c r="D782" s="59">
        <v>1966</v>
      </c>
      <c r="E782" s="55"/>
      <c r="F782" s="101" t="s">
        <v>1075</v>
      </c>
      <c r="G782" s="54">
        <v>5</v>
      </c>
      <c r="H782" s="54">
        <v>4</v>
      </c>
      <c r="I782" s="57">
        <v>3747.71</v>
      </c>
      <c r="J782" s="57">
        <v>3439.71</v>
      </c>
      <c r="K782" s="13">
        <v>122</v>
      </c>
      <c r="L782" s="57">
        <f>SUM('Прил.1.2-реестр дом'!G777)</f>
        <v>2989656.95</v>
      </c>
      <c r="M782" s="57">
        <v>0</v>
      </c>
      <c r="N782" s="57">
        <v>0</v>
      </c>
      <c r="O782" s="57">
        <v>0</v>
      </c>
      <c r="P782" s="57">
        <f t="shared" si="57"/>
        <v>2989656.95</v>
      </c>
      <c r="Q782" s="57">
        <f t="shared" si="59"/>
        <v>869.16</v>
      </c>
      <c r="R782" s="57">
        <f t="shared" si="58"/>
        <v>869.16</v>
      </c>
      <c r="S782" s="58">
        <v>46022</v>
      </c>
    </row>
    <row r="783" spans="1:19" s="36" customFormat="1" ht="30" x14ac:dyDescent="0.25">
      <c r="A783" s="101">
        <v>763</v>
      </c>
      <c r="B783" s="101">
        <v>458</v>
      </c>
      <c r="C783" s="55" t="s">
        <v>783</v>
      </c>
      <c r="D783" s="59">
        <v>1965</v>
      </c>
      <c r="E783" s="55"/>
      <c r="F783" s="101" t="s">
        <v>1075</v>
      </c>
      <c r="G783" s="54">
        <v>5</v>
      </c>
      <c r="H783" s="54">
        <v>4</v>
      </c>
      <c r="I783" s="57">
        <v>3841.2</v>
      </c>
      <c r="J783" s="57">
        <v>3533.2</v>
      </c>
      <c r="K783" s="13">
        <v>122</v>
      </c>
      <c r="L783" s="57">
        <f>SUM('Прил.1.2-реестр дом'!G778)</f>
        <v>3064236.63</v>
      </c>
      <c r="M783" s="57">
        <v>0</v>
      </c>
      <c r="N783" s="57">
        <v>0</v>
      </c>
      <c r="O783" s="57">
        <v>0</v>
      </c>
      <c r="P783" s="57">
        <f t="shared" si="57"/>
        <v>3064236.63</v>
      </c>
      <c r="Q783" s="57">
        <f t="shared" si="59"/>
        <v>867.27</v>
      </c>
      <c r="R783" s="57">
        <f t="shared" si="58"/>
        <v>867.27</v>
      </c>
      <c r="S783" s="58">
        <v>46022</v>
      </c>
    </row>
    <row r="784" spans="1:19" s="36" customFormat="1" ht="30" x14ac:dyDescent="0.25">
      <c r="A784" s="101">
        <v>764</v>
      </c>
      <c r="B784" s="101">
        <v>459</v>
      </c>
      <c r="C784" s="55" t="s">
        <v>784</v>
      </c>
      <c r="D784" s="59">
        <v>1963</v>
      </c>
      <c r="E784" s="55"/>
      <c r="F784" s="101" t="s">
        <v>1075</v>
      </c>
      <c r="G784" s="54">
        <v>5</v>
      </c>
      <c r="H784" s="54">
        <v>2</v>
      </c>
      <c r="I784" s="57">
        <v>4662.1000000000004</v>
      </c>
      <c r="J784" s="57">
        <v>4233.3</v>
      </c>
      <c r="K784" s="13">
        <v>173</v>
      </c>
      <c r="L784" s="57">
        <f>SUM('Прил.1.2-реестр дом'!G779)</f>
        <v>3719092.37</v>
      </c>
      <c r="M784" s="57">
        <v>0</v>
      </c>
      <c r="N784" s="57">
        <v>0</v>
      </c>
      <c r="O784" s="57">
        <v>0</v>
      </c>
      <c r="P784" s="57">
        <f t="shared" si="57"/>
        <v>3719092.37</v>
      </c>
      <c r="Q784" s="57">
        <f t="shared" si="59"/>
        <v>878.53</v>
      </c>
      <c r="R784" s="57">
        <f t="shared" si="58"/>
        <v>878.53</v>
      </c>
      <c r="S784" s="58">
        <v>46022</v>
      </c>
    </row>
    <row r="785" spans="1:19" s="36" customFormat="1" ht="30" x14ac:dyDescent="0.25">
      <c r="A785" s="101">
        <v>765</v>
      </c>
      <c r="B785" s="101">
        <v>460</v>
      </c>
      <c r="C785" s="55" t="s">
        <v>785</v>
      </c>
      <c r="D785" s="59">
        <v>1980</v>
      </c>
      <c r="E785" s="55"/>
      <c r="F785" s="101" t="s">
        <v>1076</v>
      </c>
      <c r="G785" s="54">
        <v>9</v>
      </c>
      <c r="H785" s="54">
        <v>1</v>
      </c>
      <c r="I785" s="57">
        <v>3999.9</v>
      </c>
      <c r="J785" s="57">
        <v>3470.8</v>
      </c>
      <c r="K785" s="13">
        <v>99</v>
      </c>
      <c r="L785" s="57">
        <f>SUM('Прил.1.2-реестр дом'!G780)</f>
        <v>3190836.23</v>
      </c>
      <c r="M785" s="57">
        <v>0</v>
      </c>
      <c r="N785" s="57">
        <v>0</v>
      </c>
      <c r="O785" s="57">
        <v>0</v>
      </c>
      <c r="P785" s="57">
        <f t="shared" si="57"/>
        <v>3190836.23</v>
      </c>
      <c r="Q785" s="57">
        <f t="shared" si="59"/>
        <v>919.34</v>
      </c>
      <c r="R785" s="57">
        <f t="shared" si="58"/>
        <v>919.34</v>
      </c>
      <c r="S785" s="58">
        <v>46022</v>
      </c>
    </row>
    <row r="786" spans="1:19" s="36" customFormat="1" ht="30" x14ac:dyDescent="0.25">
      <c r="A786" s="101">
        <v>766</v>
      </c>
      <c r="B786" s="101">
        <v>461</v>
      </c>
      <c r="C786" s="55" t="s">
        <v>786</v>
      </c>
      <c r="D786" s="59">
        <v>1982</v>
      </c>
      <c r="E786" s="55"/>
      <c r="F786" s="101" t="s">
        <v>1076</v>
      </c>
      <c r="G786" s="54">
        <v>12</v>
      </c>
      <c r="H786" s="54">
        <v>2</v>
      </c>
      <c r="I786" s="57">
        <v>9505.7999999999993</v>
      </c>
      <c r="J786" s="57">
        <v>8651.2999999999993</v>
      </c>
      <c r="K786" s="13">
        <v>183</v>
      </c>
      <c r="L786" s="57">
        <f>SUM('Прил.1.2-реестр дом'!G781)</f>
        <v>26756735.719999999</v>
      </c>
      <c r="M786" s="57">
        <v>0</v>
      </c>
      <c r="N786" s="57">
        <v>0</v>
      </c>
      <c r="O786" s="57">
        <v>0</v>
      </c>
      <c r="P786" s="57">
        <f t="shared" si="57"/>
        <v>26756735.719999999</v>
      </c>
      <c r="Q786" s="57">
        <f t="shared" si="59"/>
        <v>3092.8</v>
      </c>
      <c r="R786" s="57">
        <f t="shared" si="58"/>
        <v>3092.8</v>
      </c>
      <c r="S786" s="58">
        <v>46022</v>
      </c>
    </row>
    <row r="787" spans="1:19" s="36" customFormat="1" ht="30" x14ac:dyDescent="0.25">
      <c r="A787" s="101">
        <v>767</v>
      </c>
      <c r="B787" s="101">
        <v>462</v>
      </c>
      <c r="C787" s="55" t="s">
        <v>787</v>
      </c>
      <c r="D787" s="59">
        <v>1959</v>
      </c>
      <c r="E787" s="55"/>
      <c r="F787" s="101" t="s">
        <v>1076</v>
      </c>
      <c r="G787" s="54">
        <v>5</v>
      </c>
      <c r="H787" s="54">
        <v>2</v>
      </c>
      <c r="I787" s="57">
        <v>1686.2</v>
      </c>
      <c r="J787" s="57">
        <v>1550</v>
      </c>
      <c r="K787" s="13">
        <v>52</v>
      </c>
      <c r="L787" s="57">
        <f>SUM('Прил.1.2-реестр дом'!G782)</f>
        <v>1345130.64</v>
      </c>
      <c r="M787" s="57">
        <v>0</v>
      </c>
      <c r="N787" s="57">
        <v>0</v>
      </c>
      <c r="O787" s="57">
        <v>0</v>
      </c>
      <c r="P787" s="57">
        <f t="shared" si="57"/>
        <v>1345130.64</v>
      </c>
      <c r="Q787" s="57">
        <f t="shared" si="59"/>
        <v>867.83</v>
      </c>
      <c r="R787" s="57">
        <f t="shared" si="58"/>
        <v>867.83</v>
      </c>
      <c r="S787" s="58">
        <v>46022</v>
      </c>
    </row>
    <row r="788" spans="1:19" s="36" customFormat="1" ht="30" x14ac:dyDescent="0.25">
      <c r="A788" s="101">
        <v>768</v>
      </c>
      <c r="B788" s="101">
        <v>463</v>
      </c>
      <c r="C788" s="55" t="s">
        <v>788</v>
      </c>
      <c r="D788" s="59">
        <v>1960</v>
      </c>
      <c r="E788" s="55"/>
      <c r="F788" s="101" t="s">
        <v>1076</v>
      </c>
      <c r="G788" s="54">
        <v>5</v>
      </c>
      <c r="H788" s="54">
        <v>3</v>
      </c>
      <c r="I788" s="57">
        <v>2596.9</v>
      </c>
      <c r="J788" s="57">
        <v>2397.9</v>
      </c>
      <c r="K788" s="13">
        <v>93</v>
      </c>
      <c r="L788" s="57">
        <f>SUM('Прил.1.2-реестр дом'!G783)</f>
        <v>9172794.5899999999</v>
      </c>
      <c r="M788" s="57">
        <v>0</v>
      </c>
      <c r="N788" s="57">
        <v>0</v>
      </c>
      <c r="O788" s="57">
        <v>0</v>
      </c>
      <c r="P788" s="57">
        <f t="shared" si="57"/>
        <v>9172794.5899999999</v>
      </c>
      <c r="Q788" s="57">
        <f t="shared" si="59"/>
        <v>3825.34</v>
      </c>
      <c r="R788" s="57">
        <f t="shared" si="58"/>
        <v>3825.34</v>
      </c>
      <c r="S788" s="58">
        <v>46022</v>
      </c>
    </row>
    <row r="789" spans="1:19" s="36" customFormat="1" ht="30" x14ac:dyDescent="0.25">
      <c r="A789" s="101">
        <v>769</v>
      </c>
      <c r="B789" s="101">
        <v>464</v>
      </c>
      <c r="C789" s="55" t="s">
        <v>789</v>
      </c>
      <c r="D789" s="59">
        <v>1960</v>
      </c>
      <c r="E789" s="55"/>
      <c r="F789" s="101" t="s">
        <v>1076</v>
      </c>
      <c r="G789" s="54">
        <v>5</v>
      </c>
      <c r="H789" s="54">
        <v>2</v>
      </c>
      <c r="I789" s="57">
        <v>1743.1</v>
      </c>
      <c r="J789" s="57">
        <v>1607.7</v>
      </c>
      <c r="K789" s="13">
        <v>58</v>
      </c>
      <c r="L789" s="57">
        <f>SUM('Прил.1.2-реестр дом'!G784)</f>
        <v>6156994.21</v>
      </c>
      <c r="M789" s="57">
        <v>0</v>
      </c>
      <c r="N789" s="57">
        <v>0</v>
      </c>
      <c r="O789" s="57">
        <v>0</v>
      </c>
      <c r="P789" s="57">
        <f t="shared" si="57"/>
        <v>6156994.21</v>
      </c>
      <c r="Q789" s="57">
        <f t="shared" si="59"/>
        <v>3829.69</v>
      </c>
      <c r="R789" s="57">
        <f t="shared" si="58"/>
        <v>3829.69</v>
      </c>
      <c r="S789" s="58">
        <v>46022</v>
      </c>
    </row>
    <row r="790" spans="1:19" s="36" customFormat="1" ht="30" x14ac:dyDescent="0.25">
      <c r="A790" s="101">
        <v>770</v>
      </c>
      <c r="B790" s="101">
        <v>465</v>
      </c>
      <c r="C790" s="55" t="s">
        <v>790</v>
      </c>
      <c r="D790" s="59">
        <v>1965</v>
      </c>
      <c r="E790" s="55"/>
      <c r="F790" s="101" t="s">
        <v>1076</v>
      </c>
      <c r="G790" s="54">
        <v>5</v>
      </c>
      <c r="H790" s="54">
        <v>4</v>
      </c>
      <c r="I790" s="57">
        <v>4262.8</v>
      </c>
      <c r="J790" s="57">
        <v>3981.4</v>
      </c>
      <c r="K790" s="13">
        <v>122</v>
      </c>
      <c r="L790" s="57">
        <f>SUM('Прил.1.2-реестр дом'!G785)</f>
        <v>7945604.8099999996</v>
      </c>
      <c r="M790" s="57">
        <v>0</v>
      </c>
      <c r="N790" s="57">
        <v>0</v>
      </c>
      <c r="O790" s="57">
        <v>0</v>
      </c>
      <c r="P790" s="57">
        <f t="shared" si="57"/>
        <v>7945604.8099999996</v>
      </c>
      <c r="Q790" s="57">
        <f t="shared" si="59"/>
        <v>1995.68</v>
      </c>
      <c r="R790" s="57">
        <f t="shared" si="58"/>
        <v>1995.68</v>
      </c>
      <c r="S790" s="58">
        <v>46022</v>
      </c>
    </row>
    <row r="791" spans="1:19" s="36" customFormat="1" ht="30" x14ac:dyDescent="0.25">
      <c r="A791" s="101">
        <v>771</v>
      </c>
      <c r="B791" s="101">
        <v>466</v>
      </c>
      <c r="C791" s="55" t="s">
        <v>791</v>
      </c>
      <c r="D791" s="59">
        <v>1960</v>
      </c>
      <c r="E791" s="55"/>
      <c r="F791" s="101" t="s">
        <v>1076</v>
      </c>
      <c r="G791" s="54">
        <v>4</v>
      </c>
      <c r="H791" s="54">
        <v>4</v>
      </c>
      <c r="I791" s="57">
        <v>2696.8</v>
      </c>
      <c r="J791" s="57">
        <v>2483.1</v>
      </c>
      <c r="K791" s="13">
        <v>80</v>
      </c>
      <c r="L791" s="57">
        <f>SUM('Прил.1.2-реестр дом'!G786)</f>
        <v>8060424.5599999996</v>
      </c>
      <c r="M791" s="57">
        <v>0</v>
      </c>
      <c r="N791" s="57">
        <v>0</v>
      </c>
      <c r="O791" s="57">
        <v>0</v>
      </c>
      <c r="P791" s="57">
        <f t="shared" si="57"/>
        <v>8060424.5599999996</v>
      </c>
      <c r="Q791" s="57">
        <f t="shared" si="59"/>
        <v>3246.11</v>
      </c>
      <c r="R791" s="57">
        <f t="shared" si="58"/>
        <v>3246.11</v>
      </c>
      <c r="S791" s="58">
        <v>46022</v>
      </c>
    </row>
    <row r="792" spans="1:19" s="36" customFormat="1" ht="30" x14ac:dyDescent="0.25">
      <c r="A792" s="101">
        <v>772</v>
      </c>
      <c r="B792" s="101">
        <v>467</v>
      </c>
      <c r="C792" s="55" t="s">
        <v>792</v>
      </c>
      <c r="D792" s="56">
        <v>1961</v>
      </c>
      <c r="E792" s="55"/>
      <c r="F792" s="101" t="s">
        <v>1076</v>
      </c>
      <c r="G792" s="54">
        <v>5</v>
      </c>
      <c r="H792" s="54">
        <v>4</v>
      </c>
      <c r="I792" s="57">
        <v>3154.2</v>
      </c>
      <c r="J792" s="57">
        <v>2891.2</v>
      </c>
      <c r="K792" s="13">
        <v>127</v>
      </c>
      <c r="L792" s="57">
        <f>SUM('Прил.1.2-реестр дом'!G787)</f>
        <v>2516196.81</v>
      </c>
      <c r="M792" s="57">
        <v>0</v>
      </c>
      <c r="N792" s="57">
        <v>0</v>
      </c>
      <c r="O792" s="57">
        <v>0</v>
      </c>
      <c r="P792" s="57">
        <f t="shared" si="57"/>
        <v>2516196.81</v>
      </c>
      <c r="Q792" s="57">
        <f t="shared" si="59"/>
        <v>870.29</v>
      </c>
      <c r="R792" s="57">
        <f t="shared" si="58"/>
        <v>870.29</v>
      </c>
      <c r="S792" s="58">
        <v>46022</v>
      </c>
    </row>
    <row r="793" spans="1:19" s="36" customFormat="1" ht="30" x14ac:dyDescent="0.25">
      <c r="A793" s="101">
        <v>773</v>
      </c>
      <c r="B793" s="101">
        <v>468</v>
      </c>
      <c r="C793" s="55" t="s">
        <v>793</v>
      </c>
      <c r="D793" s="59">
        <v>1960</v>
      </c>
      <c r="E793" s="55"/>
      <c r="F793" s="101" t="s">
        <v>1076</v>
      </c>
      <c r="G793" s="54">
        <v>5</v>
      </c>
      <c r="H793" s="54">
        <v>6</v>
      </c>
      <c r="I793" s="57">
        <v>4121.3999999999996</v>
      </c>
      <c r="J793" s="57">
        <v>3636.3</v>
      </c>
      <c r="K793" s="13">
        <v>103</v>
      </c>
      <c r="L793" s="57">
        <f>SUM('Прил.1.2-реестр дом'!G788)</f>
        <v>3287760.3</v>
      </c>
      <c r="M793" s="57">
        <v>0</v>
      </c>
      <c r="N793" s="57">
        <v>0</v>
      </c>
      <c r="O793" s="57">
        <v>0</v>
      </c>
      <c r="P793" s="57">
        <f t="shared" si="57"/>
        <v>3287760.3</v>
      </c>
      <c r="Q793" s="57">
        <f t="shared" si="59"/>
        <v>904.15</v>
      </c>
      <c r="R793" s="57">
        <f t="shared" si="58"/>
        <v>904.15</v>
      </c>
      <c r="S793" s="58">
        <v>46022</v>
      </c>
    </row>
    <row r="794" spans="1:19" s="36" customFormat="1" ht="30" x14ac:dyDescent="0.25">
      <c r="A794" s="101">
        <v>774</v>
      </c>
      <c r="B794" s="101">
        <v>469</v>
      </c>
      <c r="C794" s="55" t="s">
        <v>794</v>
      </c>
      <c r="D794" s="59">
        <v>1963</v>
      </c>
      <c r="E794" s="55"/>
      <c r="F794" s="101" t="s">
        <v>1076</v>
      </c>
      <c r="G794" s="54">
        <v>5</v>
      </c>
      <c r="H794" s="54">
        <v>2</v>
      </c>
      <c r="I794" s="57">
        <v>1765.1</v>
      </c>
      <c r="J794" s="57">
        <v>1631.9</v>
      </c>
      <c r="K794" s="13">
        <v>54</v>
      </c>
      <c r="L794" s="57">
        <f>SUM('Прил.1.2-реестр дом'!G789)</f>
        <v>1408071.46</v>
      </c>
      <c r="M794" s="57">
        <v>0</v>
      </c>
      <c r="N794" s="57">
        <v>0</v>
      </c>
      <c r="O794" s="57">
        <v>0</v>
      </c>
      <c r="P794" s="57">
        <f t="shared" si="57"/>
        <v>1408071.46</v>
      </c>
      <c r="Q794" s="57">
        <f t="shared" si="59"/>
        <v>862.84</v>
      </c>
      <c r="R794" s="57">
        <f t="shared" si="58"/>
        <v>862.84</v>
      </c>
      <c r="S794" s="58">
        <v>46022</v>
      </c>
    </row>
    <row r="795" spans="1:19" s="36" customFormat="1" ht="30" x14ac:dyDescent="0.25">
      <c r="A795" s="101">
        <v>775</v>
      </c>
      <c r="B795" s="101">
        <v>470</v>
      </c>
      <c r="C795" s="55" t="s">
        <v>795</v>
      </c>
      <c r="D795" s="59">
        <v>1962</v>
      </c>
      <c r="E795" s="55"/>
      <c r="F795" s="101" t="s">
        <v>1076</v>
      </c>
      <c r="G795" s="54">
        <v>5</v>
      </c>
      <c r="H795" s="54">
        <v>4</v>
      </c>
      <c r="I795" s="57">
        <v>3713.6</v>
      </c>
      <c r="J795" s="57">
        <v>3467.1</v>
      </c>
      <c r="K795" s="13">
        <v>115</v>
      </c>
      <c r="L795" s="57">
        <f>SUM('Прил.1.2-реестр дом'!G790)</f>
        <v>2962446.41</v>
      </c>
      <c r="M795" s="57">
        <v>0</v>
      </c>
      <c r="N795" s="57">
        <v>0</v>
      </c>
      <c r="O795" s="57">
        <v>0</v>
      </c>
      <c r="P795" s="57">
        <f t="shared" si="57"/>
        <v>2962446.41</v>
      </c>
      <c r="Q795" s="57">
        <f t="shared" si="59"/>
        <v>854.45</v>
      </c>
      <c r="R795" s="57">
        <f t="shared" si="58"/>
        <v>854.45</v>
      </c>
      <c r="S795" s="58">
        <v>46022</v>
      </c>
    </row>
    <row r="796" spans="1:19" s="36" customFormat="1" ht="30" x14ac:dyDescent="0.25">
      <c r="A796" s="101">
        <v>776</v>
      </c>
      <c r="B796" s="101">
        <v>471</v>
      </c>
      <c r="C796" s="55" t="s">
        <v>796</v>
      </c>
      <c r="D796" s="56">
        <v>1971</v>
      </c>
      <c r="E796" s="55"/>
      <c r="F796" s="101" t="s">
        <v>1075</v>
      </c>
      <c r="G796" s="54">
        <v>9</v>
      </c>
      <c r="H796" s="54">
        <v>1</v>
      </c>
      <c r="I796" s="57">
        <v>2737.8</v>
      </c>
      <c r="J796" s="57">
        <v>2301.5</v>
      </c>
      <c r="K796" s="13">
        <v>78</v>
      </c>
      <c r="L796" s="57">
        <f>SUM('Прил.1.2-реестр дом'!G791)</f>
        <v>1515885.53</v>
      </c>
      <c r="M796" s="57">
        <v>0</v>
      </c>
      <c r="N796" s="57">
        <v>0</v>
      </c>
      <c r="O796" s="57">
        <v>0</v>
      </c>
      <c r="P796" s="57">
        <f t="shared" si="57"/>
        <v>1515885.53</v>
      </c>
      <c r="Q796" s="57">
        <f t="shared" si="59"/>
        <v>658.65</v>
      </c>
      <c r="R796" s="57">
        <f t="shared" si="58"/>
        <v>658.65</v>
      </c>
      <c r="S796" s="58">
        <v>46022</v>
      </c>
    </row>
    <row r="797" spans="1:19" s="36" customFormat="1" ht="30" x14ac:dyDescent="0.25">
      <c r="A797" s="101">
        <v>777</v>
      </c>
      <c r="B797" s="101">
        <v>472</v>
      </c>
      <c r="C797" s="55" t="s">
        <v>797</v>
      </c>
      <c r="D797" s="59">
        <v>1965</v>
      </c>
      <c r="E797" s="55"/>
      <c r="F797" s="101" t="s">
        <v>1075</v>
      </c>
      <c r="G797" s="54">
        <v>5</v>
      </c>
      <c r="H797" s="54">
        <v>4</v>
      </c>
      <c r="I797" s="57">
        <v>3835.7</v>
      </c>
      <c r="J797" s="57">
        <v>3529.5</v>
      </c>
      <c r="K797" s="13">
        <v>125</v>
      </c>
      <c r="L797" s="57">
        <f>SUM('Прил.1.2-реестр дом'!G792)</f>
        <v>3059849.13</v>
      </c>
      <c r="M797" s="57">
        <v>0</v>
      </c>
      <c r="N797" s="57">
        <v>0</v>
      </c>
      <c r="O797" s="57">
        <v>0</v>
      </c>
      <c r="P797" s="57">
        <f t="shared" si="57"/>
        <v>3059849.13</v>
      </c>
      <c r="Q797" s="57">
        <f t="shared" si="59"/>
        <v>866.94</v>
      </c>
      <c r="R797" s="57">
        <f t="shared" si="58"/>
        <v>866.94</v>
      </c>
      <c r="S797" s="58">
        <v>46022</v>
      </c>
    </row>
    <row r="798" spans="1:19" s="36" customFormat="1" ht="30" x14ac:dyDescent="0.25">
      <c r="A798" s="101">
        <v>778</v>
      </c>
      <c r="B798" s="101">
        <v>473</v>
      </c>
      <c r="C798" s="55" t="s">
        <v>798</v>
      </c>
      <c r="D798" s="59">
        <v>1965</v>
      </c>
      <c r="E798" s="55"/>
      <c r="F798" s="101" t="s">
        <v>1075</v>
      </c>
      <c r="G798" s="54">
        <v>5</v>
      </c>
      <c r="H798" s="54">
        <v>4</v>
      </c>
      <c r="I798" s="57">
        <v>3846.3</v>
      </c>
      <c r="J798" s="57">
        <v>3538.3</v>
      </c>
      <c r="K798" s="13">
        <v>128</v>
      </c>
      <c r="L798" s="57">
        <f>SUM('Прил.1.2-реестр дом'!G793)</f>
        <v>3068305.05</v>
      </c>
      <c r="M798" s="57">
        <v>0</v>
      </c>
      <c r="N798" s="57">
        <v>0</v>
      </c>
      <c r="O798" s="57">
        <v>0</v>
      </c>
      <c r="P798" s="57">
        <f t="shared" si="57"/>
        <v>3068305.05</v>
      </c>
      <c r="Q798" s="57">
        <f t="shared" si="59"/>
        <v>867.17</v>
      </c>
      <c r="R798" s="57">
        <f t="shared" si="58"/>
        <v>867.17</v>
      </c>
      <c r="S798" s="58">
        <v>46022</v>
      </c>
    </row>
    <row r="799" spans="1:19" s="36" customFormat="1" ht="30" x14ac:dyDescent="0.25">
      <c r="A799" s="101">
        <v>779</v>
      </c>
      <c r="B799" s="101">
        <v>474</v>
      </c>
      <c r="C799" s="55" t="s">
        <v>799</v>
      </c>
      <c r="D799" s="59">
        <v>1966</v>
      </c>
      <c r="E799" s="55"/>
      <c r="F799" s="101" t="s">
        <v>1075</v>
      </c>
      <c r="G799" s="54">
        <v>5</v>
      </c>
      <c r="H799" s="54">
        <v>4</v>
      </c>
      <c r="I799" s="57">
        <v>3651.4</v>
      </c>
      <c r="J799" s="57">
        <v>3320.4</v>
      </c>
      <c r="K799" s="13">
        <v>122</v>
      </c>
      <c r="L799" s="57">
        <f>SUM('Прил.1.2-реестр дом'!G794)</f>
        <v>2912827.67</v>
      </c>
      <c r="M799" s="57">
        <v>0</v>
      </c>
      <c r="N799" s="57">
        <v>0</v>
      </c>
      <c r="O799" s="57">
        <v>0</v>
      </c>
      <c r="P799" s="57">
        <f t="shared" si="57"/>
        <v>2912827.67</v>
      </c>
      <c r="Q799" s="57">
        <f t="shared" si="59"/>
        <v>877.25</v>
      </c>
      <c r="R799" s="57">
        <f t="shared" si="58"/>
        <v>877.25</v>
      </c>
      <c r="S799" s="58">
        <v>46022</v>
      </c>
    </row>
    <row r="800" spans="1:19" s="36" customFormat="1" ht="30" x14ac:dyDescent="0.25">
      <c r="A800" s="101">
        <v>780</v>
      </c>
      <c r="B800" s="101">
        <v>475</v>
      </c>
      <c r="C800" s="55" t="s">
        <v>800</v>
      </c>
      <c r="D800" s="59">
        <v>1965</v>
      </c>
      <c r="E800" s="55"/>
      <c r="F800" s="101" t="s">
        <v>1076</v>
      </c>
      <c r="G800" s="54">
        <v>5</v>
      </c>
      <c r="H800" s="54">
        <v>4</v>
      </c>
      <c r="I800" s="57">
        <v>3526.3</v>
      </c>
      <c r="J800" s="57">
        <v>3261.3</v>
      </c>
      <c r="K800" s="13">
        <v>112</v>
      </c>
      <c r="L800" s="57">
        <f>SUM('Прил.1.2-реестр дом'!G795)</f>
        <v>2813031.77</v>
      </c>
      <c r="M800" s="57">
        <v>0</v>
      </c>
      <c r="N800" s="57">
        <v>0</v>
      </c>
      <c r="O800" s="57">
        <v>0</v>
      </c>
      <c r="P800" s="57">
        <f t="shared" si="57"/>
        <v>2813031.77</v>
      </c>
      <c r="Q800" s="57">
        <f t="shared" si="59"/>
        <v>862.55</v>
      </c>
      <c r="R800" s="57">
        <f t="shared" si="58"/>
        <v>862.55</v>
      </c>
      <c r="S800" s="58">
        <v>46022</v>
      </c>
    </row>
    <row r="801" spans="1:19" s="36" customFormat="1" ht="30" x14ac:dyDescent="0.25">
      <c r="A801" s="101">
        <v>781</v>
      </c>
      <c r="B801" s="101">
        <v>476</v>
      </c>
      <c r="C801" s="55" t="s">
        <v>801</v>
      </c>
      <c r="D801" s="56">
        <v>1964</v>
      </c>
      <c r="E801" s="55"/>
      <c r="F801" s="101" t="s">
        <v>1076</v>
      </c>
      <c r="G801" s="54">
        <v>5</v>
      </c>
      <c r="H801" s="54">
        <v>4</v>
      </c>
      <c r="I801" s="57">
        <v>3520.5</v>
      </c>
      <c r="J801" s="57">
        <v>3255.5</v>
      </c>
      <c r="K801" s="13">
        <v>122</v>
      </c>
      <c r="L801" s="57">
        <f>SUM('Прил.1.2-реестр дом'!G796)</f>
        <v>2808404.94</v>
      </c>
      <c r="M801" s="57">
        <v>0</v>
      </c>
      <c r="N801" s="57">
        <v>0</v>
      </c>
      <c r="O801" s="57">
        <v>0</v>
      </c>
      <c r="P801" s="57">
        <f t="shared" si="57"/>
        <v>2808404.94</v>
      </c>
      <c r="Q801" s="57">
        <f t="shared" si="59"/>
        <v>862.66</v>
      </c>
      <c r="R801" s="57">
        <f t="shared" si="58"/>
        <v>862.66</v>
      </c>
      <c r="S801" s="58">
        <v>46022</v>
      </c>
    </row>
    <row r="802" spans="1:19" s="36" customFormat="1" ht="30" x14ac:dyDescent="0.25">
      <c r="A802" s="101">
        <v>782</v>
      </c>
      <c r="B802" s="101">
        <v>477</v>
      </c>
      <c r="C802" s="55" t="s">
        <v>802</v>
      </c>
      <c r="D802" s="59">
        <v>1964</v>
      </c>
      <c r="E802" s="55"/>
      <c r="F802" s="101" t="s">
        <v>1076</v>
      </c>
      <c r="G802" s="54">
        <v>5</v>
      </c>
      <c r="H802" s="54">
        <v>4</v>
      </c>
      <c r="I802" s="57">
        <v>3475.7</v>
      </c>
      <c r="J802" s="57">
        <v>3200.5</v>
      </c>
      <c r="K802" s="13">
        <v>104</v>
      </c>
      <c r="L802" s="57">
        <f>SUM('Прил.1.2-реестр дом'!G797)</f>
        <v>2772666.69</v>
      </c>
      <c r="M802" s="57">
        <v>0</v>
      </c>
      <c r="N802" s="57">
        <v>0</v>
      </c>
      <c r="O802" s="57">
        <v>0</v>
      </c>
      <c r="P802" s="57">
        <f t="shared" si="57"/>
        <v>2772666.69</v>
      </c>
      <c r="Q802" s="57">
        <f t="shared" si="59"/>
        <v>866.32</v>
      </c>
      <c r="R802" s="57">
        <f t="shared" si="58"/>
        <v>866.32</v>
      </c>
      <c r="S802" s="58">
        <v>46022</v>
      </c>
    </row>
    <row r="803" spans="1:19" s="36" customFormat="1" ht="30" x14ac:dyDescent="0.25">
      <c r="A803" s="101">
        <v>783</v>
      </c>
      <c r="B803" s="101">
        <v>478</v>
      </c>
      <c r="C803" s="55" t="s">
        <v>803</v>
      </c>
      <c r="D803" s="59">
        <v>1973</v>
      </c>
      <c r="E803" s="55"/>
      <c r="F803" s="101" t="s">
        <v>1075</v>
      </c>
      <c r="G803" s="54">
        <v>5</v>
      </c>
      <c r="H803" s="54">
        <v>4</v>
      </c>
      <c r="I803" s="57">
        <v>2981.2</v>
      </c>
      <c r="J803" s="57">
        <v>2682</v>
      </c>
      <c r="K803" s="13">
        <v>126</v>
      </c>
      <c r="L803" s="57">
        <f>SUM('Прил.1.2-реестр дом'!G798)</f>
        <v>3464679.69</v>
      </c>
      <c r="M803" s="57">
        <v>0</v>
      </c>
      <c r="N803" s="57">
        <v>0</v>
      </c>
      <c r="O803" s="57">
        <v>0</v>
      </c>
      <c r="P803" s="57">
        <f t="shared" si="57"/>
        <v>3464679.69</v>
      </c>
      <c r="Q803" s="57">
        <f t="shared" si="59"/>
        <v>1291.83</v>
      </c>
      <c r="R803" s="57">
        <f t="shared" si="58"/>
        <v>1291.83</v>
      </c>
      <c r="S803" s="58">
        <v>46022</v>
      </c>
    </row>
    <row r="804" spans="1:19" s="36" customFormat="1" ht="30" x14ac:dyDescent="0.25">
      <c r="A804" s="101">
        <v>784</v>
      </c>
      <c r="B804" s="101">
        <v>479</v>
      </c>
      <c r="C804" s="55" t="s">
        <v>804</v>
      </c>
      <c r="D804" s="59">
        <v>1968</v>
      </c>
      <c r="E804" s="55"/>
      <c r="F804" s="101" t="s">
        <v>1076</v>
      </c>
      <c r="G804" s="54">
        <v>5</v>
      </c>
      <c r="H804" s="54">
        <v>1</v>
      </c>
      <c r="I804" s="57">
        <v>3862.7</v>
      </c>
      <c r="J804" s="57">
        <v>3151.4</v>
      </c>
      <c r="K804" s="13">
        <v>216</v>
      </c>
      <c r="L804" s="57">
        <f>SUM('Прил.1.2-реестр дом'!G799)</f>
        <v>6859234.75</v>
      </c>
      <c r="M804" s="57">
        <v>0</v>
      </c>
      <c r="N804" s="57">
        <v>0</v>
      </c>
      <c r="O804" s="57">
        <v>0</v>
      </c>
      <c r="P804" s="57">
        <f t="shared" si="57"/>
        <v>6859234.75</v>
      </c>
      <c r="Q804" s="57">
        <f t="shared" si="59"/>
        <v>2176.5700000000002</v>
      </c>
      <c r="R804" s="57">
        <f t="shared" si="58"/>
        <v>2176.5700000000002</v>
      </c>
      <c r="S804" s="58">
        <v>46022</v>
      </c>
    </row>
    <row r="805" spans="1:19" s="36" customFormat="1" ht="30" x14ac:dyDescent="0.25">
      <c r="A805" s="101">
        <v>785</v>
      </c>
      <c r="B805" s="101">
        <v>480</v>
      </c>
      <c r="C805" s="55" t="s">
        <v>805</v>
      </c>
      <c r="D805" s="59">
        <v>1962</v>
      </c>
      <c r="E805" s="55"/>
      <c r="F805" s="101" t="s">
        <v>1076</v>
      </c>
      <c r="G805" s="54">
        <v>5</v>
      </c>
      <c r="H805" s="54">
        <v>4</v>
      </c>
      <c r="I805" s="57">
        <v>3983.5</v>
      </c>
      <c r="J805" s="57">
        <v>3693.9</v>
      </c>
      <c r="K805" s="13">
        <v>135</v>
      </c>
      <c r="L805" s="57">
        <f>SUM('Прил.1.2-реестр дом'!G800)</f>
        <v>11212676.130000001</v>
      </c>
      <c r="M805" s="57">
        <v>0</v>
      </c>
      <c r="N805" s="57">
        <v>0</v>
      </c>
      <c r="O805" s="57">
        <v>0</v>
      </c>
      <c r="P805" s="57">
        <f t="shared" si="57"/>
        <v>11212676.130000001</v>
      </c>
      <c r="Q805" s="57">
        <f t="shared" si="59"/>
        <v>3035.46</v>
      </c>
      <c r="R805" s="57">
        <f t="shared" si="58"/>
        <v>3035.46</v>
      </c>
      <c r="S805" s="58">
        <v>46022</v>
      </c>
    </row>
    <row r="806" spans="1:19" s="36" customFormat="1" ht="30" x14ac:dyDescent="0.25">
      <c r="A806" s="101">
        <v>786</v>
      </c>
      <c r="B806" s="101">
        <v>481</v>
      </c>
      <c r="C806" s="55" t="s">
        <v>806</v>
      </c>
      <c r="D806" s="59">
        <v>1960</v>
      </c>
      <c r="E806" s="55"/>
      <c r="F806" s="101" t="s">
        <v>1076</v>
      </c>
      <c r="G806" s="54">
        <v>5</v>
      </c>
      <c r="H806" s="54">
        <v>2</v>
      </c>
      <c r="I806" s="57">
        <v>1758.4</v>
      </c>
      <c r="J806" s="57">
        <v>1622.7</v>
      </c>
      <c r="K806" s="13">
        <v>70</v>
      </c>
      <c r="L806" s="57">
        <f>SUM('Прил.1.2-реестр дом'!G801)</f>
        <v>3729203.73</v>
      </c>
      <c r="M806" s="57">
        <v>0</v>
      </c>
      <c r="N806" s="57">
        <v>0</v>
      </c>
      <c r="O806" s="57">
        <v>0</v>
      </c>
      <c r="P806" s="57">
        <f t="shared" si="57"/>
        <v>3729203.73</v>
      </c>
      <c r="Q806" s="57">
        <f t="shared" si="59"/>
        <v>2298.15</v>
      </c>
      <c r="R806" s="57">
        <f t="shared" si="58"/>
        <v>2298.15</v>
      </c>
      <c r="S806" s="58">
        <v>46022</v>
      </c>
    </row>
    <row r="807" spans="1:19" s="36" customFormat="1" ht="30" x14ac:dyDescent="0.25">
      <c r="A807" s="101">
        <v>787</v>
      </c>
      <c r="B807" s="101">
        <v>482</v>
      </c>
      <c r="C807" s="55" t="s">
        <v>807</v>
      </c>
      <c r="D807" s="59">
        <v>1960</v>
      </c>
      <c r="E807" s="55"/>
      <c r="F807" s="101" t="s">
        <v>1076</v>
      </c>
      <c r="G807" s="54">
        <v>5</v>
      </c>
      <c r="H807" s="54">
        <v>4</v>
      </c>
      <c r="I807" s="57">
        <v>3501.1</v>
      </c>
      <c r="J807" s="57">
        <v>3230.6</v>
      </c>
      <c r="K807" s="13">
        <v>128</v>
      </c>
      <c r="L807" s="57">
        <f>SUM('Прил.1.2-реестр дом'!G802)</f>
        <v>9854826.2599999998</v>
      </c>
      <c r="M807" s="57">
        <v>0</v>
      </c>
      <c r="N807" s="57">
        <v>0</v>
      </c>
      <c r="O807" s="57">
        <v>0</v>
      </c>
      <c r="P807" s="57">
        <f t="shared" si="57"/>
        <v>9854826.2599999998</v>
      </c>
      <c r="Q807" s="57">
        <f t="shared" si="59"/>
        <v>3050.46</v>
      </c>
      <c r="R807" s="57">
        <f t="shared" si="58"/>
        <v>3050.46</v>
      </c>
      <c r="S807" s="58">
        <v>46022</v>
      </c>
    </row>
    <row r="808" spans="1:19" s="36" customFormat="1" ht="30" x14ac:dyDescent="0.25">
      <c r="A808" s="101">
        <v>788</v>
      </c>
      <c r="B808" s="101">
        <v>483</v>
      </c>
      <c r="C808" s="55" t="s">
        <v>808</v>
      </c>
      <c r="D808" s="59">
        <v>1961</v>
      </c>
      <c r="E808" s="55"/>
      <c r="F808" s="101" t="s">
        <v>1076</v>
      </c>
      <c r="G808" s="54">
        <v>5</v>
      </c>
      <c r="H808" s="54">
        <v>2</v>
      </c>
      <c r="I808" s="57">
        <v>1703.9</v>
      </c>
      <c r="J808" s="57">
        <v>1571.9</v>
      </c>
      <c r="K808" s="13">
        <v>76</v>
      </c>
      <c r="L808" s="57">
        <f>SUM('Прил.1.2-реестр дом'!G803)</f>
        <v>4796103.6399999997</v>
      </c>
      <c r="M808" s="57">
        <v>0</v>
      </c>
      <c r="N808" s="57">
        <v>0</v>
      </c>
      <c r="O808" s="57">
        <v>0</v>
      </c>
      <c r="P808" s="57">
        <f t="shared" si="57"/>
        <v>4796103.6399999997</v>
      </c>
      <c r="Q808" s="57">
        <f t="shared" si="59"/>
        <v>3051.15</v>
      </c>
      <c r="R808" s="57">
        <f t="shared" si="58"/>
        <v>3051.15</v>
      </c>
      <c r="S808" s="58">
        <v>46022</v>
      </c>
    </row>
    <row r="809" spans="1:19" s="36" customFormat="1" ht="30" x14ac:dyDescent="0.25">
      <c r="A809" s="101">
        <v>789</v>
      </c>
      <c r="B809" s="101">
        <v>484</v>
      </c>
      <c r="C809" s="55" t="s">
        <v>809</v>
      </c>
      <c r="D809" s="56">
        <v>1961</v>
      </c>
      <c r="E809" s="55"/>
      <c r="F809" s="101" t="s">
        <v>1076</v>
      </c>
      <c r="G809" s="54">
        <v>5</v>
      </c>
      <c r="H809" s="54">
        <v>4</v>
      </c>
      <c r="I809" s="57">
        <v>3381.2</v>
      </c>
      <c r="J809" s="57">
        <v>3121.6</v>
      </c>
      <c r="K809" s="13">
        <v>151</v>
      </c>
      <c r="L809" s="57">
        <f>SUM('Прил.1.2-реестр дом'!G804)</f>
        <v>7296944.1100000003</v>
      </c>
      <c r="M809" s="57">
        <v>0</v>
      </c>
      <c r="N809" s="57">
        <v>0</v>
      </c>
      <c r="O809" s="57">
        <v>0</v>
      </c>
      <c r="P809" s="57">
        <f t="shared" si="57"/>
        <v>7296944.1100000003</v>
      </c>
      <c r="Q809" s="57">
        <f t="shared" si="59"/>
        <v>2337.5700000000002</v>
      </c>
      <c r="R809" s="57">
        <f t="shared" si="58"/>
        <v>2337.5700000000002</v>
      </c>
      <c r="S809" s="58">
        <v>46022</v>
      </c>
    </row>
    <row r="810" spans="1:19" s="36" customFormat="1" ht="30" x14ac:dyDescent="0.25">
      <c r="A810" s="101">
        <v>790</v>
      </c>
      <c r="B810" s="101">
        <v>485</v>
      </c>
      <c r="C810" s="55" t="s">
        <v>810</v>
      </c>
      <c r="D810" s="59">
        <v>1968</v>
      </c>
      <c r="E810" s="55"/>
      <c r="F810" s="101" t="s">
        <v>1076</v>
      </c>
      <c r="G810" s="54">
        <v>5</v>
      </c>
      <c r="H810" s="54">
        <v>6</v>
      </c>
      <c r="I810" s="57">
        <v>4895</v>
      </c>
      <c r="J810" s="57">
        <v>4491.8</v>
      </c>
      <c r="K810" s="13">
        <v>193</v>
      </c>
      <c r="L810" s="57">
        <f>SUM('Прил.1.2-реестр дом'!G805)</f>
        <v>5688852.5</v>
      </c>
      <c r="M810" s="57">
        <v>0</v>
      </c>
      <c r="N810" s="57">
        <v>0</v>
      </c>
      <c r="O810" s="57">
        <v>0</v>
      </c>
      <c r="P810" s="57">
        <f t="shared" si="57"/>
        <v>5688852.5</v>
      </c>
      <c r="Q810" s="57">
        <f t="shared" si="59"/>
        <v>1266.5</v>
      </c>
      <c r="R810" s="57">
        <f t="shared" si="58"/>
        <v>1266.5</v>
      </c>
      <c r="S810" s="58">
        <v>46022</v>
      </c>
    </row>
    <row r="811" spans="1:19" s="36" customFormat="1" ht="30" x14ac:dyDescent="0.25">
      <c r="A811" s="101">
        <v>791</v>
      </c>
      <c r="B811" s="101">
        <v>486</v>
      </c>
      <c r="C811" s="55" t="s">
        <v>811</v>
      </c>
      <c r="D811" s="59">
        <v>1959</v>
      </c>
      <c r="E811" s="55"/>
      <c r="F811" s="101" t="s">
        <v>1076</v>
      </c>
      <c r="G811" s="54">
        <v>5</v>
      </c>
      <c r="H811" s="54">
        <v>4</v>
      </c>
      <c r="I811" s="57">
        <v>3598.1</v>
      </c>
      <c r="J811" s="57">
        <v>3328.8</v>
      </c>
      <c r="K811" s="13">
        <v>127</v>
      </c>
      <c r="L811" s="57">
        <f>SUM('Прил.1.2-реестр дом'!G806)</f>
        <v>7482521.3200000003</v>
      </c>
      <c r="M811" s="57">
        <v>0</v>
      </c>
      <c r="N811" s="57">
        <v>0</v>
      </c>
      <c r="O811" s="57">
        <v>0</v>
      </c>
      <c r="P811" s="57">
        <f t="shared" si="57"/>
        <v>7482521.3200000003</v>
      </c>
      <c r="Q811" s="57">
        <f t="shared" si="59"/>
        <v>2247.81</v>
      </c>
      <c r="R811" s="57">
        <f t="shared" si="58"/>
        <v>2247.81</v>
      </c>
      <c r="S811" s="58">
        <v>46022</v>
      </c>
    </row>
    <row r="812" spans="1:19" s="36" customFormat="1" ht="30" x14ac:dyDescent="0.25">
      <c r="A812" s="101">
        <v>792</v>
      </c>
      <c r="B812" s="101">
        <v>487</v>
      </c>
      <c r="C812" s="55" t="s">
        <v>812</v>
      </c>
      <c r="D812" s="59">
        <v>1963</v>
      </c>
      <c r="E812" s="55"/>
      <c r="F812" s="101" t="s">
        <v>1080</v>
      </c>
      <c r="G812" s="54">
        <v>5</v>
      </c>
      <c r="H812" s="54">
        <v>4</v>
      </c>
      <c r="I812" s="57">
        <v>3622.5</v>
      </c>
      <c r="J812" s="57">
        <v>3262.5</v>
      </c>
      <c r="K812" s="13">
        <v>136</v>
      </c>
      <c r="L812" s="57">
        <f>SUM('Прил.1.2-реестр дом'!G807)</f>
        <v>7820550.2400000002</v>
      </c>
      <c r="M812" s="57">
        <v>0</v>
      </c>
      <c r="N812" s="57">
        <v>0</v>
      </c>
      <c r="O812" s="57">
        <v>0</v>
      </c>
      <c r="P812" s="57">
        <f t="shared" si="57"/>
        <v>7820550.2400000002</v>
      </c>
      <c r="Q812" s="57">
        <f t="shared" si="59"/>
        <v>2397.1</v>
      </c>
      <c r="R812" s="57">
        <f t="shared" si="58"/>
        <v>2397.1</v>
      </c>
      <c r="S812" s="58">
        <v>46022</v>
      </c>
    </row>
    <row r="813" spans="1:19" s="36" customFormat="1" ht="30" x14ac:dyDescent="0.25">
      <c r="A813" s="101">
        <v>793</v>
      </c>
      <c r="B813" s="101">
        <v>488</v>
      </c>
      <c r="C813" s="55" t="s">
        <v>813</v>
      </c>
      <c r="D813" s="59">
        <v>1960</v>
      </c>
      <c r="E813" s="55"/>
      <c r="F813" s="101" t="s">
        <v>1076</v>
      </c>
      <c r="G813" s="54">
        <v>5</v>
      </c>
      <c r="H813" s="54">
        <v>4</v>
      </c>
      <c r="I813" s="57">
        <v>3472.6</v>
      </c>
      <c r="J813" s="57">
        <v>3206.4</v>
      </c>
      <c r="K813" s="13">
        <v>148</v>
      </c>
      <c r="L813" s="57">
        <f>SUM('Прил.1.2-реестр дом'!G808)</f>
        <v>9774605.0299999993</v>
      </c>
      <c r="M813" s="57">
        <v>0</v>
      </c>
      <c r="N813" s="57">
        <v>0</v>
      </c>
      <c r="O813" s="57">
        <v>0</v>
      </c>
      <c r="P813" s="57">
        <f t="shared" si="57"/>
        <v>9774605.0299999993</v>
      </c>
      <c r="Q813" s="57">
        <f t="shared" si="59"/>
        <v>3048.47</v>
      </c>
      <c r="R813" s="57">
        <f t="shared" si="58"/>
        <v>3048.47</v>
      </c>
      <c r="S813" s="58">
        <v>46022</v>
      </c>
    </row>
    <row r="814" spans="1:19" s="36" customFormat="1" ht="30" x14ac:dyDescent="0.25">
      <c r="A814" s="101">
        <v>794</v>
      </c>
      <c r="B814" s="101">
        <v>489</v>
      </c>
      <c r="C814" s="55" t="s">
        <v>814</v>
      </c>
      <c r="D814" s="56">
        <v>1977</v>
      </c>
      <c r="E814" s="55"/>
      <c r="F814" s="101" t="s">
        <v>1076</v>
      </c>
      <c r="G814" s="54">
        <v>5</v>
      </c>
      <c r="H814" s="54">
        <v>4</v>
      </c>
      <c r="I814" s="57">
        <v>3920.85</v>
      </c>
      <c r="J814" s="57">
        <v>3624.05</v>
      </c>
      <c r="K814" s="13">
        <v>128</v>
      </c>
      <c r="L814" s="57">
        <f>SUM('Прил.1.2-реестр дом'!G809)</f>
        <v>6363947.7999999998</v>
      </c>
      <c r="M814" s="57">
        <v>0</v>
      </c>
      <c r="N814" s="57">
        <v>0</v>
      </c>
      <c r="O814" s="57">
        <v>0</v>
      </c>
      <c r="P814" s="57">
        <f t="shared" si="57"/>
        <v>6363947.7999999998</v>
      </c>
      <c r="Q814" s="57">
        <f t="shared" si="59"/>
        <v>1756.03</v>
      </c>
      <c r="R814" s="57">
        <f t="shared" si="58"/>
        <v>1756.03</v>
      </c>
      <c r="S814" s="58">
        <v>46022</v>
      </c>
    </row>
    <row r="815" spans="1:19" s="36" customFormat="1" ht="30" x14ac:dyDescent="0.25">
      <c r="A815" s="101">
        <v>795</v>
      </c>
      <c r="B815" s="101">
        <v>490</v>
      </c>
      <c r="C815" s="55" t="s">
        <v>815</v>
      </c>
      <c r="D815" s="59">
        <v>1976</v>
      </c>
      <c r="E815" s="55"/>
      <c r="F815" s="101" t="s">
        <v>1076</v>
      </c>
      <c r="G815" s="54">
        <v>5</v>
      </c>
      <c r="H815" s="54">
        <v>2</v>
      </c>
      <c r="I815" s="57">
        <v>1993.9</v>
      </c>
      <c r="J815" s="57">
        <v>1827.6</v>
      </c>
      <c r="K815" s="13">
        <v>89</v>
      </c>
      <c r="L815" s="57">
        <f>SUM('Прил.1.2-реестр дом'!G810)</f>
        <v>2952317.86</v>
      </c>
      <c r="M815" s="57">
        <v>0</v>
      </c>
      <c r="N815" s="57">
        <v>0</v>
      </c>
      <c r="O815" s="57">
        <v>0</v>
      </c>
      <c r="P815" s="57">
        <f t="shared" si="57"/>
        <v>2952317.86</v>
      </c>
      <c r="Q815" s="57">
        <f t="shared" si="59"/>
        <v>1615.41</v>
      </c>
      <c r="R815" s="57">
        <f t="shared" si="58"/>
        <v>1615.41</v>
      </c>
      <c r="S815" s="58">
        <v>46022</v>
      </c>
    </row>
    <row r="816" spans="1:19" s="36" customFormat="1" ht="30" x14ac:dyDescent="0.25">
      <c r="A816" s="101">
        <v>796</v>
      </c>
      <c r="B816" s="101">
        <v>491</v>
      </c>
      <c r="C816" s="55" t="s">
        <v>816</v>
      </c>
      <c r="D816" s="59">
        <v>1965</v>
      </c>
      <c r="E816" s="55"/>
      <c r="F816" s="101" t="s">
        <v>1076</v>
      </c>
      <c r="G816" s="54">
        <v>5</v>
      </c>
      <c r="H816" s="54">
        <v>8</v>
      </c>
      <c r="I816" s="57">
        <v>7319.2</v>
      </c>
      <c r="J816" s="57">
        <v>6778.2</v>
      </c>
      <c r="K816" s="13">
        <v>295</v>
      </c>
      <c r="L816" s="57">
        <f>SUM('Прил.1.2-реестр дом'!G811)</f>
        <v>8506200.0399999991</v>
      </c>
      <c r="M816" s="57">
        <v>0</v>
      </c>
      <c r="N816" s="57">
        <v>0</v>
      </c>
      <c r="O816" s="57">
        <v>0</v>
      </c>
      <c r="P816" s="57">
        <f t="shared" si="57"/>
        <v>8506200.0399999991</v>
      </c>
      <c r="Q816" s="57">
        <f t="shared" si="59"/>
        <v>1254.93</v>
      </c>
      <c r="R816" s="57">
        <f t="shared" si="58"/>
        <v>1254.93</v>
      </c>
      <c r="S816" s="58">
        <v>46022</v>
      </c>
    </row>
    <row r="817" spans="1:19" s="36" customFormat="1" ht="30" x14ac:dyDescent="0.25">
      <c r="A817" s="101">
        <v>797</v>
      </c>
      <c r="B817" s="101">
        <v>492</v>
      </c>
      <c r="C817" s="55" t="s">
        <v>817</v>
      </c>
      <c r="D817" s="59">
        <v>1965</v>
      </c>
      <c r="E817" s="55"/>
      <c r="F817" s="101" t="s">
        <v>1076</v>
      </c>
      <c r="G817" s="54">
        <v>5</v>
      </c>
      <c r="H817" s="54">
        <v>4</v>
      </c>
      <c r="I817" s="57">
        <v>3448.6</v>
      </c>
      <c r="J817" s="57">
        <v>3182.5</v>
      </c>
      <c r="K817" s="13">
        <v>161</v>
      </c>
      <c r="L817" s="57">
        <f>SUM('Прил.1.2-реестр дом'!G812)</f>
        <v>7872837.4299999997</v>
      </c>
      <c r="M817" s="57">
        <v>0</v>
      </c>
      <c r="N817" s="57">
        <v>0</v>
      </c>
      <c r="O817" s="57">
        <v>0</v>
      </c>
      <c r="P817" s="57">
        <f t="shared" si="57"/>
        <v>7872837.4299999997</v>
      </c>
      <c r="Q817" s="57">
        <f t="shared" si="59"/>
        <v>2473.79</v>
      </c>
      <c r="R817" s="57">
        <f t="shared" si="58"/>
        <v>2473.79</v>
      </c>
      <c r="S817" s="58">
        <v>46022</v>
      </c>
    </row>
    <row r="818" spans="1:19" s="36" customFormat="1" ht="30" x14ac:dyDescent="0.25">
      <c r="A818" s="101">
        <v>798</v>
      </c>
      <c r="B818" s="101">
        <v>493</v>
      </c>
      <c r="C818" s="55" t="s">
        <v>818</v>
      </c>
      <c r="D818" s="59">
        <v>1962</v>
      </c>
      <c r="E818" s="55"/>
      <c r="F818" s="101" t="s">
        <v>1076</v>
      </c>
      <c r="G818" s="54">
        <v>5</v>
      </c>
      <c r="H818" s="54">
        <v>4</v>
      </c>
      <c r="I818" s="57">
        <v>3901.9</v>
      </c>
      <c r="J818" s="57">
        <v>3638.6</v>
      </c>
      <c r="K818" s="13">
        <v>123</v>
      </c>
      <c r="L818" s="57">
        <f>SUM('Прил.1.2-реестр дом'!G813)</f>
        <v>10982990.08</v>
      </c>
      <c r="M818" s="57">
        <v>0</v>
      </c>
      <c r="N818" s="57">
        <v>0</v>
      </c>
      <c r="O818" s="57">
        <v>0</v>
      </c>
      <c r="P818" s="57">
        <f t="shared" si="57"/>
        <v>10982990.08</v>
      </c>
      <c r="Q818" s="57">
        <f t="shared" si="59"/>
        <v>3018.47</v>
      </c>
      <c r="R818" s="57">
        <f t="shared" si="58"/>
        <v>3018.47</v>
      </c>
      <c r="S818" s="58">
        <v>46022</v>
      </c>
    </row>
    <row r="819" spans="1:19" s="36" customFormat="1" ht="30" x14ac:dyDescent="0.25">
      <c r="A819" s="101">
        <v>799</v>
      </c>
      <c r="B819" s="101">
        <v>494</v>
      </c>
      <c r="C819" s="55" t="s">
        <v>819</v>
      </c>
      <c r="D819" s="59">
        <v>1965</v>
      </c>
      <c r="E819" s="55"/>
      <c r="F819" s="101" t="s">
        <v>1075</v>
      </c>
      <c r="G819" s="54">
        <v>5</v>
      </c>
      <c r="H819" s="54">
        <v>4</v>
      </c>
      <c r="I819" s="57">
        <v>3534.4</v>
      </c>
      <c r="J819" s="57">
        <v>3263.4</v>
      </c>
      <c r="K819" s="13">
        <v>168</v>
      </c>
      <c r="L819" s="57">
        <f>SUM('Прил.1.2-реестр дом'!G814)</f>
        <v>7270611.9400000004</v>
      </c>
      <c r="M819" s="57">
        <v>0</v>
      </c>
      <c r="N819" s="57">
        <v>0</v>
      </c>
      <c r="O819" s="57">
        <v>0</v>
      </c>
      <c r="P819" s="57">
        <f t="shared" si="57"/>
        <v>7270611.9400000004</v>
      </c>
      <c r="Q819" s="57">
        <f t="shared" si="59"/>
        <v>2227.9299999999998</v>
      </c>
      <c r="R819" s="57">
        <f t="shared" si="58"/>
        <v>2227.9299999999998</v>
      </c>
      <c r="S819" s="58">
        <v>46022</v>
      </c>
    </row>
    <row r="820" spans="1:19" s="36" customFormat="1" ht="30" x14ac:dyDescent="0.25">
      <c r="A820" s="101">
        <v>800</v>
      </c>
      <c r="B820" s="101">
        <v>495</v>
      </c>
      <c r="C820" s="55" t="s">
        <v>820</v>
      </c>
      <c r="D820" s="56">
        <v>1966</v>
      </c>
      <c r="E820" s="55"/>
      <c r="F820" s="101" t="s">
        <v>1076</v>
      </c>
      <c r="G820" s="54">
        <v>5</v>
      </c>
      <c r="H820" s="54">
        <v>4</v>
      </c>
      <c r="I820" s="57">
        <v>3479.8</v>
      </c>
      <c r="J820" s="57">
        <v>3210.4</v>
      </c>
      <c r="K820" s="13">
        <v>146</v>
      </c>
      <c r="L820" s="57">
        <f>SUM('Прил.1.2-реестр дом'!G815)</f>
        <v>9794871.4399999995</v>
      </c>
      <c r="M820" s="57">
        <v>0</v>
      </c>
      <c r="N820" s="57">
        <v>0</v>
      </c>
      <c r="O820" s="57">
        <v>0</v>
      </c>
      <c r="P820" s="57">
        <f t="shared" si="57"/>
        <v>9794871.4399999995</v>
      </c>
      <c r="Q820" s="57">
        <f t="shared" si="59"/>
        <v>3050.98</v>
      </c>
      <c r="R820" s="57">
        <f t="shared" si="58"/>
        <v>3050.98</v>
      </c>
      <c r="S820" s="58">
        <v>46022</v>
      </c>
    </row>
    <row r="821" spans="1:19" s="36" customFormat="1" ht="30" x14ac:dyDescent="0.25">
      <c r="A821" s="101">
        <v>801</v>
      </c>
      <c r="B821" s="101">
        <v>496</v>
      </c>
      <c r="C821" s="55" t="s">
        <v>821</v>
      </c>
      <c r="D821" s="59">
        <v>1962</v>
      </c>
      <c r="E821" s="55"/>
      <c r="F821" s="101" t="s">
        <v>1076</v>
      </c>
      <c r="G821" s="54">
        <v>5</v>
      </c>
      <c r="H821" s="54">
        <v>2</v>
      </c>
      <c r="I821" s="57">
        <v>1707.1</v>
      </c>
      <c r="J821" s="57">
        <v>1571.9</v>
      </c>
      <c r="K821" s="13">
        <v>55</v>
      </c>
      <c r="L821" s="57">
        <f>SUM('Прил.1.2-реестр дом'!G816)</f>
        <v>4070336.2</v>
      </c>
      <c r="M821" s="57">
        <v>0</v>
      </c>
      <c r="N821" s="57">
        <v>0</v>
      </c>
      <c r="O821" s="57">
        <v>0</v>
      </c>
      <c r="P821" s="57">
        <f t="shared" si="57"/>
        <v>4070336.2</v>
      </c>
      <c r="Q821" s="57">
        <f t="shared" si="59"/>
        <v>2589.44</v>
      </c>
      <c r="R821" s="57">
        <f t="shared" si="58"/>
        <v>2589.44</v>
      </c>
      <c r="S821" s="58">
        <v>46022</v>
      </c>
    </row>
    <row r="822" spans="1:19" s="36" customFormat="1" ht="30" x14ac:dyDescent="0.25">
      <c r="A822" s="101">
        <v>802</v>
      </c>
      <c r="B822" s="101">
        <v>497</v>
      </c>
      <c r="C822" s="55" t="s">
        <v>822</v>
      </c>
      <c r="D822" s="59">
        <v>1963</v>
      </c>
      <c r="E822" s="55"/>
      <c r="F822" s="101" t="s">
        <v>1076</v>
      </c>
      <c r="G822" s="54">
        <v>5</v>
      </c>
      <c r="H822" s="54">
        <v>4</v>
      </c>
      <c r="I822" s="57">
        <v>3995.5</v>
      </c>
      <c r="J822" s="57">
        <v>3826.3</v>
      </c>
      <c r="K822" s="13">
        <v>98</v>
      </c>
      <c r="L822" s="57">
        <f>SUM('Прил.1.2-реестр дом'!G817)</f>
        <v>11246453.49</v>
      </c>
      <c r="M822" s="57">
        <v>0</v>
      </c>
      <c r="N822" s="57">
        <v>0</v>
      </c>
      <c r="O822" s="57">
        <v>0</v>
      </c>
      <c r="P822" s="57">
        <f t="shared" si="57"/>
        <v>11246453.49</v>
      </c>
      <c r="Q822" s="57">
        <f t="shared" si="59"/>
        <v>2939.25</v>
      </c>
      <c r="R822" s="57">
        <f t="shared" si="58"/>
        <v>2939.25</v>
      </c>
      <c r="S822" s="58">
        <v>46022</v>
      </c>
    </row>
    <row r="823" spans="1:19" s="36" customFormat="1" ht="30" x14ac:dyDescent="0.25">
      <c r="A823" s="101">
        <v>803</v>
      </c>
      <c r="B823" s="101">
        <v>498</v>
      </c>
      <c r="C823" s="55" t="s">
        <v>823</v>
      </c>
      <c r="D823" s="56">
        <v>1965</v>
      </c>
      <c r="E823" s="55"/>
      <c r="F823" s="101" t="s">
        <v>1076</v>
      </c>
      <c r="G823" s="54">
        <v>5</v>
      </c>
      <c r="H823" s="54">
        <v>4</v>
      </c>
      <c r="I823" s="57">
        <v>3508.8</v>
      </c>
      <c r="J823" s="57">
        <v>3238.2</v>
      </c>
      <c r="K823" s="13">
        <v>149</v>
      </c>
      <c r="L823" s="57">
        <f>SUM('Прил.1.2-реестр дом'!G818)</f>
        <v>9876500.0600000005</v>
      </c>
      <c r="M823" s="57">
        <v>0</v>
      </c>
      <c r="N823" s="57">
        <v>0</v>
      </c>
      <c r="O823" s="57">
        <v>0</v>
      </c>
      <c r="P823" s="57">
        <f t="shared" si="57"/>
        <v>9876500.0600000005</v>
      </c>
      <c r="Q823" s="57">
        <f t="shared" si="59"/>
        <v>3050</v>
      </c>
      <c r="R823" s="57">
        <f t="shared" si="58"/>
        <v>3050</v>
      </c>
      <c r="S823" s="58">
        <v>46022</v>
      </c>
    </row>
    <row r="824" spans="1:19" s="36" customFormat="1" ht="30" x14ac:dyDescent="0.25">
      <c r="A824" s="101">
        <v>804</v>
      </c>
      <c r="B824" s="101">
        <v>499</v>
      </c>
      <c r="C824" s="55" t="s">
        <v>824</v>
      </c>
      <c r="D824" s="56">
        <v>1974</v>
      </c>
      <c r="E824" s="55"/>
      <c r="F824" s="101" t="s">
        <v>1075</v>
      </c>
      <c r="G824" s="54">
        <v>5</v>
      </c>
      <c r="H824" s="54">
        <v>8</v>
      </c>
      <c r="I824" s="57">
        <v>6351.7</v>
      </c>
      <c r="J824" s="57">
        <v>5724.5</v>
      </c>
      <c r="K824" s="13">
        <v>264</v>
      </c>
      <c r="L824" s="57">
        <f>SUM('Прил.1.2-реестр дом'!G819)</f>
        <v>11993844.48</v>
      </c>
      <c r="M824" s="57">
        <v>0</v>
      </c>
      <c r="N824" s="57">
        <v>0</v>
      </c>
      <c r="O824" s="57">
        <v>0</v>
      </c>
      <c r="P824" s="57">
        <f t="shared" ref="P824:P886" si="60">L824</f>
        <v>11993844.48</v>
      </c>
      <c r="Q824" s="57">
        <f t="shared" si="59"/>
        <v>2095.1799999999998</v>
      </c>
      <c r="R824" s="57">
        <f t="shared" ref="R824:R886" si="61">SUM(Q824)</f>
        <v>2095.1799999999998</v>
      </c>
      <c r="S824" s="58">
        <v>46022</v>
      </c>
    </row>
    <row r="825" spans="1:19" s="36" customFormat="1" ht="30" x14ac:dyDescent="0.25">
      <c r="A825" s="101">
        <v>805</v>
      </c>
      <c r="B825" s="101">
        <v>500</v>
      </c>
      <c r="C825" s="55" t="s">
        <v>825</v>
      </c>
      <c r="D825" s="59">
        <v>1960</v>
      </c>
      <c r="E825" s="55"/>
      <c r="F825" s="101" t="s">
        <v>1076</v>
      </c>
      <c r="G825" s="54">
        <v>2</v>
      </c>
      <c r="H825" s="54">
        <v>2</v>
      </c>
      <c r="I825" s="57">
        <v>690.3</v>
      </c>
      <c r="J825" s="57">
        <v>630.1</v>
      </c>
      <c r="K825" s="13">
        <v>27</v>
      </c>
      <c r="L825" s="57">
        <f>SUM('Прил.1.2-реестр дом'!G820)</f>
        <v>2438284.15</v>
      </c>
      <c r="M825" s="57">
        <v>0</v>
      </c>
      <c r="N825" s="57">
        <v>0</v>
      </c>
      <c r="O825" s="57">
        <v>0</v>
      </c>
      <c r="P825" s="57">
        <f t="shared" si="60"/>
        <v>2438284.15</v>
      </c>
      <c r="Q825" s="57">
        <f t="shared" si="59"/>
        <v>3869.68</v>
      </c>
      <c r="R825" s="57">
        <f t="shared" si="61"/>
        <v>3869.68</v>
      </c>
      <c r="S825" s="58">
        <v>46022</v>
      </c>
    </row>
    <row r="826" spans="1:19" s="36" customFormat="1" ht="30" x14ac:dyDescent="0.25">
      <c r="A826" s="101">
        <v>806</v>
      </c>
      <c r="B826" s="101">
        <v>501</v>
      </c>
      <c r="C826" s="55" t="s">
        <v>826</v>
      </c>
      <c r="D826" s="59">
        <v>1960</v>
      </c>
      <c r="E826" s="55"/>
      <c r="F826" s="101" t="s">
        <v>1076</v>
      </c>
      <c r="G826" s="54">
        <v>2</v>
      </c>
      <c r="H826" s="54">
        <v>3</v>
      </c>
      <c r="I826" s="57">
        <v>975.5</v>
      </c>
      <c r="J826" s="57">
        <v>889.5</v>
      </c>
      <c r="K826" s="13">
        <v>34</v>
      </c>
      <c r="L826" s="57">
        <f>SUM('Прил.1.2-реестр дом'!G821)</f>
        <v>2745817.89</v>
      </c>
      <c r="M826" s="57">
        <v>0</v>
      </c>
      <c r="N826" s="57">
        <v>0</v>
      </c>
      <c r="O826" s="57">
        <v>0</v>
      </c>
      <c r="P826" s="57">
        <f t="shared" si="60"/>
        <v>2745817.89</v>
      </c>
      <c r="Q826" s="57">
        <f t="shared" si="59"/>
        <v>3086.92</v>
      </c>
      <c r="R826" s="57">
        <f t="shared" si="61"/>
        <v>3086.92</v>
      </c>
      <c r="S826" s="58">
        <v>46022</v>
      </c>
    </row>
    <row r="827" spans="1:19" s="36" customFormat="1" ht="30" x14ac:dyDescent="0.25">
      <c r="A827" s="101">
        <v>807</v>
      </c>
      <c r="B827" s="101">
        <v>502</v>
      </c>
      <c r="C827" s="55" t="s">
        <v>827</v>
      </c>
      <c r="D827" s="59">
        <v>1956</v>
      </c>
      <c r="E827" s="55"/>
      <c r="F827" s="101" t="s">
        <v>1076</v>
      </c>
      <c r="G827" s="54">
        <v>2</v>
      </c>
      <c r="H827" s="54">
        <v>1</v>
      </c>
      <c r="I827" s="57">
        <v>442.1</v>
      </c>
      <c r="J827" s="57">
        <v>402.8</v>
      </c>
      <c r="K827" s="13">
        <v>13</v>
      </c>
      <c r="L827" s="57">
        <f>SUM('Прил.1.2-реестр дом'!G822)</f>
        <v>1775296.56</v>
      </c>
      <c r="M827" s="57">
        <v>0</v>
      </c>
      <c r="N827" s="57">
        <v>0</v>
      </c>
      <c r="O827" s="57">
        <v>0</v>
      </c>
      <c r="P827" s="57">
        <f t="shared" si="60"/>
        <v>1775296.56</v>
      </c>
      <c r="Q827" s="57">
        <f t="shared" ref="Q827:Q889" si="62">SUM(L827/J827)</f>
        <v>4407.3900000000003</v>
      </c>
      <c r="R827" s="57">
        <f t="shared" si="61"/>
        <v>4407.3900000000003</v>
      </c>
      <c r="S827" s="58">
        <v>46022</v>
      </c>
    </row>
    <row r="828" spans="1:19" s="36" customFormat="1" ht="30" x14ac:dyDescent="0.25">
      <c r="A828" s="101">
        <v>808</v>
      </c>
      <c r="B828" s="101">
        <v>503</v>
      </c>
      <c r="C828" s="55" t="s">
        <v>828</v>
      </c>
      <c r="D828" s="59">
        <v>1956</v>
      </c>
      <c r="E828" s="55"/>
      <c r="F828" s="101" t="s">
        <v>1076</v>
      </c>
      <c r="G828" s="54">
        <v>2</v>
      </c>
      <c r="H828" s="54">
        <v>1</v>
      </c>
      <c r="I828" s="57">
        <v>437.1</v>
      </c>
      <c r="J828" s="57">
        <v>399.9</v>
      </c>
      <c r="K828" s="13">
        <v>21</v>
      </c>
      <c r="L828" s="57">
        <f>SUM('Прил.1.2-реестр дом'!G823)</f>
        <v>1794279.3</v>
      </c>
      <c r="M828" s="57">
        <v>0</v>
      </c>
      <c r="N828" s="57">
        <v>0</v>
      </c>
      <c r="O828" s="57">
        <v>0</v>
      </c>
      <c r="P828" s="57">
        <f t="shared" si="60"/>
        <v>1794279.3</v>
      </c>
      <c r="Q828" s="57">
        <f t="shared" si="62"/>
        <v>4486.82</v>
      </c>
      <c r="R828" s="57">
        <f t="shared" si="61"/>
        <v>4486.82</v>
      </c>
      <c r="S828" s="58">
        <v>46022</v>
      </c>
    </row>
    <row r="829" spans="1:19" s="36" customFormat="1" ht="30" x14ac:dyDescent="0.25">
      <c r="A829" s="101">
        <v>809</v>
      </c>
      <c r="B829" s="101">
        <v>504</v>
      </c>
      <c r="C829" s="55" t="s">
        <v>829</v>
      </c>
      <c r="D829" s="56">
        <v>1982</v>
      </c>
      <c r="E829" s="55"/>
      <c r="F829" s="98" t="s">
        <v>1075</v>
      </c>
      <c r="G829" s="54">
        <v>9</v>
      </c>
      <c r="H829" s="54">
        <v>2</v>
      </c>
      <c r="I829" s="57">
        <v>4473.8</v>
      </c>
      <c r="J829" s="57">
        <v>3886.5</v>
      </c>
      <c r="K829" s="13">
        <v>148</v>
      </c>
      <c r="L829" s="57">
        <f>SUM('Прил.1.2-реестр дом'!G824)</f>
        <v>3135380.54</v>
      </c>
      <c r="M829" s="57">
        <v>0</v>
      </c>
      <c r="N829" s="57">
        <v>0</v>
      </c>
      <c r="O829" s="57">
        <v>0</v>
      </c>
      <c r="P829" s="57">
        <f t="shared" si="60"/>
        <v>3135380.54</v>
      </c>
      <c r="Q829" s="57">
        <f t="shared" si="62"/>
        <v>806.74</v>
      </c>
      <c r="R829" s="57">
        <f t="shared" si="61"/>
        <v>806.74</v>
      </c>
      <c r="S829" s="58">
        <v>46022</v>
      </c>
    </row>
    <row r="830" spans="1:19" s="36" customFormat="1" ht="30" x14ac:dyDescent="0.25">
      <c r="A830" s="101">
        <v>810</v>
      </c>
      <c r="B830" s="101">
        <v>505</v>
      </c>
      <c r="C830" s="55" t="s">
        <v>830</v>
      </c>
      <c r="D830" s="59">
        <v>1982</v>
      </c>
      <c r="E830" s="55"/>
      <c r="F830" s="101" t="s">
        <v>1075</v>
      </c>
      <c r="G830" s="54">
        <v>9</v>
      </c>
      <c r="H830" s="54">
        <v>2</v>
      </c>
      <c r="I830" s="57">
        <v>4526.1000000000004</v>
      </c>
      <c r="J830" s="57">
        <v>3885</v>
      </c>
      <c r="K830" s="13">
        <v>175</v>
      </c>
      <c r="L830" s="57">
        <f>SUM('Прил.1.2-реестр дом'!G825)</f>
        <v>3266930.94</v>
      </c>
      <c r="M830" s="57">
        <v>0</v>
      </c>
      <c r="N830" s="57">
        <v>0</v>
      </c>
      <c r="O830" s="57">
        <v>0</v>
      </c>
      <c r="P830" s="57">
        <f t="shared" si="60"/>
        <v>3266930.94</v>
      </c>
      <c r="Q830" s="57">
        <f t="shared" si="62"/>
        <v>840.91</v>
      </c>
      <c r="R830" s="57">
        <f t="shared" si="61"/>
        <v>840.91</v>
      </c>
      <c r="S830" s="58">
        <v>46022</v>
      </c>
    </row>
    <row r="831" spans="1:19" s="36" customFormat="1" ht="30" x14ac:dyDescent="0.25">
      <c r="A831" s="101">
        <v>811</v>
      </c>
      <c r="B831" s="101">
        <v>506</v>
      </c>
      <c r="C831" s="55" t="s">
        <v>831</v>
      </c>
      <c r="D831" s="56">
        <v>1979</v>
      </c>
      <c r="E831" s="55"/>
      <c r="F831" s="101" t="s">
        <v>1076</v>
      </c>
      <c r="G831" s="54">
        <v>3</v>
      </c>
      <c r="H831" s="54">
        <v>3</v>
      </c>
      <c r="I831" s="57">
        <v>2007.6</v>
      </c>
      <c r="J831" s="57">
        <v>1842.2</v>
      </c>
      <c r="K831" s="13">
        <v>84</v>
      </c>
      <c r="L831" s="57">
        <f>SUM('Прил.1.2-реестр дом'!G826)</f>
        <v>7112437.3899999997</v>
      </c>
      <c r="M831" s="57">
        <v>0</v>
      </c>
      <c r="N831" s="57">
        <v>0</v>
      </c>
      <c r="O831" s="57">
        <v>0</v>
      </c>
      <c r="P831" s="57">
        <f t="shared" si="60"/>
        <v>7112437.3899999997</v>
      </c>
      <c r="Q831" s="57">
        <f t="shared" si="62"/>
        <v>3860.84</v>
      </c>
      <c r="R831" s="57">
        <f t="shared" si="61"/>
        <v>3860.84</v>
      </c>
      <c r="S831" s="58">
        <v>46022</v>
      </c>
    </row>
    <row r="832" spans="1:19" s="36" customFormat="1" ht="30" x14ac:dyDescent="0.25">
      <c r="A832" s="101">
        <v>812</v>
      </c>
      <c r="B832" s="101">
        <v>507</v>
      </c>
      <c r="C832" s="55" t="s">
        <v>832</v>
      </c>
      <c r="D832" s="59">
        <v>1992</v>
      </c>
      <c r="E832" s="55"/>
      <c r="F832" s="101" t="s">
        <v>1076</v>
      </c>
      <c r="G832" s="54">
        <v>3</v>
      </c>
      <c r="H832" s="54">
        <v>4</v>
      </c>
      <c r="I832" s="57">
        <v>2232.1999999999998</v>
      </c>
      <c r="J832" s="57">
        <v>2041.2</v>
      </c>
      <c r="K832" s="13">
        <v>104</v>
      </c>
      <c r="L832" s="57">
        <f>SUM('Прил.1.2-реестр дом'!G827)</f>
        <v>6283151.9199999999</v>
      </c>
      <c r="M832" s="57">
        <v>0</v>
      </c>
      <c r="N832" s="57">
        <v>0</v>
      </c>
      <c r="O832" s="57">
        <v>0</v>
      </c>
      <c r="P832" s="57">
        <f t="shared" si="60"/>
        <v>6283151.9199999999</v>
      </c>
      <c r="Q832" s="57">
        <f t="shared" si="62"/>
        <v>3078.17</v>
      </c>
      <c r="R832" s="57">
        <f t="shared" si="61"/>
        <v>3078.17</v>
      </c>
      <c r="S832" s="58">
        <v>46022</v>
      </c>
    </row>
    <row r="833" spans="1:19" s="36" customFormat="1" ht="30" x14ac:dyDescent="0.25">
      <c r="A833" s="101">
        <v>813</v>
      </c>
      <c r="B833" s="101">
        <v>508</v>
      </c>
      <c r="C833" s="55" t="s">
        <v>833</v>
      </c>
      <c r="D833" s="59">
        <v>1993</v>
      </c>
      <c r="E833" s="55"/>
      <c r="F833" s="101" t="s">
        <v>1076</v>
      </c>
      <c r="G833" s="54">
        <v>3</v>
      </c>
      <c r="H833" s="54">
        <v>4</v>
      </c>
      <c r="I833" s="57">
        <v>2265.6</v>
      </c>
      <c r="J833" s="57">
        <v>2108</v>
      </c>
      <c r="K833" s="13">
        <v>83</v>
      </c>
      <c r="L833" s="57">
        <f>SUM('Прил.1.2-реестр дом'!G828)</f>
        <v>8120572.8099999996</v>
      </c>
      <c r="M833" s="57">
        <v>0</v>
      </c>
      <c r="N833" s="57">
        <v>0</v>
      </c>
      <c r="O833" s="57">
        <v>0</v>
      </c>
      <c r="P833" s="57">
        <f t="shared" si="60"/>
        <v>8120572.8099999996</v>
      </c>
      <c r="Q833" s="57">
        <f t="shared" si="62"/>
        <v>3852.26</v>
      </c>
      <c r="R833" s="57">
        <f t="shared" si="61"/>
        <v>3852.26</v>
      </c>
      <c r="S833" s="58">
        <v>46022</v>
      </c>
    </row>
    <row r="834" spans="1:19" s="36" customFormat="1" ht="30" x14ac:dyDescent="0.25">
      <c r="A834" s="101">
        <v>814</v>
      </c>
      <c r="B834" s="101">
        <v>509</v>
      </c>
      <c r="C834" s="55" t="s">
        <v>834</v>
      </c>
      <c r="D834" s="59">
        <v>1960</v>
      </c>
      <c r="E834" s="55"/>
      <c r="F834" s="101" t="s">
        <v>1076</v>
      </c>
      <c r="G834" s="54">
        <v>4</v>
      </c>
      <c r="H834" s="54">
        <v>3</v>
      </c>
      <c r="I834" s="57">
        <v>2189</v>
      </c>
      <c r="J834" s="57">
        <v>2035.7</v>
      </c>
      <c r="K834" s="13">
        <v>126</v>
      </c>
      <c r="L834" s="57">
        <f>SUM('Прил.1.2-реестр дом'!G829)</f>
        <v>8705557.1199999992</v>
      </c>
      <c r="M834" s="57">
        <v>0</v>
      </c>
      <c r="N834" s="57">
        <v>0</v>
      </c>
      <c r="O834" s="57">
        <v>0</v>
      </c>
      <c r="P834" s="57">
        <f t="shared" si="60"/>
        <v>8705557.1199999992</v>
      </c>
      <c r="Q834" s="57">
        <f t="shared" si="62"/>
        <v>4276.4399999999996</v>
      </c>
      <c r="R834" s="57">
        <f t="shared" si="61"/>
        <v>4276.4399999999996</v>
      </c>
      <c r="S834" s="58">
        <v>46022</v>
      </c>
    </row>
    <row r="835" spans="1:19" s="36" customFormat="1" ht="30" x14ac:dyDescent="0.25">
      <c r="A835" s="101">
        <v>815</v>
      </c>
      <c r="B835" s="101">
        <v>510</v>
      </c>
      <c r="C835" s="55" t="s">
        <v>835</v>
      </c>
      <c r="D835" s="59">
        <v>1973</v>
      </c>
      <c r="E835" s="55"/>
      <c r="F835" s="101" t="s">
        <v>1075</v>
      </c>
      <c r="G835" s="54">
        <v>5</v>
      </c>
      <c r="H835" s="54">
        <v>4</v>
      </c>
      <c r="I835" s="57">
        <v>2990</v>
      </c>
      <c r="J835" s="57">
        <v>2685</v>
      </c>
      <c r="K835" s="13">
        <v>142</v>
      </c>
      <c r="L835" s="57">
        <f>SUM('Прил.1.2-реестр дом'!G830)</f>
        <v>6456233.6699999999</v>
      </c>
      <c r="M835" s="57">
        <v>0</v>
      </c>
      <c r="N835" s="57">
        <v>0</v>
      </c>
      <c r="O835" s="57">
        <v>0</v>
      </c>
      <c r="P835" s="57">
        <f t="shared" si="60"/>
        <v>6456233.6699999999</v>
      </c>
      <c r="Q835" s="57">
        <f t="shared" si="62"/>
        <v>2404.56</v>
      </c>
      <c r="R835" s="57">
        <f t="shared" si="61"/>
        <v>2404.56</v>
      </c>
      <c r="S835" s="58">
        <v>46022</v>
      </c>
    </row>
    <row r="836" spans="1:19" s="36" customFormat="1" ht="30" x14ac:dyDescent="0.25">
      <c r="A836" s="101">
        <v>816</v>
      </c>
      <c r="B836" s="101">
        <v>511</v>
      </c>
      <c r="C836" s="55" t="s">
        <v>836</v>
      </c>
      <c r="D836" s="59">
        <v>1982</v>
      </c>
      <c r="E836" s="55"/>
      <c r="F836" s="101" t="s">
        <v>1075</v>
      </c>
      <c r="G836" s="54">
        <v>5</v>
      </c>
      <c r="H836" s="54">
        <v>3</v>
      </c>
      <c r="I836" s="57">
        <v>3593.5</v>
      </c>
      <c r="J836" s="57">
        <v>3348</v>
      </c>
      <c r="K836" s="13">
        <v>177</v>
      </c>
      <c r="L836" s="57">
        <f>SUM('Прил.1.2-реестр дом'!G831)</f>
        <v>4176668.12</v>
      </c>
      <c r="M836" s="57">
        <v>0</v>
      </c>
      <c r="N836" s="57">
        <v>0</v>
      </c>
      <c r="O836" s="57">
        <v>0</v>
      </c>
      <c r="P836" s="57">
        <f t="shared" si="60"/>
        <v>4176668.12</v>
      </c>
      <c r="Q836" s="57">
        <f t="shared" si="62"/>
        <v>1247.51</v>
      </c>
      <c r="R836" s="57">
        <f t="shared" si="61"/>
        <v>1247.51</v>
      </c>
      <c r="S836" s="58">
        <v>46022</v>
      </c>
    </row>
    <row r="837" spans="1:19" s="36" customFormat="1" ht="30" x14ac:dyDescent="0.25">
      <c r="A837" s="101">
        <v>817</v>
      </c>
      <c r="B837" s="101">
        <v>512</v>
      </c>
      <c r="C837" s="55" t="s">
        <v>837</v>
      </c>
      <c r="D837" s="59">
        <v>1983</v>
      </c>
      <c r="E837" s="55"/>
      <c r="F837" s="101" t="s">
        <v>1075</v>
      </c>
      <c r="G837" s="54">
        <v>9</v>
      </c>
      <c r="H837" s="54">
        <v>2</v>
      </c>
      <c r="I837" s="57">
        <v>4174.8</v>
      </c>
      <c r="J837" s="57">
        <v>3840.2</v>
      </c>
      <c r="K837" s="13">
        <v>177</v>
      </c>
      <c r="L837" s="57">
        <f>SUM('Прил.1.2-реестр дом'!G832)</f>
        <v>3330359.03</v>
      </c>
      <c r="M837" s="57">
        <v>0</v>
      </c>
      <c r="N837" s="57">
        <v>0</v>
      </c>
      <c r="O837" s="57">
        <v>0</v>
      </c>
      <c r="P837" s="57">
        <f t="shared" si="60"/>
        <v>3330359.03</v>
      </c>
      <c r="Q837" s="57">
        <f t="shared" si="62"/>
        <v>867.24</v>
      </c>
      <c r="R837" s="57">
        <f t="shared" si="61"/>
        <v>867.24</v>
      </c>
      <c r="S837" s="58">
        <v>46022</v>
      </c>
    </row>
    <row r="838" spans="1:19" s="36" customFormat="1" ht="30" x14ac:dyDescent="0.25">
      <c r="A838" s="101">
        <v>818</v>
      </c>
      <c r="B838" s="101">
        <v>513</v>
      </c>
      <c r="C838" s="55" t="s">
        <v>838</v>
      </c>
      <c r="D838" s="56">
        <v>1971</v>
      </c>
      <c r="E838" s="55"/>
      <c r="F838" s="101" t="s">
        <v>1075</v>
      </c>
      <c r="G838" s="54">
        <v>5</v>
      </c>
      <c r="H838" s="54">
        <v>6</v>
      </c>
      <c r="I838" s="57">
        <v>4929.8999999999996</v>
      </c>
      <c r="J838" s="57">
        <v>4423.3999999999996</v>
      </c>
      <c r="K838" s="13">
        <v>208</v>
      </c>
      <c r="L838" s="57">
        <f>SUM('Прил.1.2-реестр дом'!G833)</f>
        <v>3932724.2</v>
      </c>
      <c r="M838" s="57">
        <v>0</v>
      </c>
      <c r="N838" s="57">
        <v>0</v>
      </c>
      <c r="O838" s="57">
        <v>0</v>
      </c>
      <c r="P838" s="57">
        <f t="shared" si="60"/>
        <v>3932724.2</v>
      </c>
      <c r="Q838" s="57">
        <f t="shared" si="62"/>
        <v>889.07</v>
      </c>
      <c r="R838" s="57">
        <f t="shared" si="61"/>
        <v>889.07</v>
      </c>
      <c r="S838" s="58">
        <v>46022</v>
      </c>
    </row>
    <row r="839" spans="1:19" s="36" customFormat="1" ht="30" x14ac:dyDescent="0.25">
      <c r="A839" s="101">
        <v>819</v>
      </c>
      <c r="B839" s="101">
        <v>514</v>
      </c>
      <c r="C839" s="55" t="s">
        <v>839</v>
      </c>
      <c r="D839" s="59">
        <v>1961</v>
      </c>
      <c r="E839" s="55"/>
      <c r="F839" s="101" t="s">
        <v>1076</v>
      </c>
      <c r="G839" s="54">
        <v>3</v>
      </c>
      <c r="H839" s="54">
        <v>3</v>
      </c>
      <c r="I839" s="57">
        <v>1676</v>
      </c>
      <c r="J839" s="57">
        <v>1557</v>
      </c>
      <c r="K839" s="13">
        <v>50</v>
      </c>
      <c r="L839" s="57">
        <f>SUM('Прил.1.2-реестр дом'!G834)</f>
        <v>5613672.9100000001</v>
      </c>
      <c r="M839" s="57">
        <v>0</v>
      </c>
      <c r="N839" s="57">
        <v>0</v>
      </c>
      <c r="O839" s="57">
        <v>0</v>
      </c>
      <c r="P839" s="57">
        <f t="shared" si="60"/>
        <v>5613672.9100000001</v>
      </c>
      <c r="Q839" s="57">
        <f t="shared" si="62"/>
        <v>3605.44</v>
      </c>
      <c r="R839" s="57">
        <f t="shared" si="61"/>
        <v>3605.44</v>
      </c>
      <c r="S839" s="58">
        <v>46022</v>
      </c>
    </row>
    <row r="840" spans="1:19" s="36" customFormat="1" ht="30" x14ac:dyDescent="0.25">
      <c r="A840" s="101">
        <v>820</v>
      </c>
      <c r="B840" s="101">
        <v>515</v>
      </c>
      <c r="C840" s="55" t="s">
        <v>840</v>
      </c>
      <c r="D840" s="59">
        <v>1966</v>
      </c>
      <c r="E840" s="55"/>
      <c r="F840" s="101" t="s">
        <v>1075</v>
      </c>
      <c r="G840" s="54">
        <v>5</v>
      </c>
      <c r="H840" s="54">
        <v>6</v>
      </c>
      <c r="I840" s="57">
        <v>4882.8999999999996</v>
      </c>
      <c r="J840" s="57">
        <v>4391</v>
      </c>
      <c r="K840" s="13">
        <v>163</v>
      </c>
      <c r="L840" s="57">
        <f>SUM('Прил.1.2-реестр дом'!G835)</f>
        <v>3895230.93</v>
      </c>
      <c r="M840" s="57">
        <v>0</v>
      </c>
      <c r="N840" s="57">
        <v>0</v>
      </c>
      <c r="O840" s="57">
        <v>0</v>
      </c>
      <c r="P840" s="57">
        <f t="shared" si="60"/>
        <v>3895230.93</v>
      </c>
      <c r="Q840" s="57">
        <f t="shared" si="62"/>
        <v>887.09</v>
      </c>
      <c r="R840" s="57">
        <f t="shared" si="61"/>
        <v>887.09</v>
      </c>
      <c r="S840" s="58">
        <v>46022</v>
      </c>
    </row>
    <row r="841" spans="1:19" s="36" customFormat="1" ht="30" x14ac:dyDescent="0.25">
      <c r="A841" s="101">
        <v>821</v>
      </c>
      <c r="B841" s="101">
        <v>516</v>
      </c>
      <c r="C841" s="55" t="s">
        <v>841</v>
      </c>
      <c r="D841" s="59">
        <v>1968</v>
      </c>
      <c r="E841" s="55"/>
      <c r="F841" s="101" t="s">
        <v>1075</v>
      </c>
      <c r="G841" s="54">
        <v>5</v>
      </c>
      <c r="H841" s="54">
        <v>6</v>
      </c>
      <c r="I841" s="57">
        <v>4845.2</v>
      </c>
      <c r="J841" s="57">
        <v>4396.5</v>
      </c>
      <c r="K841" s="13">
        <v>188</v>
      </c>
      <c r="L841" s="57">
        <f>SUM('Прил.1.2-реестр дом'!G836)</f>
        <v>3865156.55</v>
      </c>
      <c r="M841" s="57">
        <v>0</v>
      </c>
      <c r="N841" s="57">
        <v>0</v>
      </c>
      <c r="O841" s="57">
        <v>0</v>
      </c>
      <c r="P841" s="57">
        <f t="shared" si="60"/>
        <v>3865156.55</v>
      </c>
      <c r="Q841" s="57">
        <f t="shared" si="62"/>
        <v>879.14</v>
      </c>
      <c r="R841" s="57">
        <f t="shared" si="61"/>
        <v>879.14</v>
      </c>
      <c r="S841" s="58">
        <v>46022</v>
      </c>
    </row>
    <row r="842" spans="1:19" s="36" customFormat="1" ht="30" x14ac:dyDescent="0.25">
      <c r="A842" s="101">
        <v>822</v>
      </c>
      <c r="B842" s="101">
        <v>517</v>
      </c>
      <c r="C842" s="55" t="s">
        <v>842</v>
      </c>
      <c r="D842" s="59">
        <v>1968</v>
      </c>
      <c r="E842" s="55"/>
      <c r="F842" s="101" t="s">
        <v>1075</v>
      </c>
      <c r="G842" s="54">
        <v>5</v>
      </c>
      <c r="H842" s="54">
        <v>6</v>
      </c>
      <c r="I842" s="57">
        <v>4870.3</v>
      </c>
      <c r="J842" s="57">
        <v>4408.3</v>
      </c>
      <c r="K842" s="13">
        <v>183</v>
      </c>
      <c r="L842" s="57">
        <f>SUM('Прил.1.2-реестр дом'!G837)</f>
        <v>3885179.55</v>
      </c>
      <c r="M842" s="57">
        <v>0</v>
      </c>
      <c r="N842" s="57">
        <v>0</v>
      </c>
      <c r="O842" s="57">
        <v>0</v>
      </c>
      <c r="P842" s="57">
        <f t="shared" si="60"/>
        <v>3885179.55</v>
      </c>
      <c r="Q842" s="57">
        <f t="shared" si="62"/>
        <v>881.33</v>
      </c>
      <c r="R842" s="57">
        <f t="shared" si="61"/>
        <v>881.33</v>
      </c>
      <c r="S842" s="58">
        <v>46022</v>
      </c>
    </row>
    <row r="843" spans="1:19" s="36" customFormat="1" ht="30" x14ac:dyDescent="0.25">
      <c r="A843" s="101">
        <v>823</v>
      </c>
      <c r="B843" s="101">
        <v>518</v>
      </c>
      <c r="C843" s="55" t="s">
        <v>843</v>
      </c>
      <c r="D843" s="59">
        <v>1968</v>
      </c>
      <c r="E843" s="55"/>
      <c r="F843" s="101" t="s">
        <v>1075</v>
      </c>
      <c r="G843" s="54">
        <v>5</v>
      </c>
      <c r="H843" s="54">
        <v>8</v>
      </c>
      <c r="I843" s="57">
        <v>6345.9</v>
      </c>
      <c r="J843" s="57">
        <v>5723.2</v>
      </c>
      <c r="K843" s="13">
        <v>274</v>
      </c>
      <c r="L843" s="57">
        <f>SUM('Прил.1.2-реестр дом'!G838)</f>
        <v>7375053.9500000002</v>
      </c>
      <c r="M843" s="57">
        <v>0</v>
      </c>
      <c r="N843" s="57">
        <v>0</v>
      </c>
      <c r="O843" s="57">
        <v>0</v>
      </c>
      <c r="P843" s="57">
        <f t="shared" si="60"/>
        <v>7375053.9500000002</v>
      </c>
      <c r="Q843" s="57">
        <f t="shared" si="62"/>
        <v>1288.6199999999999</v>
      </c>
      <c r="R843" s="57">
        <f t="shared" si="61"/>
        <v>1288.6199999999999</v>
      </c>
      <c r="S843" s="58">
        <v>46022</v>
      </c>
    </row>
    <row r="844" spans="1:19" s="36" customFormat="1" ht="30" x14ac:dyDescent="0.25">
      <c r="A844" s="101">
        <v>824</v>
      </c>
      <c r="B844" s="101">
        <v>519</v>
      </c>
      <c r="C844" s="55" t="s">
        <v>844</v>
      </c>
      <c r="D844" s="59">
        <v>1978</v>
      </c>
      <c r="E844" s="55"/>
      <c r="F844" s="101" t="s">
        <v>1075</v>
      </c>
      <c r="G844" s="54">
        <v>9</v>
      </c>
      <c r="H844" s="54">
        <v>2</v>
      </c>
      <c r="I844" s="57">
        <v>9809.9500000000007</v>
      </c>
      <c r="J844" s="57">
        <v>7671.95</v>
      </c>
      <c r="K844" s="13">
        <v>484</v>
      </c>
      <c r="L844" s="57">
        <f>SUM('Прил.1.2-реестр дом'!G839)</f>
        <v>7825681.5999999996</v>
      </c>
      <c r="M844" s="57">
        <v>0</v>
      </c>
      <c r="N844" s="57">
        <v>0</v>
      </c>
      <c r="O844" s="57">
        <v>0</v>
      </c>
      <c r="P844" s="57">
        <f t="shared" si="60"/>
        <v>7825681.5999999996</v>
      </c>
      <c r="Q844" s="57">
        <f t="shared" si="62"/>
        <v>1020.04</v>
      </c>
      <c r="R844" s="57">
        <f t="shared" si="61"/>
        <v>1020.04</v>
      </c>
      <c r="S844" s="58">
        <v>46022</v>
      </c>
    </row>
    <row r="845" spans="1:19" s="36" customFormat="1" ht="30" x14ac:dyDescent="0.25">
      <c r="A845" s="101">
        <v>825</v>
      </c>
      <c r="B845" s="101">
        <v>520</v>
      </c>
      <c r="C845" s="55" t="s">
        <v>845</v>
      </c>
      <c r="D845" s="56">
        <v>1957</v>
      </c>
      <c r="E845" s="55"/>
      <c r="F845" s="101" t="s">
        <v>1076</v>
      </c>
      <c r="G845" s="54">
        <v>2</v>
      </c>
      <c r="H845" s="54">
        <v>1</v>
      </c>
      <c r="I845" s="57">
        <v>441.9</v>
      </c>
      <c r="J845" s="57">
        <v>403.9</v>
      </c>
      <c r="K845" s="13">
        <v>21</v>
      </c>
      <c r="L845" s="57">
        <f>SUM('Прил.1.2-реестр дом'!G840)</f>
        <v>1560883.33</v>
      </c>
      <c r="M845" s="57">
        <v>0</v>
      </c>
      <c r="N845" s="57">
        <v>0</v>
      </c>
      <c r="O845" s="57">
        <v>0</v>
      </c>
      <c r="P845" s="57">
        <f t="shared" si="60"/>
        <v>1560883.33</v>
      </c>
      <c r="Q845" s="57">
        <f t="shared" si="62"/>
        <v>3864.53</v>
      </c>
      <c r="R845" s="57">
        <f t="shared" si="61"/>
        <v>3864.53</v>
      </c>
      <c r="S845" s="58">
        <v>46022</v>
      </c>
    </row>
    <row r="846" spans="1:19" s="36" customFormat="1" ht="30" x14ac:dyDescent="0.25">
      <c r="A846" s="101">
        <v>826</v>
      </c>
      <c r="B846" s="101">
        <v>521</v>
      </c>
      <c r="C846" s="55" t="s">
        <v>846</v>
      </c>
      <c r="D846" s="56">
        <v>1957</v>
      </c>
      <c r="E846" s="55"/>
      <c r="F846" s="101" t="s">
        <v>1076</v>
      </c>
      <c r="G846" s="54">
        <v>2</v>
      </c>
      <c r="H846" s="54">
        <v>1</v>
      </c>
      <c r="I846" s="57">
        <v>435.9</v>
      </c>
      <c r="J846" s="57">
        <v>400.9</v>
      </c>
      <c r="K846" s="13">
        <v>33</v>
      </c>
      <c r="L846" s="57">
        <f>SUM('Прил.1.2-реестр дом'!G841)</f>
        <v>347730.07</v>
      </c>
      <c r="M846" s="57">
        <v>0</v>
      </c>
      <c r="N846" s="57">
        <v>0</v>
      </c>
      <c r="O846" s="57">
        <v>0</v>
      </c>
      <c r="P846" s="57">
        <f t="shared" si="60"/>
        <v>347730.07</v>
      </c>
      <c r="Q846" s="57">
        <f t="shared" si="62"/>
        <v>867.37</v>
      </c>
      <c r="R846" s="57">
        <f t="shared" si="61"/>
        <v>867.37</v>
      </c>
      <c r="S846" s="58">
        <v>46022</v>
      </c>
    </row>
    <row r="847" spans="1:19" s="36" customFormat="1" ht="30" x14ac:dyDescent="0.25">
      <c r="A847" s="101">
        <v>827</v>
      </c>
      <c r="B847" s="101">
        <v>522</v>
      </c>
      <c r="C847" s="55" t="s">
        <v>847</v>
      </c>
      <c r="D847" s="59">
        <v>1969</v>
      </c>
      <c r="E847" s="55"/>
      <c r="F847" s="101" t="s">
        <v>1076</v>
      </c>
      <c r="G847" s="54">
        <v>5</v>
      </c>
      <c r="H847" s="54">
        <v>4</v>
      </c>
      <c r="I847" s="57">
        <v>3586.8</v>
      </c>
      <c r="J847" s="57">
        <v>3300.7</v>
      </c>
      <c r="K847" s="13">
        <v>162</v>
      </c>
      <c r="L847" s="57">
        <f>SUM('Прил.1.2-реестр дом'!G842)</f>
        <v>4752593.84</v>
      </c>
      <c r="M847" s="57">
        <v>0</v>
      </c>
      <c r="N847" s="57">
        <v>0</v>
      </c>
      <c r="O847" s="57">
        <v>0</v>
      </c>
      <c r="P847" s="57">
        <f t="shared" si="60"/>
        <v>4752593.84</v>
      </c>
      <c r="Q847" s="57">
        <f t="shared" si="62"/>
        <v>1439.87</v>
      </c>
      <c r="R847" s="57">
        <f t="shared" si="61"/>
        <v>1439.87</v>
      </c>
      <c r="S847" s="58">
        <v>46022</v>
      </c>
    </row>
    <row r="848" spans="1:19" s="36" customFormat="1" ht="30" x14ac:dyDescent="0.25">
      <c r="A848" s="101">
        <v>828</v>
      </c>
      <c r="B848" s="101">
        <v>523</v>
      </c>
      <c r="C848" s="55" t="s">
        <v>848</v>
      </c>
      <c r="D848" s="59">
        <v>1954</v>
      </c>
      <c r="E848" s="55"/>
      <c r="F848" s="101" t="s">
        <v>1076</v>
      </c>
      <c r="G848" s="54">
        <v>5</v>
      </c>
      <c r="H848" s="54">
        <v>4</v>
      </c>
      <c r="I848" s="57">
        <v>368.7</v>
      </c>
      <c r="J848" s="57">
        <v>305</v>
      </c>
      <c r="K848" s="13">
        <v>27</v>
      </c>
      <c r="L848" s="57">
        <f>SUM('Прил.1.2-реестр дом'!G843)</f>
        <v>1302325.6100000001</v>
      </c>
      <c r="M848" s="57">
        <v>0</v>
      </c>
      <c r="N848" s="57">
        <v>0</v>
      </c>
      <c r="O848" s="57">
        <v>0</v>
      </c>
      <c r="P848" s="57">
        <f t="shared" si="60"/>
        <v>1302325.6100000001</v>
      </c>
      <c r="Q848" s="57">
        <f t="shared" si="62"/>
        <v>4269.92</v>
      </c>
      <c r="R848" s="57">
        <f t="shared" si="61"/>
        <v>4269.92</v>
      </c>
      <c r="S848" s="58">
        <v>46022</v>
      </c>
    </row>
    <row r="849" spans="1:19" s="36" customFormat="1" ht="30" x14ac:dyDescent="0.25">
      <c r="A849" s="101">
        <v>829</v>
      </c>
      <c r="B849" s="101">
        <v>524</v>
      </c>
      <c r="C849" s="55" t="s">
        <v>849</v>
      </c>
      <c r="D849" s="59">
        <v>1962</v>
      </c>
      <c r="E849" s="55"/>
      <c r="F849" s="101" t="s">
        <v>1076</v>
      </c>
      <c r="G849" s="54">
        <v>2</v>
      </c>
      <c r="H849" s="54">
        <v>2</v>
      </c>
      <c r="I849" s="57">
        <v>687.9</v>
      </c>
      <c r="J849" s="57">
        <v>639.79999999999995</v>
      </c>
      <c r="K849" s="13">
        <v>34</v>
      </c>
      <c r="L849" s="57">
        <f>SUM('Прил.1.2-реестр дом'!G844)</f>
        <v>548757.78</v>
      </c>
      <c r="M849" s="57">
        <v>0</v>
      </c>
      <c r="N849" s="57">
        <v>0</v>
      </c>
      <c r="O849" s="57">
        <v>0</v>
      </c>
      <c r="P849" s="57">
        <f t="shared" si="60"/>
        <v>548757.78</v>
      </c>
      <c r="Q849" s="57">
        <f t="shared" si="62"/>
        <v>857.7</v>
      </c>
      <c r="R849" s="57">
        <f t="shared" si="61"/>
        <v>857.7</v>
      </c>
      <c r="S849" s="58">
        <v>46022</v>
      </c>
    </row>
    <row r="850" spans="1:19" s="36" customFormat="1" ht="30" x14ac:dyDescent="0.25">
      <c r="A850" s="101">
        <v>830</v>
      </c>
      <c r="B850" s="101">
        <v>525</v>
      </c>
      <c r="C850" s="55" t="s">
        <v>850</v>
      </c>
      <c r="D850" s="56">
        <v>1975</v>
      </c>
      <c r="E850" s="55"/>
      <c r="F850" s="101" t="s">
        <v>1076</v>
      </c>
      <c r="G850" s="54">
        <v>2</v>
      </c>
      <c r="H850" s="54">
        <v>1</v>
      </c>
      <c r="I850" s="57">
        <v>246.2</v>
      </c>
      <c r="J850" s="57">
        <v>222.1</v>
      </c>
      <c r="K850" s="13">
        <v>10</v>
      </c>
      <c r="L850" s="57">
        <f>SUM('Прил.1.2-реестр дом'!G845)</f>
        <v>1150284.8500000001</v>
      </c>
      <c r="M850" s="57">
        <v>0</v>
      </c>
      <c r="N850" s="57">
        <v>0</v>
      </c>
      <c r="O850" s="57">
        <v>0</v>
      </c>
      <c r="P850" s="57">
        <f t="shared" si="60"/>
        <v>1150284.8500000001</v>
      </c>
      <c r="Q850" s="57">
        <f t="shared" si="62"/>
        <v>5179.13</v>
      </c>
      <c r="R850" s="57">
        <f t="shared" si="61"/>
        <v>5179.13</v>
      </c>
      <c r="S850" s="58">
        <v>46022</v>
      </c>
    </row>
    <row r="851" spans="1:19" s="36" customFormat="1" ht="30" x14ac:dyDescent="0.25">
      <c r="A851" s="101">
        <v>831</v>
      </c>
      <c r="B851" s="101">
        <v>526</v>
      </c>
      <c r="C851" s="55" t="s">
        <v>851</v>
      </c>
      <c r="D851" s="56">
        <v>1974</v>
      </c>
      <c r="E851" s="55"/>
      <c r="F851" s="101" t="s">
        <v>1076</v>
      </c>
      <c r="G851" s="54">
        <v>2</v>
      </c>
      <c r="H851" s="54">
        <v>1</v>
      </c>
      <c r="I851" s="57">
        <v>247</v>
      </c>
      <c r="J851" s="57">
        <v>220.8</v>
      </c>
      <c r="K851" s="13">
        <v>11</v>
      </c>
      <c r="L851" s="57">
        <f>SUM('Прил.1.2-реестр дом'!G846)</f>
        <v>1150323.25</v>
      </c>
      <c r="M851" s="57">
        <v>0</v>
      </c>
      <c r="N851" s="57">
        <v>0</v>
      </c>
      <c r="O851" s="57">
        <v>0</v>
      </c>
      <c r="P851" s="57">
        <f t="shared" si="60"/>
        <v>1150323.25</v>
      </c>
      <c r="Q851" s="57">
        <f t="shared" si="62"/>
        <v>5209.8</v>
      </c>
      <c r="R851" s="57">
        <f t="shared" si="61"/>
        <v>5209.8</v>
      </c>
      <c r="S851" s="58">
        <v>46022</v>
      </c>
    </row>
    <row r="852" spans="1:19" s="36" customFormat="1" ht="30" x14ac:dyDescent="0.25">
      <c r="A852" s="101">
        <v>832</v>
      </c>
      <c r="B852" s="101">
        <v>527</v>
      </c>
      <c r="C852" s="55" t="s">
        <v>852</v>
      </c>
      <c r="D852" s="59">
        <v>1964</v>
      </c>
      <c r="E852" s="55"/>
      <c r="F852" s="101" t="s">
        <v>1076</v>
      </c>
      <c r="G852" s="54">
        <v>2</v>
      </c>
      <c r="H852" s="54">
        <v>3</v>
      </c>
      <c r="I852" s="57">
        <v>1083.0999999999999</v>
      </c>
      <c r="J852" s="57">
        <v>1010.4</v>
      </c>
      <c r="K852" s="13">
        <v>55</v>
      </c>
      <c r="L852" s="57">
        <f>SUM('Прил.1.2-реестр дом'!G847)</f>
        <v>4812982.91</v>
      </c>
      <c r="M852" s="57">
        <v>0</v>
      </c>
      <c r="N852" s="57">
        <v>0</v>
      </c>
      <c r="O852" s="57">
        <v>0</v>
      </c>
      <c r="P852" s="57">
        <f t="shared" si="60"/>
        <v>4812982.91</v>
      </c>
      <c r="Q852" s="57">
        <f t="shared" si="62"/>
        <v>4763.4399999999996</v>
      </c>
      <c r="R852" s="57">
        <f t="shared" si="61"/>
        <v>4763.4399999999996</v>
      </c>
      <c r="S852" s="58">
        <v>46022</v>
      </c>
    </row>
    <row r="853" spans="1:19" s="36" customFormat="1" ht="30" x14ac:dyDescent="0.25">
      <c r="A853" s="101">
        <v>833</v>
      </c>
      <c r="B853" s="101">
        <v>528</v>
      </c>
      <c r="C853" s="55" t="s">
        <v>853</v>
      </c>
      <c r="D853" s="59">
        <v>1969</v>
      </c>
      <c r="E853" s="55"/>
      <c r="F853" s="101" t="s">
        <v>1076</v>
      </c>
      <c r="G853" s="54">
        <v>5</v>
      </c>
      <c r="H853" s="54">
        <v>4</v>
      </c>
      <c r="I853" s="57">
        <v>3652.51</v>
      </c>
      <c r="J853" s="57">
        <v>3352.51</v>
      </c>
      <c r="K853" s="13">
        <v>180</v>
      </c>
      <c r="L853" s="57">
        <f>SUM('Прил.1.2-реестр дом'!G848)</f>
        <v>5833886.6900000004</v>
      </c>
      <c r="M853" s="57">
        <v>0</v>
      </c>
      <c r="N853" s="57">
        <v>0</v>
      </c>
      <c r="O853" s="57">
        <v>0</v>
      </c>
      <c r="P853" s="57">
        <f t="shared" si="60"/>
        <v>5833886.6900000004</v>
      </c>
      <c r="Q853" s="57">
        <f t="shared" si="62"/>
        <v>1740.15</v>
      </c>
      <c r="R853" s="57">
        <f t="shared" si="61"/>
        <v>1740.15</v>
      </c>
      <c r="S853" s="58">
        <v>46022</v>
      </c>
    </row>
    <row r="854" spans="1:19" s="36" customFormat="1" ht="30" x14ac:dyDescent="0.25">
      <c r="A854" s="101">
        <v>834</v>
      </c>
      <c r="B854" s="101">
        <v>529</v>
      </c>
      <c r="C854" s="55" t="s">
        <v>854</v>
      </c>
      <c r="D854" s="59">
        <v>1954</v>
      </c>
      <c r="E854" s="55"/>
      <c r="F854" s="101" t="s">
        <v>1076</v>
      </c>
      <c r="G854" s="54">
        <v>5</v>
      </c>
      <c r="H854" s="54">
        <v>4</v>
      </c>
      <c r="I854" s="57">
        <v>414.2</v>
      </c>
      <c r="J854" s="57">
        <v>373.4</v>
      </c>
      <c r="K854" s="13">
        <v>21</v>
      </c>
      <c r="L854" s="57">
        <f>SUM('Прил.1.2-реестр дом'!G849)</f>
        <v>1463041.13</v>
      </c>
      <c r="M854" s="57">
        <v>0</v>
      </c>
      <c r="N854" s="57">
        <v>0</v>
      </c>
      <c r="O854" s="57">
        <v>0</v>
      </c>
      <c r="P854" s="57">
        <f t="shared" si="60"/>
        <v>1463041.13</v>
      </c>
      <c r="Q854" s="57">
        <f t="shared" si="62"/>
        <v>3918.16</v>
      </c>
      <c r="R854" s="57">
        <f t="shared" si="61"/>
        <v>3918.16</v>
      </c>
      <c r="S854" s="58">
        <v>46022</v>
      </c>
    </row>
    <row r="855" spans="1:19" s="36" customFormat="1" ht="30" x14ac:dyDescent="0.25">
      <c r="A855" s="101">
        <v>835</v>
      </c>
      <c r="B855" s="101">
        <v>530</v>
      </c>
      <c r="C855" s="55" t="s">
        <v>855</v>
      </c>
      <c r="D855" s="59">
        <v>1954</v>
      </c>
      <c r="E855" s="55"/>
      <c r="F855" s="101" t="s">
        <v>1076</v>
      </c>
      <c r="G855" s="54">
        <v>2</v>
      </c>
      <c r="H855" s="54">
        <v>1</v>
      </c>
      <c r="I855" s="57">
        <v>419.1</v>
      </c>
      <c r="J855" s="57">
        <v>373.9</v>
      </c>
      <c r="K855" s="13">
        <v>23</v>
      </c>
      <c r="L855" s="57">
        <f>SUM('Прил.1.2-реестр дом'!G850)</f>
        <v>1480348.96</v>
      </c>
      <c r="M855" s="57">
        <v>0</v>
      </c>
      <c r="N855" s="57">
        <v>0</v>
      </c>
      <c r="O855" s="57">
        <v>0</v>
      </c>
      <c r="P855" s="57">
        <f t="shared" si="60"/>
        <v>1480348.96</v>
      </c>
      <c r="Q855" s="57">
        <f t="shared" si="62"/>
        <v>3959.21</v>
      </c>
      <c r="R855" s="57">
        <f t="shared" si="61"/>
        <v>3959.21</v>
      </c>
      <c r="S855" s="58">
        <v>46022</v>
      </c>
    </row>
    <row r="856" spans="1:19" s="36" customFormat="1" ht="30" x14ac:dyDescent="0.25">
      <c r="A856" s="101">
        <v>836</v>
      </c>
      <c r="B856" s="101">
        <v>531</v>
      </c>
      <c r="C856" s="55" t="s">
        <v>856</v>
      </c>
      <c r="D856" s="56">
        <v>1991</v>
      </c>
      <c r="E856" s="55"/>
      <c r="F856" s="101" t="s">
        <v>1076</v>
      </c>
      <c r="G856" s="54">
        <v>5</v>
      </c>
      <c r="H856" s="54">
        <v>8</v>
      </c>
      <c r="I856" s="57">
        <v>6030</v>
      </c>
      <c r="J856" s="57">
        <v>5488.7</v>
      </c>
      <c r="K856" s="13">
        <v>252</v>
      </c>
      <c r="L856" s="57">
        <f>SUM('Прил.1.2-реестр дом'!G851)</f>
        <v>21299222.68</v>
      </c>
      <c r="M856" s="57">
        <v>0</v>
      </c>
      <c r="N856" s="57">
        <v>0</v>
      </c>
      <c r="O856" s="57">
        <v>0</v>
      </c>
      <c r="P856" s="57">
        <f t="shared" si="60"/>
        <v>21299222.68</v>
      </c>
      <c r="Q856" s="57">
        <f t="shared" si="62"/>
        <v>3880.56</v>
      </c>
      <c r="R856" s="57">
        <f t="shared" si="61"/>
        <v>3880.56</v>
      </c>
      <c r="S856" s="58">
        <v>46022</v>
      </c>
    </row>
    <row r="857" spans="1:19" s="36" customFormat="1" ht="30" x14ac:dyDescent="0.25">
      <c r="A857" s="101">
        <v>837</v>
      </c>
      <c r="B857" s="101">
        <v>532</v>
      </c>
      <c r="C857" s="55" t="s">
        <v>857</v>
      </c>
      <c r="D857" s="59">
        <v>1983</v>
      </c>
      <c r="E857" s="55"/>
      <c r="F857" s="101" t="s">
        <v>1075</v>
      </c>
      <c r="G857" s="54">
        <v>5</v>
      </c>
      <c r="H857" s="54">
        <v>3</v>
      </c>
      <c r="I857" s="57">
        <v>3201.74</v>
      </c>
      <c r="J857" s="57">
        <v>2836.34</v>
      </c>
      <c r="K857" s="13">
        <v>126</v>
      </c>
      <c r="L857" s="57">
        <f>SUM('Прил.1.2-реестр дом'!G852)</f>
        <v>9012193.7200000007</v>
      </c>
      <c r="M857" s="57">
        <v>0</v>
      </c>
      <c r="N857" s="57">
        <v>0</v>
      </c>
      <c r="O857" s="57">
        <v>0</v>
      </c>
      <c r="P857" s="57">
        <f t="shared" si="60"/>
        <v>9012193.7200000007</v>
      </c>
      <c r="Q857" s="57">
        <f t="shared" si="62"/>
        <v>3177.4</v>
      </c>
      <c r="R857" s="57">
        <f t="shared" si="61"/>
        <v>3177.4</v>
      </c>
      <c r="S857" s="58">
        <v>46022</v>
      </c>
    </row>
    <row r="858" spans="1:19" s="36" customFormat="1" ht="30" x14ac:dyDescent="0.25">
      <c r="A858" s="101">
        <v>838</v>
      </c>
      <c r="B858" s="101">
        <v>533</v>
      </c>
      <c r="C858" s="55" t="s">
        <v>858</v>
      </c>
      <c r="D858" s="59">
        <v>1982</v>
      </c>
      <c r="E858" s="55"/>
      <c r="F858" s="101" t="s">
        <v>1076</v>
      </c>
      <c r="G858" s="54">
        <v>5</v>
      </c>
      <c r="H858" s="54">
        <v>1</v>
      </c>
      <c r="I858" s="57">
        <v>4014.71</v>
      </c>
      <c r="J858" s="57">
        <v>3283.11</v>
      </c>
      <c r="K858" s="13">
        <v>157</v>
      </c>
      <c r="L858" s="57">
        <f>SUM('Прил.1.2-реестр дом'!G853)</f>
        <v>1177090.49</v>
      </c>
      <c r="M858" s="57">
        <v>0</v>
      </c>
      <c r="N858" s="57">
        <v>0</v>
      </c>
      <c r="O858" s="57">
        <v>0</v>
      </c>
      <c r="P858" s="57">
        <f t="shared" si="60"/>
        <v>1177090.49</v>
      </c>
      <c r="Q858" s="57">
        <f t="shared" si="62"/>
        <v>358.53</v>
      </c>
      <c r="R858" s="57">
        <f t="shared" si="61"/>
        <v>358.53</v>
      </c>
      <c r="S858" s="58">
        <v>46022</v>
      </c>
    </row>
    <row r="859" spans="1:19" s="36" customFormat="1" ht="30" x14ac:dyDescent="0.25">
      <c r="A859" s="101">
        <v>839</v>
      </c>
      <c r="B859" s="101">
        <v>534</v>
      </c>
      <c r="C859" s="55" t="s">
        <v>859</v>
      </c>
      <c r="D859" s="59">
        <v>1952</v>
      </c>
      <c r="E859" s="55"/>
      <c r="F859" s="101" t="s">
        <v>1076</v>
      </c>
      <c r="G859" s="54">
        <v>2</v>
      </c>
      <c r="H859" s="54">
        <v>1</v>
      </c>
      <c r="I859" s="57">
        <v>272.89999999999998</v>
      </c>
      <c r="J859" s="57">
        <v>221.1</v>
      </c>
      <c r="K859" s="13">
        <v>10</v>
      </c>
      <c r="L859" s="57">
        <f>SUM('Прил.1.2-реестр дом'!G854)</f>
        <v>768153.46</v>
      </c>
      <c r="M859" s="57">
        <v>0</v>
      </c>
      <c r="N859" s="57">
        <v>0</v>
      </c>
      <c r="O859" s="57">
        <v>0</v>
      </c>
      <c r="P859" s="57">
        <f t="shared" si="60"/>
        <v>768153.46</v>
      </c>
      <c r="Q859" s="57">
        <f t="shared" si="62"/>
        <v>3474.24</v>
      </c>
      <c r="R859" s="57">
        <f t="shared" si="61"/>
        <v>3474.24</v>
      </c>
      <c r="S859" s="58">
        <v>46022</v>
      </c>
    </row>
    <row r="860" spans="1:19" s="36" customFormat="1" ht="30" x14ac:dyDescent="0.25">
      <c r="A860" s="101">
        <v>840</v>
      </c>
      <c r="B860" s="101">
        <v>535</v>
      </c>
      <c r="C860" s="55" t="s">
        <v>860</v>
      </c>
      <c r="D860" s="59">
        <v>1953</v>
      </c>
      <c r="E860" s="55"/>
      <c r="F860" s="101" t="s">
        <v>1076</v>
      </c>
      <c r="G860" s="54">
        <v>2</v>
      </c>
      <c r="H860" s="54">
        <v>2</v>
      </c>
      <c r="I860" s="57">
        <v>924</v>
      </c>
      <c r="J860" s="57">
        <v>853.8</v>
      </c>
      <c r="K860" s="13">
        <v>30</v>
      </c>
      <c r="L860" s="57">
        <f>SUM('Прил.1.2-реестр дом'!G855)</f>
        <v>2600856.7200000002</v>
      </c>
      <c r="M860" s="57">
        <v>0</v>
      </c>
      <c r="N860" s="57">
        <v>0</v>
      </c>
      <c r="O860" s="57">
        <v>0</v>
      </c>
      <c r="P860" s="57">
        <f t="shared" si="60"/>
        <v>2600856.7200000002</v>
      </c>
      <c r="Q860" s="57">
        <f t="shared" si="62"/>
        <v>3046.21</v>
      </c>
      <c r="R860" s="57">
        <f t="shared" si="61"/>
        <v>3046.21</v>
      </c>
      <c r="S860" s="58">
        <v>46022</v>
      </c>
    </row>
    <row r="861" spans="1:19" s="36" customFormat="1" ht="30" x14ac:dyDescent="0.25">
      <c r="A861" s="101">
        <v>841</v>
      </c>
      <c r="B861" s="101">
        <v>536</v>
      </c>
      <c r="C861" s="55" t="s">
        <v>861</v>
      </c>
      <c r="D861" s="56">
        <v>1958</v>
      </c>
      <c r="E861" s="55"/>
      <c r="F861" s="101" t="s">
        <v>1076</v>
      </c>
      <c r="G861" s="54">
        <v>3</v>
      </c>
      <c r="H861" s="54">
        <v>4</v>
      </c>
      <c r="I861" s="57">
        <v>2370.5</v>
      </c>
      <c r="J861" s="57">
        <v>2135.5</v>
      </c>
      <c r="K861" s="13">
        <v>64</v>
      </c>
      <c r="L861" s="57">
        <f>SUM('Прил.1.2-реестр дом'!G856)</f>
        <v>6672435.9900000002</v>
      </c>
      <c r="M861" s="57">
        <v>0</v>
      </c>
      <c r="N861" s="57">
        <v>0</v>
      </c>
      <c r="O861" s="57">
        <v>0</v>
      </c>
      <c r="P861" s="57">
        <f t="shared" si="60"/>
        <v>6672435.9900000002</v>
      </c>
      <c r="Q861" s="57">
        <f t="shared" si="62"/>
        <v>3124.53</v>
      </c>
      <c r="R861" s="57">
        <f t="shared" si="61"/>
        <v>3124.53</v>
      </c>
      <c r="S861" s="58">
        <v>46022</v>
      </c>
    </row>
    <row r="862" spans="1:19" s="36" customFormat="1" ht="30" x14ac:dyDescent="0.25">
      <c r="A862" s="101">
        <v>842</v>
      </c>
      <c r="B862" s="101">
        <v>537</v>
      </c>
      <c r="C862" s="55" t="s">
        <v>862</v>
      </c>
      <c r="D862" s="56">
        <v>1958</v>
      </c>
      <c r="E862" s="55"/>
      <c r="F862" s="101" t="s">
        <v>1076</v>
      </c>
      <c r="G862" s="54">
        <v>3</v>
      </c>
      <c r="H862" s="54">
        <v>4</v>
      </c>
      <c r="I862" s="57">
        <v>1965.9</v>
      </c>
      <c r="J862" s="57">
        <v>1749.7</v>
      </c>
      <c r="K862" s="13">
        <v>51</v>
      </c>
      <c r="L862" s="57">
        <f>SUM('Прил.1.2-реестр дом'!G857)</f>
        <v>5533576</v>
      </c>
      <c r="M862" s="57">
        <v>0</v>
      </c>
      <c r="N862" s="57">
        <v>0</v>
      </c>
      <c r="O862" s="57">
        <v>0</v>
      </c>
      <c r="P862" s="57">
        <f t="shared" si="60"/>
        <v>5533576</v>
      </c>
      <c r="Q862" s="57">
        <f t="shared" si="62"/>
        <v>3162.59</v>
      </c>
      <c r="R862" s="57">
        <f t="shared" si="61"/>
        <v>3162.59</v>
      </c>
      <c r="S862" s="58">
        <v>46022</v>
      </c>
    </row>
    <row r="863" spans="1:19" s="36" customFormat="1" ht="30" x14ac:dyDescent="0.25">
      <c r="A863" s="101">
        <v>843</v>
      </c>
      <c r="B863" s="101">
        <v>538</v>
      </c>
      <c r="C863" s="55" t="s">
        <v>863</v>
      </c>
      <c r="D863" s="59">
        <v>1951</v>
      </c>
      <c r="E863" s="55"/>
      <c r="F863" s="101" t="s">
        <v>1076</v>
      </c>
      <c r="G863" s="54">
        <v>3</v>
      </c>
      <c r="H863" s="54">
        <v>1</v>
      </c>
      <c r="I863" s="57">
        <v>493.5</v>
      </c>
      <c r="J863" s="57">
        <v>481.5</v>
      </c>
      <c r="K863" s="13">
        <v>11</v>
      </c>
      <c r="L863" s="57">
        <f>SUM('Прил.1.2-реестр дом'!G858)</f>
        <v>1641952.49</v>
      </c>
      <c r="M863" s="57">
        <v>0</v>
      </c>
      <c r="N863" s="57">
        <v>0</v>
      </c>
      <c r="O863" s="57">
        <v>0</v>
      </c>
      <c r="P863" s="57">
        <f t="shared" si="60"/>
        <v>1641952.49</v>
      </c>
      <c r="Q863" s="57">
        <f t="shared" si="62"/>
        <v>3410.08</v>
      </c>
      <c r="R863" s="57">
        <f t="shared" si="61"/>
        <v>3410.08</v>
      </c>
      <c r="S863" s="58">
        <v>46022</v>
      </c>
    </row>
    <row r="864" spans="1:19" s="36" customFormat="1" ht="30" x14ac:dyDescent="0.25">
      <c r="A864" s="101">
        <v>844</v>
      </c>
      <c r="B864" s="101">
        <v>539</v>
      </c>
      <c r="C864" s="55" t="s">
        <v>864</v>
      </c>
      <c r="D864" s="59">
        <v>1963</v>
      </c>
      <c r="E864" s="55"/>
      <c r="F864" s="101" t="s">
        <v>1076</v>
      </c>
      <c r="G864" s="54">
        <v>3</v>
      </c>
      <c r="H864" s="54">
        <v>2</v>
      </c>
      <c r="I864" s="57">
        <v>997.2</v>
      </c>
      <c r="J864" s="57">
        <v>918.6</v>
      </c>
      <c r="K864" s="13">
        <v>41</v>
      </c>
      <c r="L864" s="57">
        <f>SUM('Прил.1.2-реестр дом'!G859)</f>
        <v>3609125.42</v>
      </c>
      <c r="M864" s="57">
        <v>0</v>
      </c>
      <c r="N864" s="57">
        <v>0</v>
      </c>
      <c r="O864" s="57">
        <v>0</v>
      </c>
      <c r="P864" s="57">
        <f t="shared" si="60"/>
        <v>3609125.42</v>
      </c>
      <c r="Q864" s="57">
        <f t="shared" si="62"/>
        <v>3928.94</v>
      </c>
      <c r="R864" s="57">
        <f t="shared" si="61"/>
        <v>3928.94</v>
      </c>
      <c r="S864" s="58">
        <v>46022</v>
      </c>
    </row>
    <row r="865" spans="1:19" s="36" customFormat="1" ht="30" x14ac:dyDescent="0.25">
      <c r="A865" s="101">
        <v>845</v>
      </c>
      <c r="B865" s="101">
        <v>540</v>
      </c>
      <c r="C865" s="55" t="s">
        <v>865</v>
      </c>
      <c r="D865" s="59">
        <v>1962</v>
      </c>
      <c r="E865" s="55"/>
      <c r="F865" s="101" t="s">
        <v>1076</v>
      </c>
      <c r="G865" s="54">
        <v>3</v>
      </c>
      <c r="H865" s="54">
        <v>2</v>
      </c>
      <c r="I865" s="57">
        <v>1002.2</v>
      </c>
      <c r="J865" s="57">
        <v>922.2</v>
      </c>
      <c r="K865" s="13">
        <v>51</v>
      </c>
      <c r="L865" s="57">
        <f>SUM('Прил.1.2-реестр дом'!G860)</f>
        <v>3639008.9</v>
      </c>
      <c r="M865" s="57">
        <v>0</v>
      </c>
      <c r="N865" s="57">
        <v>0</v>
      </c>
      <c r="O865" s="57">
        <v>0</v>
      </c>
      <c r="P865" s="57">
        <f t="shared" si="60"/>
        <v>3639008.9</v>
      </c>
      <c r="Q865" s="57">
        <f t="shared" si="62"/>
        <v>3946.01</v>
      </c>
      <c r="R865" s="57">
        <f t="shared" si="61"/>
        <v>3946.01</v>
      </c>
      <c r="S865" s="58">
        <v>46022</v>
      </c>
    </row>
    <row r="866" spans="1:19" s="36" customFormat="1" ht="30" x14ac:dyDescent="0.25">
      <c r="A866" s="101">
        <v>846</v>
      </c>
      <c r="B866" s="101">
        <v>541</v>
      </c>
      <c r="C866" s="55" t="s">
        <v>866</v>
      </c>
      <c r="D866" s="59">
        <v>1977</v>
      </c>
      <c r="E866" s="55"/>
      <c r="F866" s="101" t="s">
        <v>1075</v>
      </c>
      <c r="G866" s="54">
        <v>5</v>
      </c>
      <c r="H866" s="54">
        <v>4</v>
      </c>
      <c r="I866" s="57">
        <v>3559</v>
      </c>
      <c r="J866" s="57">
        <v>3252.3</v>
      </c>
      <c r="K866" s="13">
        <v>106</v>
      </c>
      <c r="L866" s="57">
        <f>SUM('Прил.1.2-реестр дом'!G861)</f>
        <v>4397111.67</v>
      </c>
      <c r="M866" s="57">
        <v>0</v>
      </c>
      <c r="N866" s="57">
        <v>0</v>
      </c>
      <c r="O866" s="57">
        <v>0</v>
      </c>
      <c r="P866" s="57">
        <f t="shared" si="60"/>
        <v>4397111.67</v>
      </c>
      <c r="Q866" s="57">
        <f t="shared" si="62"/>
        <v>1352</v>
      </c>
      <c r="R866" s="57">
        <f t="shared" si="61"/>
        <v>1352</v>
      </c>
      <c r="S866" s="58">
        <v>46022</v>
      </c>
    </row>
    <row r="867" spans="1:19" s="36" customFormat="1" ht="30" x14ac:dyDescent="0.25">
      <c r="A867" s="101">
        <v>847</v>
      </c>
      <c r="B867" s="101">
        <v>542</v>
      </c>
      <c r="C867" s="55" t="s">
        <v>867</v>
      </c>
      <c r="D867" s="56">
        <v>1973</v>
      </c>
      <c r="E867" s="55"/>
      <c r="F867" s="101" t="s">
        <v>1075</v>
      </c>
      <c r="G867" s="54">
        <v>5</v>
      </c>
      <c r="H867" s="54">
        <v>4</v>
      </c>
      <c r="I867" s="57">
        <v>3049</v>
      </c>
      <c r="J867" s="57">
        <v>2742.3</v>
      </c>
      <c r="K867" s="13">
        <v>129</v>
      </c>
      <c r="L867" s="57">
        <f>SUM('Прил.1.2-реестр дом'!G862)</f>
        <v>5781981.6600000001</v>
      </c>
      <c r="M867" s="57">
        <v>0</v>
      </c>
      <c r="N867" s="57">
        <v>0</v>
      </c>
      <c r="O867" s="57">
        <v>0</v>
      </c>
      <c r="P867" s="57">
        <f t="shared" si="60"/>
        <v>5781981.6600000001</v>
      </c>
      <c r="Q867" s="57">
        <f t="shared" si="62"/>
        <v>2108.44</v>
      </c>
      <c r="R867" s="57">
        <f t="shared" si="61"/>
        <v>2108.44</v>
      </c>
      <c r="S867" s="58">
        <v>46022</v>
      </c>
    </row>
    <row r="868" spans="1:19" s="36" customFormat="1" ht="30" x14ac:dyDescent="0.25">
      <c r="A868" s="101">
        <v>848</v>
      </c>
      <c r="B868" s="101">
        <v>543</v>
      </c>
      <c r="C868" s="55" t="s">
        <v>868</v>
      </c>
      <c r="D868" s="59">
        <v>1964</v>
      </c>
      <c r="E868" s="55"/>
      <c r="F868" s="101" t="s">
        <v>1076</v>
      </c>
      <c r="G868" s="54">
        <v>5</v>
      </c>
      <c r="H868" s="54">
        <v>6</v>
      </c>
      <c r="I868" s="57">
        <v>5189.3</v>
      </c>
      <c r="J868" s="57">
        <v>4795.5</v>
      </c>
      <c r="K868" s="13">
        <v>201</v>
      </c>
      <c r="L868" s="57">
        <f>SUM('Прил.1.2-реестр дом'!G863)</f>
        <v>11236037.800000001</v>
      </c>
      <c r="M868" s="57">
        <v>0</v>
      </c>
      <c r="N868" s="57">
        <v>0</v>
      </c>
      <c r="O868" s="57">
        <v>0</v>
      </c>
      <c r="P868" s="57">
        <f t="shared" si="60"/>
        <v>11236037.800000001</v>
      </c>
      <c r="Q868" s="57">
        <f t="shared" si="62"/>
        <v>2343.04</v>
      </c>
      <c r="R868" s="57">
        <f t="shared" si="61"/>
        <v>2343.04</v>
      </c>
      <c r="S868" s="58">
        <v>46022</v>
      </c>
    </row>
    <row r="869" spans="1:19" s="36" customFormat="1" ht="30" x14ac:dyDescent="0.25">
      <c r="A869" s="101">
        <v>849</v>
      </c>
      <c r="B869" s="101">
        <v>544</v>
      </c>
      <c r="C869" s="55" t="s">
        <v>869</v>
      </c>
      <c r="D869" s="59">
        <v>1981</v>
      </c>
      <c r="E869" s="55"/>
      <c r="F869" s="101" t="s">
        <v>1076</v>
      </c>
      <c r="G869" s="54">
        <v>5</v>
      </c>
      <c r="H869" s="54">
        <v>3</v>
      </c>
      <c r="I869" s="57">
        <v>2352.6999999999998</v>
      </c>
      <c r="J869" s="57">
        <v>2125.5</v>
      </c>
      <c r="K869" s="13">
        <v>85</v>
      </c>
      <c r="L869" s="57">
        <f>SUM('Прил.1.2-реестр дом'!G864)</f>
        <v>2734251.95</v>
      </c>
      <c r="M869" s="57">
        <v>0</v>
      </c>
      <c r="N869" s="57">
        <v>0</v>
      </c>
      <c r="O869" s="57">
        <v>0</v>
      </c>
      <c r="P869" s="57">
        <f t="shared" si="60"/>
        <v>2734251.95</v>
      </c>
      <c r="Q869" s="57">
        <f t="shared" si="62"/>
        <v>1286.4000000000001</v>
      </c>
      <c r="R869" s="57">
        <f t="shared" si="61"/>
        <v>1286.4000000000001</v>
      </c>
      <c r="S869" s="58">
        <v>46022</v>
      </c>
    </row>
    <row r="870" spans="1:19" s="36" customFormat="1" ht="30" x14ac:dyDescent="0.25">
      <c r="A870" s="101">
        <v>850</v>
      </c>
      <c r="B870" s="101">
        <v>545</v>
      </c>
      <c r="C870" s="55" t="s">
        <v>870</v>
      </c>
      <c r="D870" s="59">
        <v>1980</v>
      </c>
      <c r="E870" s="55"/>
      <c r="F870" s="101" t="s">
        <v>1075</v>
      </c>
      <c r="G870" s="54">
        <v>5</v>
      </c>
      <c r="H870" s="54">
        <v>6</v>
      </c>
      <c r="I870" s="57">
        <v>4877.17</v>
      </c>
      <c r="J870" s="57">
        <v>4417.37</v>
      </c>
      <c r="K870" s="13">
        <v>240</v>
      </c>
      <c r="L870" s="57">
        <f>SUM('Прил.1.2-реестр дом'!G865)</f>
        <v>5668130.9000000004</v>
      </c>
      <c r="M870" s="57">
        <v>0</v>
      </c>
      <c r="N870" s="57">
        <v>0</v>
      </c>
      <c r="O870" s="57">
        <v>0</v>
      </c>
      <c r="P870" s="57">
        <f t="shared" si="60"/>
        <v>5668130.9000000004</v>
      </c>
      <c r="Q870" s="57">
        <f t="shared" si="62"/>
        <v>1283.1500000000001</v>
      </c>
      <c r="R870" s="57">
        <f t="shared" si="61"/>
        <v>1283.1500000000001</v>
      </c>
      <c r="S870" s="58">
        <v>46022</v>
      </c>
    </row>
    <row r="871" spans="1:19" s="36" customFormat="1" ht="30" x14ac:dyDescent="0.25">
      <c r="A871" s="101">
        <v>851</v>
      </c>
      <c r="B871" s="101">
        <v>546</v>
      </c>
      <c r="C871" s="55" t="s">
        <v>871</v>
      </c>
      <c r="D871" s="59">
        <v>1960</v>
      </c>
      <c r="E871" s="55"/>
      <c r="F871" s="101" t="s">
        <v>1076</v>
      </c>
      <c r="G871" s="54">
        <v>2</v>
      </c>
      <c r="H871" s="54">
        <v>3</v>
      </c>
      <c r="I871" s="57">
        <v>999.4</v>
      </c>
      <c r="J871" s="57">
        <v>917.7</v>
      </c>
      <c r="K871" s="13">
        <v>35</v>
      </c>
      <c r="L871" s="57">
        <f>SUM('Прил.1.2-реестр дом'!G866)</f>
        <v>3814668.67</v>
      </c>
      <c r="M871" s="57">
        <v>0</v>
      </c>
      <c r="N871" s="57">
        <v>0</v>
      </c>
      <c r="O871" s="57">
        <v>0</v>
      </c>
      <c r="P871" s="57">
        <f t="shared" si="60"/>
        <v>3814668.67</v>
      </c>
      <c r="Q871" s="57">
        <f t="shared" si="62"/>
        <v>4156.7700000000004</v>
      </c>
      <c r="R871" s="57">
        <f t="shared" si="61"/>
        <v>4156.7700000000004</v>
      </c>
      <c r="S871" s="58">
        <v>46022</v>
      </c>
    </row>
    <row r="872" spans="1:19" s="36" customFormat="1" ht="30" x14ac:dyDescent="0.25">
      <c r="A872" s="101">
        <v>852</v>
      </c>
      <c r="B872" s="101">
        <v>547</v>
      </c>
      <c r="C872" s="55" t="s">
        <v>872</v>
      </c>
      <c r="D872" s="59">
        <v>1981</v>
      </c>
      <c r="E872" s="55"/>
      <c r="F872" s="101" t="s">
        <v>1076</v>
      </c>
      <c r="G872" s="54">
        <v>5</v>
      </c>
      <c r="H872" s="54">
        <v>3</v>
      </c>
      <c r="I872" s="57">
        <v>2398.8000000000002</v>
      </c>
      <c r="J872" s="57">
        <v>2155.5</v>
      </c>
      <c r="K872" s="13">
        <v>89</v>
      </c>
      <c r="L872" s="57">
        <f>SUM('Прил.1.2-реестр дом'!G867)</f>
        <v>3592327.1</v>
      </c>
      <c r="M872" s="57">
        <v>0</v>
      </c>
      <c r="N872" s="57">
        <v>0</v>
      </c>
      <c r="O872" s="57">
        <v>0</v>
      </c>
      <c r="P872" s="57">
        <f t="shared" si="60"/>
        <v>3592327.1</v>
      </c>
      <c r="Q872" s="57">
        <f t="shared" si="62"/>
        <v>1666.59</v>
      </c>
      <c r="R872" s="57">
        <f t="shared" si="61"/>
        <v>1666.59</v>
      </c>
      <c r="S872" s="58">
        <v>46022</v>
      </c>
    </row>
    <row r="873" spans="1:19" s="36" customFormat="1" ht="30" x14ac:dyDescent="0.25">
      <c r="A873" s="101">
        <v>853</v>
      </c>
      <c r="B873" s="101">
        <v>548</v>
      </c>
      <c r="C873" s="55" t="s">
        <v>873</v>
      </c>
      <c r="D873" s="59">
        <v>1961</v>
      </c>
      <c r="E873" s="55"/>
      <c r="F873" s="101" t="s">
        <v>1076</v>
      </c>
      <c r="G873" s="54">
        <v>2</v>
      </c>
      <c r="H873" s="54">
        <v>3</v>
      </c>
      <c r="I873" s="57">
        <v>908.8</v>
      </c>
      <c r="J873" s="57">
        <v>832.7</v>
      </c>
      <c r="K873" s="13">
        <v>41</v>
      </c>
      <c r="L873" s="57">
        <f>SUM('Прил.1.2-реестр дом'!G868)</f>
        <v>3210071.9</v>
      </c>
      <c r="M873" s="57">
        <v>0</v>
      </c>
      <c r="N873" s="57">
        <v>0</v>
      </c>
      <c r="O873" s="57">
        <v>0</v>
      </c>
      <c r="P873" s="57">
        <f t="shared" si="60"/>
        <v>3210071.9</v>
      </c>
      <c r="Q873" s="57">
        <f t="shared" si="62"/>
        <v>3855.02</v>
      </c>
      <c r="R873" s="57">
        <f t="shared" si="61"/>
        <v>3855.02</v>
      </c>
      <c r="S873" s="58">
        <v>46022</v>
      </c>
    </row>
    <row r="874" spans="1:19" s="36" customFormat="1" ht="30" x14ac:dyDescent="0.25">
      <c r="A874" s="101">
        <v>854</v>
      </c>
      <c r="B874" s="101">
        <v>549</v>
      </c>
      <c r="C874" s="55" t="s">
        <v>874</v>
      </c>
      <c r="D874" s="59">
        <v>1962</v>
      </c>
      <c r="E874" s="55"/>
      <c r="F874" s="101" t="s">
        <v>1076</v>
      </c>
      <c r="G874" s="54">
        <v>3</v>
      </c>
      <c r="H874" s="54">
        <v>4</v>
      </c>
      <c r="I874" s="57">
        <v>2247.9</v>
      </c>
      <c r="J874" s="57">
        <v>1996.9</v>
      </c>
      <c r="K874" s="13">
        <v>82</v>
      </c>
      <c r="L874" s="57">
        <f>SUM('Прил.1.2-реестр дом'!G869)</f>
        <v>10011516.17</v>
      </c>
      <c r="M874" s="57">
        <v>0</v>
      </c>
      <c r="N874" s="57">
        <v>0</v>
      </c>
      <c r="O874" s="57">
        <v>0</v>
      </c>
      <c r="P874" s="57">
        <f t="shared" si="60"/>
        <v>10011516.17</v>
      </c>
      <c r="Q874" s="57">
        <f t="shared" si="62"/>
        <v>5013.53</v>
      </c>
      <c r="R874" s="57">
        <f t="shared" si="61"/>
        <v>5013.53</v>
      </c>
      <c r="S874" s="58">
        <v>46022</v>
      </c>
    </row>
    <row r="875" spans="1:19" s="36" customFormat="1" ht="30" x14ac:dyDescent="0.25">
      <c r="A875" s="101">
        <v>855</v>
      </c>
      <c r="B875" s="101">
        <v>550</v>
      </c>
      <c r="C875" s="55" t="s">
        <v>875</v>
      </c>
      <c r="D875" s="56">
        <v>1985</v>
      </c>
      <c r="E875" s="55"/>
      <c r="F875" s="101" t="s">
        <v>1075</v>
      </c>
      <c r="G875" s="54">
        <v>9</v>
      </c>
      <c r="H875" s="54">
        <v>1</v>
      </c>
      <c r="I875" s="57">
        <v>9224.4</v>
      </c>
      <c r="J875" s="57">
        <v>7713.6</v>
      </c>
      <c r="K875" s="13">
        <v>485</v>
      </c>
      <c r="L875" s="57">
        <f>SUM('Прил.1.2-реестр дом'!G870)</f>
        <v>4486314.72</v>
      </c>
      <c r="M875" s="57">
        <v>0</v>
      </c>
      <c r="N875" s="57">
        <v>0</v>
      </c>
      <c r="O875" s="57">
        <v>0</v>
      </c>
      <c r="P875" s="57">
        <f t="shared" si="60"/>
        <v>4486314.72</v>
      </c>
      <c r="Q875" s="57">
        <f t="shared" si="62"/>
        <v>581.61</v>
      </c>
      <c r="R875" s="57">
        <f t="shared" si="61"/>
        <v>581.61</v>
      </c>
      <c r="S875" s="58">
        <v>46022</v>
      </c>
    </row>
    <row r="876" spans="1:19" s="36" customFormat="1" ht="30" x14ac:dyDescent="0.25">
      <c r="A876" s="101">
        <v>856</v>
      </c>
      <c r="B876" s="101">
        <v>551</v>
      </c>
      <c r="C876" s="55" t="s">
        <v>876</v>
      </c>
      <c r="D876" s="59">
        <v>1961</v>
      </c>
      <c r="E876" s="55"/>
      <c r="F876" s="101" t="s">
        <v>1076</v>
      </c>
      <c r="G876" s="54">
        <v>4</v>
      </c>
      <c r="H876" s="54">
        <v>2</v>
      </c>
      <c r="I876" s="57">
        <v>1267.0999999999999</v>
      </c>
      <c r="J876" s="57">
        <v>1160.0999999999999</v>
      </c>
      <c r="K876" s="13">
        <v>144</v>
      </c>
      <c r="L876" s="57">
        <f>SUM('Прил.1.2-реестр дом'!G871)</f>
        <v>3566607.74</v>
      </c>
      <c r="M876" s="57">
        <v>0</v>
      </c>
      <c r="N876" s="57">
        <v>0</v>
      </c>
      <c r="O876" s="57">
        <v>0</v>
      </c>
      <c r="P876" s="57">
        <f t="shared" si="60"/>
        <v>3566607.74</v>
      </c>
      <c r="Q876" s="57">
        <f t="shared" si="62"/>
        <v>3074.4</v>
      </c>
      <c r="R876" s="57">
        <f t="shared" si="61"/>
        <v>3074.4</v>
      </c>
      <c r="S876" s="58">
        <v>46022</v>
      </c>
    </row>
    <row r="877" spans="1:19" s="36" customFormat="1" ht="30" x14ac:dyDescent="0.25">
      <c r="A877" s="101">
        <v>857</v>
      </c>
      <c r="B877" s="101">
        <v>552</v>
      </c>
      <c r="C877" s="55" t="s">
        <v>877</v>
      </c>
      <c r="D877" s="59">
        <v>1959</v>
      </c>
      <c r="E877" s="55"/>
      <c r="F877" s="101" t="s">
        <v>1076</v>
      </c>
      <c r="G877" s="54">
        <v>5</v>
      </c>
      <c r="H877" s="54">
        <v>4</v>
      </c>
      <c r="I877" s="57">
        <v>6710.1</v>
      </c>
      <c r="J877" s="57">
        <v>6195.6</v>
      </c>
      <c r="K877" s="13">
        <v>97</v>
      </c>
      <c r="L877" s="57">
        <f>SUM('Прил.1.2-реестр дом'!G872)</f>
        <v>12490059.359999999</v>
      </c>
      <c r="M877" s="57">
        <v>0</v>
      </c>
      <c r="N877" s="57">
        <v>0</v>
      </c>
      <c r="O877" s="57">
        <v>0</v>
      </c>
      <c r="P877" s="57">
        <f t="shared" si="60"/>
        <v>12490059.359999999</v>
      </c>
      <c r="Q877" s="57">
        <f t="shared" si="62"/>
        <v>2015.96</v>
      </c>
      <c r="R877" s="57">
        <f t="shared" si="61"/>
        <v>2015.96</v>
      </c>
      <c r="S877" s="58">
        <v>46022</v>
      </c>
    </row>
    <row r="878" spans="1:19" s="36" customFormat="1" ht="30" x14ac:dyDescent="0.25">
      <c r="A878" s="101">
        <v>858</v>
      </c>
      <c r="B878" s="101">
        <v>553</v>
      </c>
      <c r="C878" s="55" t="s">
        <v>878</v>
      </c>
      <c r="D878" s="59">
        <v>1961</v>
      </c>
      <c r="E878" s="55"/>
      <c r="F878" s="101" t="s">
        <v>1076</v>
      </c>
      <c r="G878" s="54">
        <v>5</v>
      </c>
      <c r="H878" s="54">
        <v>2</v>
      </c>
      <c r="I878" s="57">
        <v>1710.6</v>
      </c>
      <c r="J878" s="57">
        <v>1569.7</v>
      </c>
      <c r="K878" s="13">
        <v>43</v>
      </c>
      <c r="L878" s="57">
        <f>SUM('Прил.1.2-реестр дом'!G873)</f>
        <v>4814962.67</v>
      </c>
      <c r="M878" s="57">
        <v>0</v>
      </c>
      <c r="N878" s="57">
        <v>0</v>
      </c>
      <c r="O878" s="57">
        <v>0</v>
      </c>
      <c r="P878" s="57">
        <f t="shared" si="60"/>
        <v>4814962.67</v>
      </c>
      <c r="Q878" s="57">
        <f t="shared" si="62"/>
        <v>3067.44</v>
      </c>
      <c r="R878" s="57">
        <f t="shared" si="61"/>
        <v>3067.44</v>
      </c>
      <c r="S878" s="58">
        <v>46022</v>
      </c>
    </row>
    <row r="879" spans="1:19" s="36" customFormat="1" ht="30" x14ac:dyDescent="0.25">
      <c r="A879" s="101">
        <v>859</v>
      </c>
      <c r="B879" s="101">
        <v>554</v>
      </c>
      <c r="C879" s="55" t="s">
        <v>879</v>
      </c>
      <c r="D879" s="59">
        <v>1954</v>
      </c>
      <c r="E879" s="55"/>
      <c r="F879" s="101" t="s">
        <v>1076</v>
      </c>
      <c r="G879" s="54">
        <v>5</v>
      </c>
      <c r="H879" s="54">
        <v>5</v>
      </c>
      <c r="I879" s="57">
        <v>5796.1</v>
      </c>
      <c r="J879" s="57">
        <v>5314.5</v>
      </c>
      <c r="K879" s="13">
        <v>122</v>
      </c>
      <c r="L879" s="57">
        <f>SUM('Прил.1.2-реестр дом'!G874)</f>
        <v>20473038.899999999</v>
      </c>
      <c r="M879" s="57">
        <v>0</v>
      </c>
      <c r="N879" s="57">
        <v>0</v>
      </c>
      <c r="O879" s="57">
        <v>0</v>
      </c>
      <c r="P879" s="57">
        <f t="shared" si="60"/>
        <v>20473038.899999999</v>
      </c>
      <c r="Q879" s="57">
        <f t="shared" si="62"/>
        <v>3852.3</v>
      </c>
      <c r="R879" s="57">
        <f t="shared" si="61"/>
        <v>3852.3</v>
      </c>
      <c r="S879" s="58">
        <v>46022</v>
      </c>
    </row>
    <row r="880" spans="1:19" s="36" customFormat="1" ht="30" x14ac:dyDescent="0.25">
      <c r="A880" s="101">
        <v>860</v>
      </c>
      <c r="B880" s="101">
        <v>555</v>
      </c>
      <c r="C880" s="55" t="s">
        <v>880</v>
      </c>
      <c r="D880" s="59">
        <v>1960</v>
      </c>
      <c r="E880" s="55"/>
      <c r="F880" s="101" t="s">
        <v>1076</v>
      </c>
      <c r="G880" s="54">
        <v>4</v>
      </c>
      <c r="H880" s="54">
        <v>2</v>
      </c>
      <c r="I880" s="57">
        <v>1311.8</v>
      </c>
      <c r="J880" s="57">
        <v>1168.0999999999999</v>
      </c>
      <c r="K880" s="13">
        <v>44</v>
      </c>
      <c r="L880" s="57">
        <f>SUM('Прил.1.2-реестр дом'!G875)</f>
        <v>1046460.9</v>
      </c>
      <c r="M880" s="57">
        <v>0</v>
      </c>
      <c r="N880" s="57">
        <v>0</v>
      </c>
      <c r="O880" s="57">
        <v>0</v>
      </c>
      <c r="P880" s="57">
        <f t="shared" si="60"/>
        <v>1046460.9</v>
      </c>
      <c r="Q880" s="57">
        <f t="shared" si="62"/>
        <v>895.87</v>
      </c>
      <c r="R880" s="57">
        <f t="shared" si="61"/>
        <v>895.87</v>
      </c>
      <c r="S880" s="58">
        <v>46022</v>
      </c>
    </row>
    <row r="881" spans="1:19" s="36" customFormat="1" ht="30" x14ac:dyDescent="0.25">
      <c r="A881" s="101">
        <v>861</v>
      </c>
      <c r="B881" s="101">
        <v>556</v>
      </c>
      <c r="C881" s="55" t="s">
        <v>881</v>
      </c>
      <c r="D881" s="59">
        <v>1958</v>
      </c>
      <c r="E881" s="55"/>
      <c r="F881" s="101" t="s">
        <v>1076</v>
      </c>
      <c r="G881" s="54">
        <v>4</v>
      </c>
      <c r="H881" s="54">
        <v>3</v>
      </c>
      <c r="I881" s="57">
        <v>2865.8</v>
      </c>
      <c r="J881" s="57">
        <v>2644.8</v>
      </c>
      <c r="K881" s="13">
        <v>55</v>
      </c>
      <c r="L881" s="57">
        <f>SUM('Прил.1.2-реестр дом'!G876)</f>
        <v>2286131.77</v>
      </c>
      <c r="M881" s="57">
        <v>0</v>
      </c>
      <c r="N881" s="57">
        <v>0</v>
      </c>
      <c r="O881" s="57">
        <v>0</v>
      </c>
      <c r="P881" s="57">
        <f t="shared" si="60"/>
        <v>2286131.77</v>
      </c>
      <c r="Q881" s="57">
        <f t="shared" si="62"/>
        <v>864.39</v>
      </c>
      <c r="R881" s="57">
        <f t="shared" si="61"/>
        <v>864.39</v>
      </c>
      <c r="S881" s="58">
        <v>46022</v>
      </c>
    </row>
    <row r="882" spans="1:19" s="36" customFormat="1" ht="30" x14ac:dyDescent="0.25">
      <c r="A882" s="101">
        <v>862</v>
      </c>
      <c r="B882" s="101">
        <v>557</v>
      </c>
      <c r="C882" s="55" t="s">
        <v>882</v>
      </c>
      <c r="D882" s="59">
        <v>1958</v>
      </c>
      <c r="E882" s="55"/>
      <c r="F882" s="101" t="s">
        <v>1076</v>
      </c>
      <c r="G882" s="54">
        <v>4</v>
      </c>
      <c r="H882" s="54">
        <v>3</v>
      </c>
      <c r="I882" s="57">
        <v>3004.2</v>
      </c>
      <c r="J882" s="57">
        <v>2782.7</v>
      </c>
      <c r="K882" s="13">
        <v>59</v>
      </c>
      <c r="L882" s="57">
        <f>SUM('Прил.1.2-реестр дом'!G877)</f>
        <v>2396537.46</v>
      </c>
      <c r="M882" s="57">
        <v>0</v>
      </c>
      <c r="N882" s="57">
        <v>0</v>
      </c>
      <c r="O882" s="57">
        <v>0</v>
      </c>
      <c r="P882" s="57">
        <f t="shared" si="60"/>
        <v>2396537.46</v>
      </c>
      <c r="Q882" s="57">
        <f t="shared" si="62"/>
        <v>861.23</v>
      </c>
      <c r="R882" s="57">
        <f t="shared" si="61"/>
        <v>861.23</v>
      </c>
      <c r="S882" s="58">
        <v>46022</v>
      </c>
    </row>
    <row r="883" spans="1:19" s="36" customFormat="1" ht="30" x14ac:dyDescent="0.25">
      <c r="A883" s="101">
        <v>863</v>
      </c>
      <c r="B883" s="101">
        <v>558</v>
      </c>
      <c r="C883" s="55" t="s">
        <v>883</v>
      </c>
      <c r="D883" s="59">
        <v>1960</v>
      </c>
      <c r="E883" s="55"/>
      <c r="F883" s="101" t="s">
        <v>1076</v>
      </c>
      <c r="G883" s="54">
        <v>5</v>
      </c>
      <c r="H883" s="54">
        <v>2</v>
      </c>
      <c r="I883" s="57">
        <v>3401.8</v>
      </c>
      <c r="J883" s="57">
        <v>3118.8</v>
      </c>
      <c r="K883" s="13">
        <v>74</v>
      </c>
      <c r="L883" s="57">
        <f>SUM('Прил.1.2-реестр дом'!G878)</f>
        <v>12015869.939999999</v>
      </c>
      <c r="M883" s="57">
        <v>0</v>
      </c>
      <c r="N883" s="57">
        <v>0</v>
      </c>
      <c r="O883" s="57">
        <v>0</v>
      </c>
      <c r="P883" s="57">
        <f t="shared" si="60"/>
        <v>12015869.939999999</v>
      </c>
      <c r="Q883" s="57">
        <f t="shared" si="62"/>
        <v>3852.72</v>
      </c>
      <c r="R883" s="57">
        <f t="shared" si="61"/>
        <v>3852.72</v>
      </c>
      <c r="S883" s="58">
        <v>46022</v>
      </c>
    </row>
    <row r="884" spans="1:19" s="36" customFormat="1" ht="30" x14ac:dyDescent="0.25">
      <c r="A884" s="101">
        <v>864</v>
      </c>
      <c r="B884" s="101">
        <v>559</v>
      </c>
      <c r="C884" s="55" t="s">
        <v>884</v>
      </c>
      <c r="D884" s="56">
        <v>1959</v>
      </c>
      <c r="E884" s="55"/>
      <c r="F884" s="101" t="s">
        <v>1076</v>
      </c>
      <c r="G884" s="54">
        <v>5</v>
      </c>
      <c r="H884" s="54">
        <v>4</v>
      </c>
      <c r="I884" s="57">
        <v>3803.4</v>
      </c>
      <c r="J884" s="57">
        <v>3557.4</v>
      </c>
      <c r="K884" s="13">
        <v>139</v>
      </c>
      <c r="L884" s="57">
        <f>SUM('Прил.1.2-реестр дом'!G879)</f>
        <v>3034082.48</v>
      </c>
      <c r="M884" s="57">
        <v>0</v>
      </c>
      <c r="N884" s="57">
        <v>0</v>
      </c>
      <c r="O884" s="57">
        <v>0</v>
      </c>
      <c r="P884" s="57">
        <f t="shared" si="60"/>
        <v>3034082.48</v>
      </c>
      <c r="Q884" s="57">
        <f t="shared" si="62"/>
        <v>852.89</v>
      </c>
      <c r="R884" s="57">
        <f t="shared" si="61"/>
        <v>852.89</v>
      </c>
      <c r="S884" s="58">
        <v>46022</v>
      </c>
    </row>
    <row r="885" spans="1:19" s="36" customFormat="1" ht="30" x14ac:dyDescent="0.25">
      <c r="A885" s="101">
        <v>865</v>
      </c>
      <c r="B885" s="101">
        <v>560</v>
      </c>
      <c r="C885" s="55" t="s">
        <v>885</v>
      </c>
      <c r="D885" s="56">
        <v>1959</v>
      </c>
      <c r="E885" s="55"/>
      <c r="F885" s="101" t="s">
        <v>1076</v>
      </c>
      <c r="G885" s="54">
        <v>5</v>
      </c>
      <c r="H885" s="54">
        <v>4</v>
      </c>
      <c r="I885" s="57">
        <v>3700.6</v>
      </c>
      <c r="J885" s="57">
        <v>3432.2</v>
      </c>
      <c r="K885" s="13">
        <v>130</v>
      </c>
      <c r="L885" s="57">
        <f>SUM('Прил.1.2-реестр дом'!G880)</f>
        <v>2952075.94</v>
      </c>
      <c r="M885" s="57">
        <v>0</v>
      </c>
      <c r="N885" s="57">
        <v>0</v>
      </c>
      <c r="O885" s="57">
        <v>0</v>
      </c>
      <c r="P885" s="57">
        <f t="shared" si="60"/>
        <v>2952075.94</v>
      </c>
      <c r="Q885" s="57">
        <f t="shared" si="62"/>
        <v>860.11</v>
      </c>
      <c r="R885" s="57">
        <f t="shared" si="61"/>
        <v>860.11</v>
      </c>
      <c r="S885" s="58">
        <v>46022</v>
      </c>
    </row>
    <row r="886" spans="1:19" s="36" customFormat="1" ht="30" x14ac:dyDescent="0.25">
      <c r="A886" s="101">
        <v>866</v>
      </c>
      <c r="B886" s="101">
        <v>561</v>
      </c>
      <c r="C886" s="55" t="s">
        <v>886</v>
      </c>
      <c r="D886" s="59">
        <v>1957</v>
      </c>
      <c r="E886" s="55"/>
      <c r="F886" s="101" t="s">
        <v>1076</v>
      </c>
      <c r="G886" s="54">
        <v>4</v>
      </c>
      <c r="H886" s="54">
        <v>5</v>
      </c>
      <c r="I886" s="57">
        <v>4566.8</v>
      </c>
      <c r="J886" s="57">
        <v>4157.1000000000004</v>
      </c>
      <c r="K886" s="13">
        <v>98</v>
      </c>
      <c r="L886" s="57">
        <f>SUM('Прил.1.2-реестр дом'!G881)</f>
        <v>5307426.2699999996</v>
      </c>
      <c r="M886" s="57">
        <v>0</v>
      </c>
      <c r="N886" s="57">
        <v>0</v>
      </c>
      <c r="O886" s="57">
        <v>0</v>
      </c>
      <c r="P886" s="57">
        <f t="shared" si="60"/>
        <v>5307426.2699999996</v>
      </c>
      <c r="Q886" s="57">
        <f t="shared" si="62"/>
        <v>1276.71</v>
      </c>
      <c r="R886" s="57">
        <f t="shared" si="61"/>
        <v>1276.71</v>
      </c>
      <c r="S886" s="58">
        <v>46022</v>
      </c>
    </row>
    <row r="887" spans="1:19" s="36" customFormat="1" ht="30" x14ac:dyDescent="0.25">
      <c r="A887" s="101">
        <v>867</v>
      </c>
      <c r="B887" s="101">
        <v>562</v>
      </c>
      <c r="C887" s="55" t="s">
        <v>887</v>
      </c>
      <c r="D887" s="59">
        <v>1950</v>
      </c>
      <c r="E887" s="55"/>
      <c r="F887" s="101" t="s">
        <v>1076</v>
      </c>
      <c r="G887" s="54">
        <v>2</v>
      </c>
      <c r="H887" s="54">
        <v>2</v>
      </c>
      <c r="I887" s="57">
        <v>512.29999999999995</v>
      </c>
      <c r="J887" s="57">
        <v>463.5</v>
      </c>
      <c r="K887" s="13">
        <v>30</v>
      </c>
      <c r="L887" s="57">
        <f>SUM('Прил.1.2-реестр дом'!G882)</f>
        <v>408676.57</v>
      </c>
      <c r="M887" s="57">
        <v>0</v>
      </c>
      <c r="N887" s="57">
        <v>0</v>
      </c>
      <c r="O887" s="57">
        <v>0</v>
      </c>
      <c r="P887" s="57">
        <f t="shared" ref="P887:P949" si="63">L887</f>
        <v>408676.57</v>
      </c>
      <c r="Q887" s="57">
        <f t="shared" si="62"/>
        <v>881.72</v>
      </c>
      <c r="R887" s="57">
        <f t="shared" ref="R887:R949" si="64">SUM(Q887)</f>
        <v>881.72</v>
      </c>
      <c r="S887" s="58">
        <v>46022</v>
      </c>
    </row>
    <row r="888" spans="1:19" s="36" customFormat="1" ht="30" x14ac:dyDescent="0.25">
      <c r="A888" s="101">
        <v>868</v>
      </c>
      <c r="B888" s="101">
        <v>563</v>
      </c>
      <c r="C888" s="55" t="s">
        <v>888</v>
      </c>
      <c r="D888" s="59">
        <v>1952</v>
      </c>
      <c r="E888" s="55"/>
      <c r="F888" s="101" t="s">
        <v>1076</v>
      </c>
      <c r="G888" s="54">
        <v>2</v>
      </c>
      <c r="H888" s="54">
        <v>1</v>
      </c>
      <c r="I888" s="57">
        <v>427.7</v>
      </c>
      <c r="J888" s="57">
        <v>382.7</v>
      </c>
      <c r="K888" s="13">
        <v>25</v>
      </c>
      <c r="L888" s="57">
        <f>SUM('Прил.1.2-реестр дом'!G883)</f>
        <v>1214262.25</v>
      </c>
      <c r="M888" s="57">
        <v>0</v>
      </c>
      <c r="N888" s="57">
        <v>0</v>
      </c>
      <c r="O888" s="57">
        <v>0</v>
      </c>
      <c r="P888" s="57">
        <f t="shared" si="63"/>
        <v>1214262.25</v>
      </c>
      <c r="Q888" s="57">
        <f t="shared" si="62"/>
        <v>3172.88</v>
      </c>
      <c r="R888" s="57">
        <f t="shared" si="64"/>
        <v>3172.88</v>
      </c>
      <c r="S888" s="58">
        <v>46022</v>
      </c>
    </row>
    <row r="889" spans="1:19" s="36" customFormat="1" ht="30" x14ac:dyDescent="0.25">
      <c r="A889" s="101">
        <v>869</v>
      </c>
      <c r="B889" s="101">
        <v>564</v>
      </c>
      <c r="C889" s="55" t="s">
        <v>889</v>
      </c>
      <c r="D889" s="59">
        <v>1950</v>
      </c>
      <c r="E889" s="55"/>
      <c r="F889" s="101" t="s">
        <v>1076</v>
      </c>
      <c r="G889" s="54">
        <v>2</v>
      </c>
      <c r="H889" s="54">
        <v>2</v>
      </c>
      <c r="I889" s="57">
        <v>576.9</v>
      </c>
      <c r="J889" s="57">
        <v>527.4</v>
      </c>
      <c r="K889" s="13">
        <v>27</v>
      </c>
      <c r="L889" s="57">
        <f>SUM('Прил.1.2-реестр дом'!G884)</f>
        <v>1623846.58</v>
      </c>
      <c r="M889" s="57">
        <v>0</v>
      </c>
      <c r="N889" s="57">
        <v>0</v>
      </c>
      <c r="O889" s="57">
        <v>0</v>
      </c>
      <c r="P889" s="57">
        <f t="shared" si="63"/>
        <v>1623846.58</v>
      </c>
      <c r="Q889" s="57">
        <f t="shared" si="62"/>
        <v>3078.97</v>
      </c>
      <c r="R889" s="57">
        <f t="shared" si="64"/>
        <v>3078.97</v>
      </c>
      <c r="S889" s="58">
        <v>46022</v>
      </c>
    </row>
    <row r="890" spans="1:19" s="36" customFormat="1" ht="30" x14ac:dyDescent="0.25">
      <c r="A890" s="101">
        <v>870</v>
      </c>
      <c r="B890" s="101">
        <v>565</v>
      </c>
      <c r="C890" s="55" t="s">
        <v>890</v>
      </c>
      <c r="D890" s="59">
        <v>1952</v>
      </c>
      <c r="E890" s="55"/>
      <c r="F890" s="101" t="s">
        <v>1076</v>
      </c>
      <c r="G890" s="54">
        <v>2</v>
      </c>
      <c r="H890" s="54">
        <v>1</v>
      </c>
      <c r="I890" s="57">
        <v>239.05</v>
      </c>
      <c r="J890" s="57">
        <v>214.65</v>
      </c>
      <c r="K890" s="13">
        <v>11</v>
      </c>
      <c r="L890" s="57">
        <f>SUM('Прил.1.2-реестр дом'!G885)</f>
        <v>844374.66</v>
      </c>
      <c r="M890" s="57">
        <v>0</v>
      </c>
      <c r="N890" s="57">
        <v>0</v>
      </c>
      <c r="O890" s="57">
        <v>0</v>
      </c>
      <c r="P890" s="57">
        <f t="shared" si="63"/>
        <v>844374.66</v>
      </c>
      <c r="Q890" s="57">
        <f t="shared" ref="Q890:Q952" si="65">SUM(L890/J890)</f>
        <v>3933.73</v>
      </c>
      <c r="R890" s="57">
        <f t="shared" si="64"/>
        <v>3933.73</v>
      </c>
      <c r="S890" s="58">
        <v>46022</v>
      </c>
    </row>
    <row r="891" spans="1:19" s="36" customFormat="1" ht="30" x14ac:dyDescent="0.25">
      <c r="A891" s="101">
        <v>871</v>
      </c>
      <c r="B891" s="101">
        <v>566</v>
      </c>
      <c r="C891" s="55" t="s">
        <v>891</v>
      </c>
      <c r="D891" s="59">
        <v>1952</v>
      </c>
      <c r="E891" s="55"/>
      <c r="F891" s="101" t="s">
        <v>1076</v>
      </c>
      <c r="G891" s="54">
        <v>2</v>
      </c>
      <c r="H891" s="54">
        <v>1</v>
      </c>
      <c r="I891" s="57">
        <v>243.8</v>
      </c>
      <c r="J891" s="57">
        <v>218.4</v>
      </c>
      <c r="K891" s="13">
        <v>15</v>
      </c>
      <c r="L891" s="57">
        <f>SUM('Прил.1.2-реестр дом'!G886)</f>
        <v>861152.65</v>
      </c>
      <c r="M891" s="57">
        <v>0</v>
      </c>
      <c r="N891" s="57">
        <v>0</v>
      </c>
      <c r="O891" s="57">
        <v>0</v>
      </c>
      <c r="P891" s="57">
        <f t="shared" si="63"/>
        <v>861152.65</v>
      </c>
      <c r="Q891" s="57">
        <f t="shared" si="65"/>
        <v>3943.01</v>
      </c>
      <c r="R891" s="57">
        <f t="shared" si="64"/>
        <v>3943.01</v>
      </c>
      <c r="S891" s="58">
        <v>46022</v>
      </c>
    </row>
    <row r="892" spans="1:19" s="36" customFormat="1" ht="30" x14ac:dyDescent="0.25">
      <c r="A892" s="101">
        <v>872</v>
      </c>
      <c r="B892" s="101">
        <v>567</v>
      </c>
      <c r="C892" s="55" t="s">
        <v>892</v>
      </c>
      <c r="D892" s="59">
        <v>1952</v>
      </c>
      <c r="E892" s="55"/>
      <c r="F892" s="101" t="s">
        <v>1076</v>
      </c>
      <c r="G892" s="54">
        <v>2</v>
      </c>
      <c r="H892" s="54">
        <v>1</v>
      </c>
      <c r="I892" s="57">
        <v>429.9</v>
      </c>
      <c r="J892" s="57">
        <v>384.1</v>
      </c>
      <c r="K892" s="13">
        <v>20</v>
      </c>
      <c r="L892" s="57">
        <f>SUM('Прил.1.2-реестр дом'!G887)</f>
        <v>778315.81</v>
      </c>
      <c r="M892" s="57">
        <v>0</v>
      </c>
      <c r="N892" s="57">
        <v>0</v>
      </c>
      <c r="O892" s="57">
        <v>0</v>
      </c>
      <c r="P892" s="57">
        <f t="shared" si="63"/>
        <v>778315.81</v>
      </c>
      <c r="Q892" s="57">
        <f t="shared" si="65"/>
        <v>2026.34</v>
      </c>
      <c r="R892" s="57">
        <f t="shared" si="64"/>
        <v>2026.34</v>
      </c>
      <c r="S892" s="58">
        <v>46022</v>
      </c>
    </row>
    <row r="893" spans="1:19" s="36" customFormat="1" ht="30" x14ac:dyDescent="0.25">
      <c r="A893" s="101">
        <v>873</v>
      </c>
      <c r="B893" s="101">
        <v>568</v>
      </c>
      <c r="C893" s="55" t="s">
        <v>893</v>
      </c>
      <c r="D893" s="59">
        <v>1952</v>
      </c>
      <c r="E893" s="55"/>
      <c r="F893" s="101" t="s">
        <v>1076</v>
      </c>
      <c r="G893" s="54">
        <v>2</v>
      </c>
      <c r="H893" s="54">
        <v>1</v>
      </c>
      <c r="I893" s="57">
        <v>240</v>
      </c>
      <c r="J893" s="57">
        <v>216.6</v>
      </c>
      <c r="K893" s="13">
        <v>14</v>
      </c>
      <c r="L893" s="57">
        <f>SUM('Прил.1.2-реестр дом'!G888)</f>
        <v>847730.26</v>
      </c>
      <c r="M893" s="57">
        <v>0</v>
      </c>
      <c r="N893" s="57">
        <v>0</v>
      </c>
      <c r="O893" s="57">
        <v>0</v>
      </c>
      <c r="P893" s="57">
        <f t="shared" si="63"/>
        <v>847730.26</v>
      </c>
      <c r="Q893" s="57">
        <f t="shared" si="65"/>
        <v>3913.81</v>
      </c>
      <c r="R893" s="57">
        <f t="shared" si="64"/>
        <v>3913.81</v>
      </c>
      <c r="S893" s="58">
        <v>46022</v>
      </c>
    </row>
    <row r="894" spans="1:19" s="36" customFormat="1" ht="30" x14ac:dyDescent="0.25">
      <c r="A894" s="101">
        <v>874</v>
      </c>
      <c r="B894" s="101">
        <v>569</v>
      </c>
      <c r="C894" s="55" t="s">
        <v>894</v>
      </c>
      <c r="D894" s="59">
        <v>1952</v>
      </c>
      <c r="E894" s="55"/>
      <c r="F894" s="101" t="s">
        <v>1076</v>
      </c>
      <c r="G894" s="54">
        <v>2</v>
      </c>
      <c r="H894" s="54">
        <v>1</v>
      </c>
      <c r="I894" s="57">
        <v>424</v>
      </c>
      <c r="J894" s="57">
        <v>383.4</v>
      </c>
      <c r="K894" s="13">
        <v>25</v>
      </c>
      <c r="L894" s="57">
        <f>SUM('Прил.1.2-реестр дом'!G889)</f>
        <v>1193466.72</v>
      </c>
      <c r="M894" s="57">
        <v>0</v>
      </c>
      <c r="N894" s="57">
        <v>0</v>
      </c>
      <c r="O894" s="57">
        <v>0</v>
      </c>
      <c r="P894" s="57">
        <f t="shared" si="63"/>
        <v>1193466.72</v>
      </c>
      <c r="Q894" s="57">
        <f t="shared" si="65"/>
        <v>3112.85</v>
      </c>
      <c r="R894" s="57">
        <f t="shared" si="64"/>
        <v>3112.85</v>
      </c>
      <c r="S894" s="58">
        <v>46022</v>
      </c>
    </row>
    <row r="895" spans="1:19" s="36" customFormat="1" ht="30" x14ac:dyDescent="0.25">
      <c r="A895" s="101">
        <v>875</v>
      </c>
      <c r="B895" s="101">
        <v>570</v>
      </c>
      <c r="C895" s="55" t="s">
        <v>895</v>
      </c>
      <c r="D895" s="59">
        <v>1952</v>
      </c>
      <c r="E895" s="55"/>
      <c r="F895" s="101" t="s">
        <v>1076</v>
      </c>
      <c r="G895" s="54">
        <v>2</v>
      </c>
      <c r="H895" s="54">
        <v>1</v>
      </c>
      <c r="I895" s="57">
        <v>431.7</v>
      </c>
      <c r="J895" s="57">
        <v>389.3</v>
      </c>
      <c r="K895" s="13">
        <v>20</v>
      </c>
      <c r="L895" s="57">
        <f>SUM('Прил.1.2-реестр дом'!G890)</f>
        <v>781574.63</v>
      </c>
      <c r="M895" s="57">
        <v>0</v>
      </c>
      <c r="N895" s="57">
        <v>0</v>
      </c>
      <c r="O895" s="57">
        <v>0</v>
      </c>
      <c r="P895" s="57">
        <f t="shared" si="63"/>
        <v>781574.63</v>
      </c>
      <c r="Q895" s="57">
        <f t="shared" si="65"/>
        <v>2007.64</v>
      </c>
      <c r="R895" s="57">
        <f t="shared" si="64"/>
        <v>2007.64</v>
      </c>
      <c r="S895" s="58">
        <v>46022</v>
      </c>
    </row>
    <row r="896" spans="1:19" s="36" customFormat="1" ht="30" x14ac:dyDescent="0.25">
      <c r="A896" s="101">
        <v>876</v>
      </c>
      <c r="B896" s="101">
        <v>571</v>
      </c>
      <c r="C896" s="55" t="s">
        <v>896</v>
      </c>
      <c r="D896" s="59">
        <v>1952</v>
      </c>
      <c r="E896" s="55"/>
      <c r="F896" s="101" t="s">
        <v>1076</v>
      </c>
      <c r="G896" s="54">
        <v>2</v>
      </c>
      <c r="H896" s="54">
        <v>1</v>
      </c>
      <c r="I896" s="57">
        <v>241.5</v>
      </c>
      <c r="J896" s="57">
        <v>215</v>
      </c>
      <c r="K896" s="13">
        <v>20</v>
      </c>
      <c r="L896" s="57">
        <f>SUM('Прил.1.2-реестр дом'!G891)</f>
        <v>1151500.96</v>
      </c>
      <c r="M896" s="57">
        <v>0</v>
      </c>
      <c r="N896" s="57">
        <v>0</v>
      </c>
      <c r="O896" s="57">
        <v>0</v>
      </c>
      <c r="P896" s="57">
        <f t="shared" si="63"/>
        <v>1151500.96</v>
      </c>
      <c r="Q896" s="57">
        <f t="shared" si="65"/>
        <v>5355.82</v>
      </c>
      <c r="R896" s="57">
        <f t="shared" si="64"/>
        <v>5355.82</v>
      </c>
      <c r="S896" s="58">
        <v>46022</v>
      </c>
    </row>
    <row r="897" spans="1:19" s="36" customFormat="1" ht="30" x14ac:dyDescent="0.25">
      <c r="A897" s="101">
        <v>877</v>
      </c>
      <c r="B897" s="101">
        <v>572</v>
      </c>
      <c r="C897" s="55" t="s">
        <v>897</v>
      </c>
      <c r="D897" s="59">
        <v>1952</v>
      </c>
      <c r="E897" s="55"/>
      <c r="F897" s="101" t="s">
        <v>1076</v>
      </c>
      <c r="G897" s="54">
        <v>2</v>
      </c>
      <c r="H897" s="54">
        <v>1</v>
      </c>
      <c r="I897" s="57">
        <v>437.9</v>
      </c>
      <c r="J897" s="57">
        <v>391.1</v>
      </c>
      <c r="K897" s="13">
        <v>20</v>
      </c>
      <c r="L897" s="57">
        <f>SUM('Прил.1.2-реестр дом'!G892)</f>
        <v>792799.47</v>
      </c>
      <c r="M897" s="57">
        <v>0</v>
      </c>
      <c r="N897" s="57">
        <v>0</v>
      </c>
      <c r="O897" s="57">
        <v>0</v>
      </c>
      <c r="P897" s="57">
        <f t="shared" si="63"/>
        <v>792799.47</v>
      </c>
      <c r="Q897" s="57">
        <f t="shared" si="65"/>
        <v>2027.1</v>
      </c>
      <c r="R897" s="57">
        <f t="shared" si="64"/>
        <v>2027.1</v>
      </c>
      <c r="S897" s="58">
        <v>46022</v>
      </c>
    </row>
    <row r="898" spans="1:19" s="36" customFormat="1" ht="30" x14ac:dyDescent="0.25">
      <c r="A898" s="101">
        <v>878</v>
      </c>
      <c r="B898" s="101">
        <v>573</v>
      </c>
      <c r="C898" s="55" t="s">
        <v>898</v>
      </c>
      <c r="D898" s="59">
        <v>1957</v>
      </c>
      <c r="E898" s="55"/>
      <c r="F898" s="101" t="s">
        <v>1076</v>
      </c>
      <c r="G898" s="54">
        <v>3</v>
      </c>
      <c r="H898" s="54">
        <v>4</v>
      </c>
      <c r="I898" s="57">
        <v>2334.6799999999998</v>
      </c>
      <c r="J898" s="57">
        <v>2112.7800000000002</v>
      </c>
      <c r="K898" s="13">
        <v>70</v>
      </c>
      <c r="L898" s="57">
        <f>SUM('Прил.1.2-реестр дом'!G893)</f>
        <v>6571610.5700000003</v>
      </c>
      <c r="M898" s="57">
        <v>0</v>
      </c>
      <c r="N898" s="57">
        <v>0</v>
      </c>
      <c r="O898" s="57">
        <v>0</v>
      </c>
      <c r="P898" s="57">
        <f t="shared" si="63"/>
        <v>6571610.5700000003</v>
      </c>
      <c r="Q898" s="57">
        <f t="shared" si="65"/>
        <v>3110.41</v>
      </c>
      <c r="R898" s="57">
        <f t="shared" si="64"/>
        <v>3110.41</v>
      </c>
      <c r="S898" s="58">
        <v>46022</v>
      </c>
    </row>
    <row r="899" spans="1:19" s="36" customFormat="1" ht="30" x14ac:dyDescent="0.25">
      <c r="A899" s="101">
        <v>879</v>
      </c>
      <c r="B899" s="101">
        <v>574</v>
      </c>
      <c r="C899" s="55" t="s">
        <v>899</v>
      </c>
      <c r="D899" s="59">
        <v>1959</v>
      </c>
      <c r="E899" s="55"/>
      <c r="F899" s="101" t="s">
        <v>1076</v>
      </c>
      <c r="G899" s="54">
        <v>4</v>
      </c>
      <c r="H899" s="54">
        <v>2</v>
      </c>
      <c r="I899" s="57">
        <v>1393.1</v>
      </c>
      <c r="J899" s="57">
        <v>1284.5999999999999</v>
      </c>
      <c r="K899" s="13">
        <v>74</v>
      </c>
      <c r="L899" s="57">
        <f>SUM('Прил.1.2-реестр дом'!G894)</f>
        <v>3921270.02</v>
      </c>
      <c r="M899" s="57">
        <v>0</v>
      </c>
      <c r="N899" s="57">
        <v>0</v>
      </c>
      <c r="O899" s="57">
        <v>0</v>
      </c>
      <c r="P899" s="57">
        <f t="shared" si="63"/>
        <v>3921270.02</v>
      </c>
      <c r="Q899" s="57">
        <f t="shared" si="65"/>
        <v>3052.52</v>
      </c>
      <c r="R899" s="57">
        <f t="shared" si="64"/>
        <v>3052.52</v>
      </c>
      <c r="S899" s="58">
        <v>46022</v>
      </c>
    </row>
    <row r="900" spans="1:19" s="36" customFormat="1" ht="30" x14ac:dyDescent="0.25">
      <c r="A900" s="101">
        <v>880</v>
      </c>
      <c r="B900" s="101">
        <v>575</v>
      </c>
      <c r="C900" s="55" t="s">
        <v>900</v>
      </c>
      <c r="D900" s="56">
        <v>1959</v>
      </c>
      <c r="E900" s="55"/>
      <c r="F900" s="101" t="s">
        <v>1076</v>
      </c>
      <c r="G900" s="54">
        <v>4</v>
      </c>
      <c r="H900" s="54">
        <v>4</v>
      </c>
      <c r="I900" s="57">
        <v>2806</v>
      </c>
      <c r="J900" s="57">
        <v>2589.1</v>
      </c>
      <c r="K900" s="13">
        <v>140</v>
      </c>
      <c r="L900" s="57">
        <f>SUM('Прил.1.2-реестр дом'!G895)</f>
        <v>7898272.6799999997</v>
      </c>
      <c r="M900" s="57">
        <v>0</v>
      </c>
      <c r="N900" s="57">
        <v>0</v>
      </c>
      <c r="O900" s="57">
        <v>0</v>
      </c>
      <c r="P900" s="57">
        <f t="shared" si="63"/>
        <v>7898272.6799999997</v>
      </c>
      <c r="Q900" s="57">
        <f t="shared" si="65"/>
        <v>3050.59</v>
      </c>
      <c r="R900" s="57">
        <f t="shared" si="64"/>
        <v>3050.59</v>
      </c>
      <c r="S900" s="58">
        <v>46022</v>
      </c>
    </row>
    <row r="901" spans="1:19" s="36" customFormat="1" ht="30" x14ac:dyDescent="0.25">
      <c r="A901" s="101">
        <v>881</v>
      </c>
      <c r="B901" s="101">
        <v>576</v>
      </c>
      <c r="C901" s="55" t="s">
        <v>901</v>
      </c>
      <c r="D901" s="56">
        <v>1958</v>
      </c>
      <c r="E901" s="55"/>
      <c r="F901" s="101" t="s">
        <v>1076</v>
      </c>
      <c r="G901" s="54">
        <v>2</v>
      </c>
      <c r="H901" s="54">
        <v>2</v>
      </c>
      <c r="I901" s="57">
        <v>800.8</v>
      </c>
      <c r="J901" s="57">
        <v>701.8</v>
      </c>
      <c r="K901" s="13">
        <v>35</v>
      </c>
      <c r="L901" s="57">
        <f>SUM('Прил.1.2-реестр дом'!G896)</f>
        <v>2254075.8199999998</v>
      </c>
      <c r="M901" s="57">
        <v>0</v>
      </c>
      <c r="N901" s="57">
        <v>0</v>
      </c>
      <c r="O901" s="57">
        <v>0</v>
      </c>
      <c r="P901" s="57">
        <f t="shared" si="63"/>
        <v>2254075.8199999998</v>
      </c>
      <c r="Q901" s="57">
        <f t="shared" si="65"/>
        <v>3211.85</v>
      </c>
      <c r="R901" s="57">
        <f t="shared" si="64"/>
        <v>3211.85</v>
      </c>
      <c r="S901" s="58">
        <v>46022</v>
      </c>
    </row>
    <row r="902" spans="1:19" s="36" customFormat="1" ht="30" x14ac:dyDescent="0.25">
      <c r="A902" s="101">
        <v>882</v>
      </c>
      <c r="B902" s="101">
        <v>577</v>
      </c>
      <c r="C902" s="55" t="s">
        <v>902</v>
      </c>
      <c r="D902" s="59">
        <v>1959</v>
      </c>
      <c r="E902" s="55"/>
      <c r="F902" s="101" t="s">
        <v>1076</v>
      </c>
      <c r="G902" s="54">
        <v>4</v>
      </c>
      <c r="H902" s="54">
        <v>4</v>
      </c>
      <c r="I902" s="57">
        <v>2786.1</v>
      </c>
      <c r="J902" s="57">
        <v>2573.6</v>
      </c>
      <c r="K902" s="13">
        <v>106</v>
      </c>
      <c r="L902" s="57">
        <f>SUM('Прил.1.2-реестр дом'!G897)</f>
        <v>10353362.130000001</v>
      </c>
      <c r="M902" s="57">
        <v>0</v>
      </c>
      <c r="N902" s="57">
        <v>0</v>
      </c>
      <c r="O902" s="57">
        <v>0</v>
      </c>
      <c r="P902" s="57">
        <f t="shared" si="63"/>
        <v>10353362.130000001</v>
      </c>
      <c r="Q902" s="57">
        <f t="shared" si="65"/>
        <v>4022.91</v>
      </c>
      <c r="R902" s="57">
        <f t="shared" si="64"/>
        <v>4022.91</v>
      </c>
      <c r="S902" s="58">
        <v>46022</v>
      </c>
    </row>
    <row r="903" spans="1:19" s="36" customFormat="1" ht="30" x14ac:dyDescent="0.25">
      <c r="A903" s="101">
        <v>883</v>
      </c>
      <c r="B903" s="101">
        <v>578</v>
      </c>
      <c r="C903" s="55" t="s">
        <v>903</v>
      </c>
      <c r="D903" s="56">
        <v>1960</v>
      </c>
      <c r="E903" s="55"/>
      <c r="F903" s="101" t="s">
        <v>1076</v>
      </c>
      <c r="G903" s="54">
        <v>4</v>
      </c>
      <c r="H903" s="54">
        <v>4</v>
      </c>
      <c r="I903" s="57">
        <v>2729.8</v>
      </c>
      <c r="J903" s="57">
        <v>2536.8000000000002</v>
      </c>
      <c r="K903" s="13">
        <v>133</v>
      </c>
      <c r="L903" s="57">
        <f>SUM('Прил.1.2-реестр дом'!G898)</f>
        <v>7683786.4400000004</v>
      </c>
      <c r="M903" s="57">
        <v>0</v>
      </c>
      <c r="N903" s="57">
        <v>0</v>
      </c>
      <c r="O903" s="57">
        <v>0</v>
      </c>
      <c r="P903" s="57">
        <f t="shared" si="63"/>
        <v>7683786.4400000004</v>
      </c>
      <c r="Q903" s="57">
        <f t="shared" si="65"/>
        <v>3028.93</v>
      </c>
      <c r="R903" s="57">
        <f t="shared" si="64"/>
        <v>3028.93</v>
      </c>
      <c r="S903" s="58">
        <v>46022</v>
      </c>
    </row>
    <row r="904" spans="1:19" s="36" customFormat="1" ht="30" x14ac:dyDescent="0.25">
      <c r="A904" s="101">
        <v>884</v>
      </c>
      <c r="B904" s="101">
        <v>579</v>
      </c>
      <c r="C904" s="55" t="s">
        <v>904</v>
      </c>
      <c r="D904" s="59">
        <v>1957</v>
      </c>
      <c r="E904" s="55"/>
      <c r="F904" s="101" t="s">
        <v>1076</v>
      </c>
      <c r="G904" s="54">
        <v>3</v>
      </c>
      <c r="H904" s="54">
        <v>4</v>
      </c>
      <c r="I904" s="57">
        <v>2300.6999999999998</v>
      </c>
      <c r="J904" s="57">
        <v>2070.4</v>
      </c>
      <c r="K904" s="13">
        <v>70</v>
      </c>
      <c r="L904" s="57">
        <f>SUM('Прил.1.2-реестр дом'!G899)</f>
        <v>8026590.0199999996</v>
      </c>
      <c r="M904" s="57">
        <v>0</v>
      </c>
      <c r="N904" s="57">
        <v>0</v>
      </c>
      <c r="O904" s="57">
        <v>0</v>
      </c>
      <c r="P904" s="57">
        <f t="shared" si="63"/>
        <v>8026590.0199999996</v>
      </c>
      <c r="Q904" s="57">
        <f t="shared" si="65"/>
        <v>3876.83</v>
      </c>
      <c r="R904" s="57">
        <f t="shared" si="64"/>
        <v>3876.83</v>
      </c>
      <c r="S904" s="58">
        <v>46022</v>
      </c>
    </row>
    <row r="905" spans="1:19" s="36" customFormat="1" ht="30" x14ac:dyDescent="0.25">
      <c r="A905" s="101">
        <v>885</v>
      </c>
      <c r="B905" s="101">
        <v>580</v>
      </c>
      <c r="C905" s="55" t="s">
        <v>905</v>
      </c>
      <c r="D905" s="59">
        <v>1960</v>
      </c>
      <c r="E905" s="55"/>
      <c r="F905" s="101" t="s">
        <v>1075</v>
      </c>
      <c r="G905" s="54">
        <v>5</v>
      </c>
      <c r="H905" s="54">
        <v>2</v>
      </c>
      <c r="I905" s="57">
        <v>1722.4</v>
      </c>
      <c r="J905" s="57">
        <v>1591.9</v>
      </c>
      <c r="K905" s="13">
        <v>71</v>
      </c>
      <c r="L905" s="57">
        <f>SUM('Прил.1.2-реестр дом'!G900)</f>
        <v>4848177.07</v>
      </c>
      <c r="M905" s="57">
        <v>0</v>
      </c>
      <c r="N905" s="57">
        <v>0</v>
      </c>
      <c r="O905" s="57">
        <v>0</v>
      </c>
      <c r="P905" s="57">
        <f t="shared" si="63"/>
        <v>4848177.07</v>
      </c>
      <c r="Q905" s="57">
        <f t="shared" si="65"/>
        <v>3045.53</v>
      </c>
      <c r="R905" s="57">
        <f t="shared" si="64"/>
        <v>3045.53</v>
      </c>
      <c r="S905" s="58">
        <v>46022</v>
      </c>
    </row>
    <row r="906" spans="1:19" s="36" customFormat="1" ht="30" x14ac:dyDescent="0.25">
      <c r="A906" s="101">
        <v>886</v>
      </c>
      <c r="B906" s="101">
        <v>581</v>
      </c>
      <c r="C906" s="55" t="s">
        <v>906</v>
      </c>
      <c r="D906" s="59">
        <v>1992</v>
      </c>
      <c r="E906" s="55"/>
      <c r="F906" s="101" t="s">
        <v>1076</v>
      </c>
      <c r="G906" s="54">
        <v>6</v>
      </c>
      <c r="H906" s="54">
        <v>4</v>
      </c>
      <c r="I906" s="57">
        <v>3716.2</v>
      </c>
      <c r="J906" s="57">
        <v>3342.6</v>
      </c>
      <c r="K906" s="13">
        <v>148</v>
      </c>
      <c r="L906" s="57">
        <f>SUM('Прил.1.2-реестр дом'!G901)</f>
        <v>4601198.9400000004</v>
      </c>
      <c r="M906" s="57">
        <v>0</v>
      </c>
      <c r="N906" s="57">
        <v>0</v>
      </c>
      <c r="O906" s="57">
        <v>0</v>
      </c>
      <c r="P906" s="57">
        <f t="shared" si="63"/>
        <v>4601198.9400000004</v>
      </c>
      <c r="Q906" s="57">
        <f t="shared" si="65"/>
        <v>1376.53</v>
      </c>
      <c r="R906" s="57">
        <f t="shared" si="64"/>
        <v>1376.53</v>
      </c>
      <c r="S906" s="58">
        <v>46022</v>
      </c>
    </row>
    <row r="907" spans="1:19" s="36" customFormat="1" ht="30" x14ac:dyDescent="0.25">
      <c r="A907" s="101">
        <v>887</v>
      </c>
      <c r="B907" s="101">
        <v>582</v>
      </c>
      <c r="C907" s="55" t="s">
        <v>907</v>
      </c>
      <c r="D907" s="59">
        <v>1958</v>
      </c>
      <c r="E907" s="55"/>
      <c r="F907" s="101" t="s">
        <v>1076</v>
      </c>
      <c r="G907" s="54">
        <v>2</v>
      </c>
      <c r="H907" s="54">
        <v>2</v>
      </c>
      <c r="I907" s="57">
        <v>933.92</v>
      </c>
      <c r="J907" s="57">
        <v>854.42</v>
      </c>
      <c r="K907" s="13">
        <v>36</v>
      </c>
      <c r="L907" s="57">
        <f>SUM('Прил.1.2-реестр дом'!G902)</f>
        <v>2628779.34</v>
      </c>
      <c r="M907" s="57">
        <v>0</v>
      </c>
      <c r="N907" s="57">
        <v>0</v>
      </c>
      <c r="O907" s="57">
        <v>0</v>
      </c>
      <c r="P907" s="57">
        <f t="shared" si="63"/>
        <v>2628779.34</v>
      </c>
      <c r="Q907" s="57">
        <f t="shared" si="65"/>
        <v>3076.68</v>
      </c>
      <c r="R907" s="57">
        <f t="shared" si="64"/>
        <v>3076.68</v>
      </c>
      <c r="S907" s="58">
        <v>46022</v>
      </c>
    </row>
    <row r="908" spans="1:19" s="36" customFormat="1" ht="30" x14ac:dyDescent="0.25">
      <c r="A908" s="101">
        <v>888</v>
      </c>
      <c r="B908" s="101">
        <v>583</v>
      </c>
      <c r="C908" s="55" t="s">
        <v>908</v>
      </c>
      <c r="D908" s="59">
        <v>1982</v>
      </c>
      <c r="E908" s="55"/>
      <c r="F908" s="101" t="s">
        <v>1076</v>
      </c>
      <c r="G908" s="54">
        <v>5</v>
      </c>
      <c r="H908" s="54">
        <v>9</v>
      </c>
      <c r="I908" s="57">
        <v>8663.1</v>
      </c>
      <c r="J908" s="57">
        <v>7985.4</v>
      </c>
      <c r="K908" s="13">
        <v>232</v>
      </c>
      <c r="L908" s="57">
        <f>SUM('Прил.1.2-реестр дом'!G903)</f>
        <v>24384720.620000001</v>
      </c>
      <c r="M908" s="57">
        <v>0</v>
      </c>
      <c r="N908" s="57">
        <v>0</v>
      </c>
      <c r="O908" s="57">
        <v>0</v>
      </c>
      <c r="P908" s="57">
        <f t="shared" si="63"/>
        <v>24384720.620000001</v>
      </c>
      <c r="Q908" s="57">
        <f t="shared" si="65"/>
        <v>3053.66</v>
      </c>
      <c r="R908" s="57">
        <f t="shared" si="64"/>
        <v>3053.66</v>
      </c>
      <c r="S908" s="58">
        <v>46022</v>
      </c>
    </row>
    <row r="909" spans="1:19" s="36" customFormat="1" ht="30" x14ac:dyDescent="0.25">
      <c r="A909" s="101">
        <v>889</v>
      </c>
      <c r="B909" s="101">
        <v>584</v>
      </c>
      <c r="C909" s="55" t="s">
        <v>909</v>
      </c>
      <c r="D909" s="59">
        <v>1985</v>
      </c>
      <c r="E909" s="55"/>
      <c r="F909" s="101" t="s">
        <v>1076</v>
      </c>
      <c r="G909" s="54">
        <v>5</v>
      </c>
      <c r="H909" s="54">
        <v>9</v>
      </c>
      <c r="I909" s="57">
        <v>8364</v>
      </c>
      <c r="J909" s="57">
        <v>7744</v>
      </c>
      <c r="K909" s="13">
        <v>245</v>
      </c>
      <c r="L909" s="57">
        <f>SUM('Прил.1.2-реестр дом'!G904)</f>
        <v>23542819.920000002</v>
      </c>
      <c r="M909" s="57">
        <v>0</v>
      </c>
      <c r="N909" s="57">
        <v>0</v>
      </c>
      <c r="O909" s="57">
        <v>0</v>
      </c>
      <c r="P909" s="57">
        <f t="shared" si="63"/>
        <v>23542819.920000002</v>
      </c>
      <c r="Q909" s="57">
        <f t="shared" si="65"/>
        <v>3040.14</v>
      </c>
      <c r="R909" s="57">
        <f t="shared" si="64"/>
        <v>3040.14</v>
      </c>
      <c r="S909" s="58">
        <v>46022</v>
      </c>
    </row>
    <row r="910" spans="1:19" s="36" customFormat="1" ht="30" x14ac:dyDescent="0.25">
      <c r="A910" s="101">
        <v>890</v>
      </c>
      <c r="B910" s="101">
        <v>585</v>
      </c>
      <c r="C910" s="55" t="s">
        <v>910</v>
      </c>
      <c r="D910" s="59">
        <v>1984</v>
      </c>
      <c r="E910" s="55"/>
      <c r="F910" s="101" t="s">
        <v>1076</v>
      </c>
      <c r="G910" s="54">
        <v>9</v>
      </c>
      <c r="H910" s="54">
        <v>2</v>
      </c>
      <c r="I910" s="57">
        <v>4373.8999999999996</v>
      </c>
      <c r="J910" s="57">
        <v>3951.4</v>
      </c>
      <c r="K910" s="13">
        <v>164</v>
      </c>
      <c r="L910" s="57">
        <f>SUM('Прил.1.2-реестр дом'!G905)</f>
        <v>4494863.2</v>
      </c>
      <c r="M910" s="57">
        <v>0</v>
      </c>
      <c r="N910" s="57">
        <v>0</v>
      </c>
      <c r="O910" s="57">
        <v>0</v>
      </c>
      <c r="P910" s="57">
        <f t="shared" si="63"/>
        <v>4494863.2</v>
      </c>
      <c r="Q910" s="57">
        <f t="shared" si="65"/>
        <v>1137.54</v>
      </c>
      <c r="R910" s="57">
        <f t="shared" si="64"/>
        <v>1137.54</v>
      </c>
      <c r="S910" s="58">
        <v>46022</v>
      </c>
    </row>
    <row r="911" spans="1:19" s="36" customFormat="1" ht="30" x14ac:dyDescent="0.25">
      <c r="A911" s="101">
        <v>891</v>
      </c>
      <c r="B911" s="101">
        <v>586</v>
      </c>
      <c r="C911" s="55" t="s">
        <v>911</v>
      </c>
      <c r="D911" s="59">
        <v>1985</v>
      </c>
      <c r="E911" s="55"/>
      <c r="F911" s="101" t="s">
        <v>1076</v>
      </c>
      <c r="G911" s="54">
        <v>5</v>
      </c>
      <c r="H911" s="54">
        <v>9</v>
      </c>
      <c r="I911" s="57">
        <v>7994.3</v>
      </c>
      <c r="J911" s="57">
        <v>7361.5</v>
      </c>
      <c r="K911" s="13">
        <v>245</v>
      </c>
      <c r="L911" s="57">
        <f>SUM('Прил.1.2-реестр дом'!G906)</f>
        <v>22502195.75</v>
      </c>
      <c r="M911" s="57">
        <v>0</v>
      </c>
      <c r="N911" s="57">
        <v>0</v>
      </c>
      <c r="O911" s="57">
        <v>0</v>
      </c>
      <c r="P911" s="57">
        <f t="shared" si="63"/>
        <v>22502195.75</v>
      </c>
      <c r="Q911" s="57">
        <f t="shared" si="65"/>
        <v>3056.74</v>
      </c>
      <c r="R911" s="57">
        <f t="shared" si="64"/>
        <v>3056.74</v>
      </c>
      <c r="S911" s="58">
        <v>46022</v>
      </c>
    </row>
    <row r="912" spans="1:19" s="36" customFormat="1" ht="30" x14ac:dyDescent="0.25">
      <c r="A912" s="101">
        <v>892</v>
      </c>
      <c r="B912" s="101">
        <v>587</v>
      </c>
      <c r="C912" s="55" t="s">
        <v>912</v>
      </c>
      <c r="D912" s="59">
        <v>1977</v>
      </c>
      <c r="E912" s="55"/>
      <c r="F912" s="101" t="s">
        <v>1076</v>
      </c>
      <c r="G912" s="54">
        <v>5</v>
      </c>
      <c r="H912" s="54">
        <v>6</v>
      </c>
      <c r="I912" s="57">
        <v>4926</v>
      </c>
      <c r="J912" s="57">
        <v>4487.6000000000004</v>
      </c>
      <c r="K912" s="13">
        <v>215</v>
      </c>
      <c r="L912" s="57">
        <f>SUM('Прил.1.2-реестр дом'!G907)</f>
        <v>11346015.609999999</v>
      </c>
      <c r="M912" s="57">
        <v>0</v>
      </c>
      <c r="N912" s="57">
        <v>0</v>
      </c>
      <c r="O912" s="57">
        <v>0</v>
      </c>
      <c r="P912" s="57">
        <f t="shared" si="63"/>
        <v>11346015.609999999</v>
      </c>
      <c r="Q912" s="57">
        <f t="shared" si="65"/>
        <v>2528.3000000000002</v>
      </c>
      <c r="R912" s="57">
        <f t="shared" si="64"/>
        <v>2528.3000000000002</v>
      </c>
      <c r="S912" s="58">
        <v>46022</v>
      </c>
    </row>
    <row r="913" spans="1:19" s="36" customFormat="1" ht="30" x14ac:dyDescent="0.25">
      <c r="A913" s="101">
        <v>893</v>
      </c>
      <c r="B913" s="101">
        <v>588</v>
      </c>
      <c r="C913" s="55" t="s">
        <v>913</v>
      </c>
      <c r="D913" s="59">
        <v>1958</v>
      </c>
      <c r="E913" s="55"/>
      <c r="F913" s="101" t="s">
        <v>1076</v>
      </c>
      <c r="G913" s="54">
        <v>3</v>
      </c>
      <c r="H913" s="54">
        <v>4</v>
      </c>
      <c r="I913" s="57">
        <v>1999.2</v>
      </c>
      <c r="J913" s="57">
        <v>1804.6</v>
      </c>
      <c r="K913" s="13">
        <v>75</v>
      </c>
      <c r="L913" s="57">
        <f>SUM('Прил.1.2-реестр дом'!G908)</f>
        <v>4459680.6500000004</v>
      </c>
      <c r="M913" s="57">
        <v>0</v>
      </c>
      <c r="N913" s="57">
        <v>0</v>
      </c>
      <c r="O913" s="57">
        <v>0</v>
      </c>
      <c r="P913" s="57">
        <f t="shared" si="63"/>
        <v>4459680.6500000004</v>
      </c>
      <c r="Q913" s="57">
        <f t="shared" si="65"/>
        <v>2471.2800000000002</v>
      </c>
      <c r="R913" s="57">
        <f t="shared" si="64"/>
        <v>2471.2800000000002</v>
      </c>
      <c r="S913" s="58">
        <v>46022</v>
      </c>
    </row>
    <row r="914" spans="1:19" s="36" customFormat="1" ht="30" x14ac:dyDescent="0.25">
      <c r="A914" s="101">
        <v>894</v>
      </c>
      <c r="B914" s="101">
        <v>589</v>
      </c>
      <c r="C914" s="55" t="s">
        <v>914</v>
      </c>
      <c r="D914" s="56">
        <v>1958</v>
      </c>
      <c r="E914" s="55"/>
      <c r="F914" s="101" t="s">
        <v>1075</v>
      </c>
      <c r="G914" s="54">
        <v>3</v>
      </c>
      <c r="H914" s="54">
        <v>2</v>
      </c>
      <c r="I914" s="57">
        <v>1102.3</v>
      </c>
      <c r="J914" s="57">
        <v>1011.2</v>
      </c>
      <c r="K914" s="13">
        <v>31</v>
      </c>
      <c r="L914" s="57">
        <f>SUM('Прил.1.2-реестр дом'!G909)</f>
        <v>3102731.99</v>
      </c>
      <c r="M914" s="57">
        <v>0</v>
      </c>
      <c r="N914" s="57">
        <v>0</v>
      </c>
      <c r="O914" s="57">
        <v>0</v>
      </c>
      <c r="P914" s="57">
        <f t="shared" si="63"/>
        <v>3102731.99</v>
      </c>
      <c r="Q914" s="57">
        <f t="shared" si="65"/>
        <v>3068.37</v>
      </c>
      <c r="R914" s="57">
        <f t="shared" si="64"/>
        <v>3068.37</v>
      </c>
      <c r="S914" s="58">
        <v>46022</v>
      </c>
    </row>
    <row r="915" spans="1:19" s="36" customFormat="1" ht="30" x14ac:dyDescent="0.25">
      <c r="A915" s="101">
        <v>895</v>
      </c>
      <c r="B915" s="101">
        <v>590</v>
      </c>
      <c r="C915" s="55" t="s">
        <v>915</v>
      </c>
      <c r="D915" s="59">
        <v>1959</v>
      </c>
      <c r="E915" s="55"/>
      <c r="F915" s="101" t="s">
        <v>1076</v>
      </c>
      <c r="G915" s="54">
        <v>3</v>
      </c>
      <c r="H915" s="54">
        <v>6</v>
      </c>
      <c r="I915" s="57">
        <v>2977.3</v>
      </c>
      <c r="J915" s="57">
        <v>2701.4</v>
      </c>
      <c r="K915" s="13">
        <v>132</v>
      </c>
      <c r="L915" s="57">
        <f>SUM('Прил.1.2-реестр дом'!G910)</f>
        <v>8380444.4900000002</v>
      </c>
      <c r="M915" s="57">
        <v>0</v>
      </c>
      <c r="N915" s="57">
        <v>0</v>
      </c>
      <c r="O915" s="57">
        <v>0</v>
      </c>
      <c r="P915" s="57">
        <f t="shared" si="63"/>
        <v>8380444.4900000002</v>
      </c>
      <c r="Q915" s="57">
        <f t="shared" si="65"/>
        <v>3102.26</v>
      </c>
      <c r="R915" s="57">
        <f t="shared" si="64"/>
        <v>3102.26</v>
      </c>
      <c r="S915" s="58">
        <v>46022</v>
      </c>
    </row>
    <row r="916" spans="1:19" s="36" customFormat="1" ht="30" x14ac:dyDescent="0.25">
      <c r="A916" s="101">
        <v>896</v>
      </c>
      <c r="B916" s="101">
        <v>591</v>
      </c>
      <c r="C916" s="55" t="s">
        <v>916</v>
      </c>
      <c r="D916" s="59">
        <v>1956</v>
      </c>
      <c r="E916" s="55"/>
      <c r="F916" s="101" t="s">
        <v>1076</v>
      </c>
      <c r="G916" s="54">
        <v>4</v>
      </c>
      <c r="H916" s="54">
        <v>3</v>
      </c>
      <c r="I916" s="57">
        <v>2519.8000000000002</v>
      </c>
      <c r="J916" s="57">
        <v>2361.4</v>
      </c>
      <c r="K916" s="13">
        <v>71</v>
      </c>
      <c r="L916" s="57">
        <f>SUM('Прил.1.2-реестр дом'!G911)</f>
        <v>8661071.9100000001</v>
      </c>
      <c r="M916" s="57">
        <v>0</v>
      </c>
      <c r="N916" s="57">
        <v>0</v>
      </c>
      <c r="O916" s="57">
        <v>0</v>
      </c>
      <c r="P916" s="57">
        <f t="shared" si="63"/>
        <v>8661071.9100000001</v>
      </c>
      <c r="Q916" s="57">
        <f t="shared" si="65"/>
        <v>3667.77</v>
      </c>
      <c r="R916" s="57">
        <f t="shared" si="64"/>
        <v>3667.77</v>
      </c>
      <c r="S916" s="58">
        <v>46022</v>
      </c>
    </row>
    <row r="917" spans="1:19" s="36" customFormat="1" ht="30" x14ac:dyDescent="0.25">
      <c r="A917" s="101">
        <v>897</v>
      </c>
      <c r="B917" s="101">
        <v>592</v>
      </c>
      <c r="C917" s="55" t="s">
        <v>917</v>
      </c>
      <c r="D917" s="56">
        <v>1961</v>
      </c>
      <c r="E917" s="55"/>
      <c r="F917" s="101" t="s">
        <v>1076</v>
      </c>
      <c r="G917" s="54">
        <v>4</v>
      </c>
      <c r="H917" s="54">
        <v>2</v>
      </c>
      <c r="I917" s="57">
        <v>1348</v>
      </c>
      <c r="J917" s="57">
        <v>1243.2</v>
      </c>
      <c r="K917" s="13">
        <v>76</v>
      </c>
      <c r="L917" s="57">
        <f>SUM('Прил.1.2-реестр дом'!G912)</f>
        <v>3794323.44</v>
      </c>
      <c r="M917" s="57">
        <v>0</v>
      </c>
      <c r="N917" s="57">
        <v>0</v>
      </c>
      <c r="O917" s="57">
        <v>0</v>
      </c>
      <c r="P917" s="57">
        <f t="shared" si="63"/>
        <v>3794323.44</v>
      </c>
      <c r="Q917" s="57">
        <f t="shared" si="65"/>
        <v>3052.06</v>
      </c>
      <c r="R917" s="57">
        <f t="shared" si="64"/>
        <v>3052.06</v>
      </c>
      <c r="S917" s="58">
        <v>46022</v>
      </c>
    </row>
    <row r="918" spans="1:19" s="36" customFormat="1" ht="30" x14ac:dyDescent="0.25">
      <c r="A918" s="101">
        <v>898</v>
      </c>
      <c r="B918" s="101">
        <v>593</v>
      </c>
      <c r="C918" s="55" t="s">
        <v>918</v>
      </c>
      <c r="D918" s="59">
        <v>1960</v>
      </c>
      <c r="E918" s="55"/>
      <c r="F918" s="101" t="s">
        <v>1076</v>
      </c>
      <c r="G918" s="54">
        <v>2</v>
      </c>
      <c r="H918" s="54">
        <v>2</v>
      </c>
      <c r="I918" s="57">
        <v>740.5</v>
      </c>
      <c r="J918" s="57">
        <v>673</v>
      </c>
      <c r="K918" s="13">
        <v>27</v>
      </c>
      <c r="L918" s="57">
        <f>SUM('Прил.1.2-реестр дом'!G913)</f>
        <v>3303411.16</v>
      </c>
      <c r="M918" s="57">
        <v>0</v>
      </c>
      <c r="N918" s="57">
        <v>0</v>
      </c>
      <c r="O918" s="57">
        <v>0</v>
      </c>
      <c r="P918" s="57">
        <f t="shared" si="63"/>
        <v>3303411.16</v>
      </c>
      <c r="Q918" s="57">
        <f t="shared" si="65"/>
        <v>4908.49</v>
      </c>
      <c r="R918" s="57">
        <f t="shared" si="64"/>
        <v>4908.49</v>
      </c>
      <c r="S918" s="58">
        <v>46022</v>
      </c>
    </row>
    <row r="919" spans="1:19" s="36" customFormat="1" ht="30" x14ac:dyDescent="0.25">
      <c r="A919" s="101">
        <v>899</v>
      </c>
      <c r="B919" s="101">
        <v>594</v>
      </c>
      <c r="C919" s="55" t="s">
        <v>919</v>
      </c>
      <c r="D919" s="56">
        <v>1985</v>
      </c>
      <c r="E919" s="55"/>
      <c r="F919" s="101" t="s">
        <v>1075</v>
      </c>
      <c r="G919" s="54">
        <v>9</v>
      </c>
      <c r="H919" s="54">
        <v>5</v>
      </c>
      <c r="I919" s="57">
        <v>10809.4</v>
      </c>
      <c r="J919" s="57">
        <v>9665.2999999999993</v>
      </c>
      <c r="K919" s="13">
        <v>461</v>
      </c>
      <c r="L919" s="57">
        <f>SUM('Прил.1.2-реестр дом'!G914)</f>
        <v>15850970.16</v>
      </c>
      <c r="M919" s="57">
        <v>0</v>
      </c>
      <c r="N919" s="57">
        <v>0</v>
      </c>
      <c r="O919" s="57">
        <v>0</v>
      </c>
      <c r="P919" s="57">
        <f t="shared" si="63"/>
        <v>15850970.16</v>
      </c>
      <c r="Q919" s="57">
        <f t="shared" si="65"/>
        <v>1639.99</v>
      </c>
      <c r="R919" s="57">
        <f t="shared" si="64"/>
        <v>1639.99</v>
      </c>
      <c r="S919" s="58">
        <v>46022</v>
      </c>
    </row>
    <row r="920" spans="1:19" s="36" customFormat="1" ht="30" x14ac:dyDescent="0.25">
      <c r="A920" s="101">
        <v>900</v>
      </c>
      <c r="B920" s="101">
        <v>595</v>
      </c>
      <c r="C920" s="55" t="s">
        <v>920</v>
      </c>
      <c r="D920" s="56">
        <v>1985</v>
      </c>
      <c r="E920" s="55"/>
      <c r="F920" s="101" t="s">
        <v>1075</v>
      </c>
      <c r="G920" s="54">
        <v>9</v>
      </c>
      <c r="H920" s="54">
        <v>3</v>
      </c>
      <c r="I920" s="57">
        <v>6661.1</v>
      </c>
      <c r="J920" s="57">
        <v>5678.6</v>
      </c>
      <c r="K920" s="13">
        <v>259</v>
      </c>
      <c r="L920" s="57">
        <f>SUM('Прил.1.2-реестр дом'!G915)</f>
        <v>4870609.0999999996</v>
      </c>
      <c r="M920" s="57">
        <v>0</v>
      </c>
      <c r="N920" s="57">
        <v>0</v>
      </c>
      <c r="O920" s="57">
        <v>0</v>
      </c>
      <c r="P920" s="57">
        <f t="shared" si="63"/>
        <v>4870609.0999999996</v>
      </c>
      <c r="Q920" s="57">
        <f t="shared" si="65"/>
        <v>857.71</v>
      </c>
      <c r="R920" s="57">
        <f t="shared" si="64"/>
        <v>857.71</v>
      </c>
      <c r="S920" s="58">
        <v>46022</v>
      </c>
    </row>
    <row r="921" spans="1:19" s="36" customFormat="1" ht="30" x14ac:dyDescent="0.25">
      <c r="A921" s="101">
        <v>901</v>
      </c>
      <c r="B921" s="101">
        <v>596</v>
      </c>
      <c r="C921" s="55" t="s">
        <v>921</v>
      </c>
      <c r="D921" s="56">
        <v>1985</v>
      </c>
      <c r="E921" s="55"/>
      <c r="F921" s="101" t="s">
        <v>1076</v>
      </c>
      <c r="G921" s="54">
        <v>5</v>
      </c>
      <c r="H921" s="54">
        <v>4</v>
      </c>
      <c r="I921" s="57">
        <v>2969.7</v>
      </c>
      <c r="J921" s="57">
        <v>2649.3</v>
      </c>
      <c r="K921" s="13">
        <v>116</v>
      </c>
      <c r="L921" s="57">
        <f>SUM('Прил.1.2-реестр дом'!G916)</f>
        <v>8359052.1699999999</v>
      </c>
      <c r="M921" s="57">
        <v>0</v>
      </c>
      <c r="N921" s="57">
        <v>0</v>
      </c>
      <c r="O921" s="57">
        <v>0</v>
      </c>
      <c r="P921" s="57">
        <f t="shared" si="63"/>
        <v>8359052.1699999999</v>
      </c>
      <c r="Q921" s="57">
        <f t="shared" si="65"/>
        <v>3155.19</v>
      </c>
      <c r="R921" s="57">
        <f t="shared" si="64"/>
        <v>3155.19</v>
      </c>
      <c r="S921" s="58">
        <v>46022</v>
      </c>
    </row>
    <row r="922" spans="1:19" s="36" customFormat="1" ht="30" x14ac:dyDescent="0.25">
      <c r="A922" s="101">
        <v>902</v>
      </c>
      <c r="B922" s="101">
        <v>597</v>
      </c>
      <c r="C922" s="55" t="s">
        <v>922</v>
      </c>
      <c r="D922" s="59">
        <v>1983</v>
      </c>
      <c r="E922" s="55"/>
      <c r="F922" s="101" t="s">
        <v>1076</v>
      </c>
      <c r="G922" s="54">
        <v>5</v>
      </c>
      <c r="H922" s="54">
        <v>9</v>
      </c>
      <c r="I922" s="57">
        <v>7128.5</v>
      </c>
      <c r="J922" s="57">
        <v>6397.8</v>
      </c>
      <c r="K922" s="13">
        <v>276</v>
      </c>
      <c r="L922" s="57">
        <f>SUM('Прил.1.2-реестр дом'!G917)</f>
        <v>4952146.59</v>
      </c>
      <c r="M922" s="57">
        <v>0</v>
      </c>
      <c r="N922" s="57">
        <v>0</v>
      </c>
      <c r="O922" s="57">
        <v>0</v>
      </c>
      <c r="P922" s="57">
        <f t="shared" si="63"/>
        <v>4952146.59</v>
      </c>
      <c r="Q922" s="57">
        <f t="shared" si="65"/>
        <v>774.04</v>
      </c>
      <c r="R922" s="57">
        <f t="shared" si="64"/>
        <v>774.04</v>
      </c>
      <c r="S922" s="58">
        <v>46022</v>
      </c>
    </row>
    <row r="923" spans="1:19" s="36" customFormat="1" ht="30" x14ac:dyDescent="0.25">
      <c r="A923" s="101">
        <v>903</v>
      </c>
      <c r="B923" s="101">
        <v>598</v>
      </c>
      <c r="C923" s="55" t="s">
        <v>923</v>
      </c>
      <c r="D923" s="59">
        <v>1982</v>
      </c>
      <c r="E923" s="55"/>
      <c r="F923" s="101" t="s">
        <v>1075</v>
      </c>
      <c r="G923" s="54">
        <v>9</v>
      </c>
      <c r="H923" s="54">
        <v>5</v>
      </c>
      <c r="I923" s="57">
        <v>10477.5</v>
      </c>
      <c r="J923" s="57">
        <v>9467.4</v>
      </c>
      <c r="K923" s="13">
        <v>458</v>
      </c>
      <c r="L923" s="57">
        <f>SUM('Прил.1.2-реестр дом'!G918)</f>
        <v>29491857.449999999</v>
      </c>
      <c r="M923" s="57">
        <v>0</v>
      </c>
      <c r="N923" s="57">
        <v>0</v>
      </c>
      <c r="O923" s="57">
        <v>0</v>
      </c>
      <c r="P923" s="57">
        <f t="shared" si="63"/>
        <v>29491857.449999999</v>
      </c>
      <c r="Q923" s="57">
        <f t="shared" si="65"/>
        <v>3115.1</v>
      </c>
      <c r="R923" s="57">
        <f t="shared" si="64"/>
        <v>3115.1</v>
      </c>
      <c r="S923" s="58">
        <v>46022</v>
      </c>
    </row>
    <row r="924" spans="1:19" s="36" customFormat="1" ht="30" x14ac:dyDescent="0.25">
      <c r="A924" s="101">
        <v>904</v>
      </c>
      <c r="B924" s="101">
        <v>599</v>
      </c>
      <c r="C924" s="55" t="s">
        <v>924</v>
      </c>
      <c r="D924" s="59">
        <v>1976</v>
      </c>
      <c r="E924" s="55"/>
      <c r="F924" s="101" t="s">
        <v>1076</v>
      </c>
      <c r="G924" s="54">
        <v>5</v>
      </c>
      <c r="H924" s="54">
        <v>8</v>
      </c>
      <c r="I924" s="57">
        <v>6204.3</v>
      </c>
      <c r="J924" s="57">
        <v>5517.8</v>
      </c>
      <c r="K924" s="13">
        <v>211</v>
      </c>
      <c r="L924" s="57">
        <f>SUM('Прил.1.2-реестр дом'!G919)</f>
        <v>17463739.550000001</v>
      </c>
      <c r="M924" s="57">
        <v>0</v>
      </c>
      <c r="N924" s="57">
        <v>0</v>
      </c>
      <c r="O924" s="57">
        <v>0</v>
      </c>
      <c r="P924" s="57">
        <f t="shared" si="63"/>
        <v>17463739.550000001</v>
      </c>
      <c r="Q924" s="57">
        <f t="shared" si="65"/>
        <v>3164.98</v>
      </c>
      <c r="R924" s="57">
        <f t="shared" si="64"/>
        <v>3164.98</v>
      </c>
      <c r="S924" s="58">
        <v>46022</v>
      </c>
    </row>
    <row r="925" spans="1:19" s="36" customFormat="1" ht="30" x14ac:dyDescent="0.25">
      <c r="A925" s="101">
        <v>905</v>
      </c>
      <c r="B925" s="101">
        <v>600</v>
      </c>
      <c r="C925" s="55" t="s">
        <v>925</v>
      </c>
      <c r="D925" s="59">
        <v>1952</v>
      </c>
      <c r="E925" s="55"/>
      <c r="F925" s="101" t="s">
        <v>1076</v>
      </c>
      <c r="G925" s="54">
        <v>3</v>
      </c>
      <c r="H925" s="54">
        <v>4</v>
      </c>
      <c r="I925" s="57">
        <v>2296</v>
      </c>
      <c r="J925" s="57">
        <v>1999.4</v>
      </c>
      <c r="K925" s="13">
        <v>59</v>
      </c>
      <c r="L925" s="57">
        <f>SUM('Прил.1.2-реестр дом'!G920)</f>
        <v>2668356.56</v>
      </c>
      <c r="M925" s="57">
        <v>0</v>
      </c>
      <c r="N925" s="57">
        <v>0</v>
      </c>
      <c r="O925" s="57">
        <v>0</v>
      </c>
      <c r="P925" s="57">
        <f t="shared" si="63"/>
        <v>2668356.56</v>
      </c>
      <c r="Q925" s="57">
        <f t="shared" si="65"/>
        <v>1334.58</v>
      </c>
      <c r="R925" s="57">
        <f t="shared" si="64"/>
        <v>1334.58</v>
      </c>
      <c r="S925" s="58">
        <v>46022</v>
      </c>
    </row>
    <row r="926" spans="1:19" s="36" customFormat="1" ht="30" x14ac:dyDescent="0.25">
      <c r="A926" s="101">
        <v>906</v>
      </c>
      <c r="B926" s="101">
        <v>601</v>
      </c>
      <c r="C926" s="55" t="s">
        <v>926</v>
      </c>
      <c r="D926" s="59">
        <v>1953</v>
      </c>
      <c r="E926" s="55"/>
      <c r="F926" s="101" t="s">
        <v>1076</v>
      </c>
      <c r="G926" s="54">
        <v>2</v>
      </c>
      <c r="H926" s="54">
        <v>2</v>
      </c>
      <c r="I926" s="57">
        <v>905.5</v>
      </c>
      <c r="J926" s="57">
        <v>841</v>
      </c>
      <c r="K926" s="13">
        <v>41</v>
      </c>
      <c r="L926" s="57">
        <f>SUM('Прил.1.2-реестр дом'!G921)</f>
        <v>2548783.29</v>
      </c>
      <c r="M926" s="57">
        <v>0</v>
      </c>
      <c r="N926" s="57">
        <v>0</v>
      </c>
      <c r="O926" s="57">
        <v>0</v>
      </c>
      <c r="P926" s="57">
        <f t="shared" si="63"/>
        <v>2548783.29</v>
      </c>
      <c r="Q926" s="57">
        <f t="shared" si="65"/>
        <v>3030.66</v>
      </c>
      <c r="R926" s="57">
        <f t="shared" si="64"/>
        <v>3030.66</v>
      </c>
      <c r="S926" s="58">
        <v>46022</v>
      </c>
    </row>
    <row r="927" spans="1:19" s="36" customFormat="1" ht="30" x14ac:dyDescent="0.25">
      <c r="A927" s="101">
        <v>907</v>
      </c>
      <c r="B927" s="101">
        <v>602</v>
      </c>
      <c r="C927" s="55" t="s">
        <v>927</v>
      </c>
      <c r="D927" s="59">
        <v>1953</v>
      </c>
      <c r="E927" s="55"/>
      <c r="F927" s="101" t="s">
        <v>1076</v>
      </c>
      <c r="G927" s="54">
        <v>2</v>
      </c>
      <c r="H927" s="54">
        <v>2</v>
      </c>
      <c r="I927" s="57">
        <v>920.8</v>
      </c>
      <c r="J927" s="57">
        <v>831.1</v>
      </c>
      <c r="K927" s="13">
        <v>31</v>
      </c>
      <c r="L927" s="57">
        <f>SUM('Прил.1.2-реестр дом'!G922)</f>
        <v>2591849.42</v>
      </c>
      <c r="M927" s="57">
        <v>0</v>
      </c>
      <c r="N927" s="57">
        <v>0</v>
      </c>
      <c r="O927" s="57">
        <v>0</v>
      </c>
      <c r="P927" s="57">
        <f t="shared" si="63"/>
        <v>2591849.42</v>
      </c>
      <c r="Q927" s="57">
        <f t="shared" si="65"/>
        <v>3118.58</v>
      </c>
      <c r="R927" s="57">
        <f t="shared" si="64"/>
        <v>3118.58</v>
      </c>
      <c r="S927" s="58">
        <v>46022</v>
      </c>
    </row>
    <row r="928" spans="1:19" s="36" customFormat="1" ht="30" x14ac:dyDescent="0.25">
      <c r="A928" s="101">
        <v>908</v>
      </c>
      <c r="B928" s="101">
        <v>603</v>
      </c>
      <c r="C928" s="55" t="s">
        <v>928</v>
      </c>
      <c r="D928" s="56">
        <v>1959</v>
      </c>
      <c r="E928" s="55"/>
      <c r="F928" s="101" t="s">
        <v>1076</v>
      </c>
      <c r="G928" s="54">
        <v>3</v>
      </c>
      <c r="H928" s="54">
        <v>4</v>
      </c>
      <c r="I928" s="57">
        <v>1991.04</v>
      </c>
      <c r="J928" s="57">
        <v>1768.04</v>
      </c>
      <c r="K928" s="13">
        <v>66</v>
      </c>
      <c r="L928" s="57">
        <f>SUM('Прил.1.2-реестр дом'!G923)</f>
        <v>13458041.960000001</v>
      </c>
      <c r="M928" s="57">
        <v>0</v>
      </c>
      <c r="N928" s="57">
        <v>0</v>
      </c>
      <c r="O928" s="57">
        <v>0</v>
      </c>
      <c r="P928" s="57">
        <f t="shared" si="63"/>
        <v>13458041.960000001</v>
      </c>
      <c r="Q928" s="57">
        <f t="shared" si="65"/>
        <v>7611.84</v>
      </c>
      <c r="R928" s="57">
        <f t="shared" si="64"/>
        <v>7611.84</v>
      </c>
      <c r="S928" s="58">
        <v>46022</v>
      </c>
    </row>
    <row r="929" spans="1:19" s="36" customFormat="1" ht="30" x14ac:dyDescent="0.25">
      <c r="A929" s="101">
        <v>909</v>
      </c>
      <c r="B929" s="101">
        <v>604</v>
      </c>
      <c r="C929" s="55" t="s">
        <v>929</v>
      </c>
      <c r="D929" s="56">
        <v>1984</v>
      </c>
      <c r="E929" s="55"/>
      <c r="F929" s="101" t="s">
        <v>1075</v>
      </c>
      <c r="G929" s="54">
        <v>5</v>
      </c>
      <c r="H929" s="54">
        <v>2</v>
      </c>
      <c r="I929" s="57">
        <v>3886.9</v>
      </c>
      <c r="J929" s="57">
        <v>2385</v>
      </c>
      <c r="K929" s="13">
        <v>240</v>
      </c>
      <c r="L929" s="57">
        <f>SUM('Прил.1.2-реестр дом'!G924)</f>
        <v>3100692.85</v>
      </c>
      <c r="M929" s="57">
        <v>0</v>
      </c>
      <c r="N929" s="57">
        <v>0</v>
      </c>
      <c r="O929" s="57">
        <v>0</v>
      </c>
      <c r="P929" s="57">
        <f t="shared" si="63"/>
        <v>3100692.85</v>
      </c>
      <c r="Q929" s="57">
        <f t="shared" si="65"/>
        <v>1300.08</v>
      </c>
      <c r="R929" s="57">
        <f t="shared" si="64"/>
        <v>1300.08</v>
      </c>
      <c r="S929" s="58">
        <v>46022</v>
      </c>
    </row>
    <row r="930" spans="1:19" s="36" customFormat="1" ht="30" x14ac:dyDescent="0.25">
      <c r="A930" s="101">
        <v>910</v>
      </c>
      <c r="B930" s="101">
        <v>605</v>
      </c>
      <c r="C930" s="55" t="s">
        <v>930</v>
      </c>
      <c r="D930" s="56">
        <v>1959</v>
      </c>
      <c r="E930" s="55"/>
      <c r="F930" s="101" t="s">
        <v>1076</v>
      </c>
      <c r="G930" s="54">
        <v>3</v>
      </c>
      <c r="H930" s="54">
        <v>8</v>
      </c>
      <c r="I930" s="57">
        <v>4211.3</v>
      </c>
      <c r="J930" s="57">
        <v>3827.3</v>
      </c>
      <c r="K930" s="13">
        <v>132</v>
      </c>
      <c r="L930" s="57">
        <f>SUM('Прил.1.2-реестр дом'!G925)</f>
        <v>21589912.760000002</v>
      </c>
      <c r="M930" s="57">
        <v>0</v>
      </c>
      <c r="N930" s="57">
        <v>0</v>
      </c>
      <c r="O930" s="57">
        <v>0</v>
      </c>
      <c r="P930" s="57">
        <f t="shared" si="63"/>
        <v>21589912.760000002</v>
      </c>
      <c r="Q930" s="57">
        <f t="shared" si="65"/>
        <v>5641.03</v>
      </c>
      <c r="R930" s="57">
        <f t="shared" si="64"/>
        <v>5641.03</v>
      </c>
      <c r="S930" s="58">
        <v>46022</v>
      </c>
    </row>
    <row r="931" spans="1:19" s="36" customFormat="1" ht="30" x14ac:dyDescent="0.25">
      <c r="A931" s="101">
        <v>911</v>
      </c>
      <c r="B931" s="101">
        <v>606</v>
      </c>
      <c r="C931" s="55" t="s">
        <v>931</v>
      </c>
      <c r="D931" s="59">
        <v>1937</v>
      </c>
      <c r="E931" s="55"/>
      <c r="F931" s="101" t="s">
        <v>1076</v>
      </c>
      <c r="G931" s="54">
        <v>5</v>
      </c>
      <c r="H931" s="54">
        <v>4</v>
      </c>
      <c r="I931" s="57">
        <v>2696.2</v>
      </c>
      <c r="J931" s="57">
        <v>2306.1</v>
      </c>
      <c r="K931" s="13">
        <v>67</v>
      </c>
      <c r="L931" s="57">
        <f>SUM('Прил.1.2-реестр дом'!G926)</f>
        <v>9523542.9800000004</v>
      </c>
      <c r="M931" s="57">
        <v>0</v>
      </c>
      <c r="N931" s="57">
        <v>0</v>
      </c>
      <c r="O931" s="57">
        <v>0</v>
      </c>
      <c r="P931" s="57">
        <f t="shared" si="63"/>
        <v>9523542.9800000004</v>
      </c>
      <c r="Q931" s="57">
        <f t="shared" si="65"/>
        <v>4129.72</v>
      </c>
      <c r="R931" s="57">
        <f t="shared" si="64"/>
        <v>4129.72</v>
      </c>
      <c r="S931" s="58">
        <v>46022</v>
      </c>
    </row>
    <row r="932" spans="1:19" s="36" customFormat="1" ht="30" x14ac:dyDescent="0.25">
      <c r="A932" s="101">
        <v>912</v>
      </c>
      <c r="B932" s="101">
        <v>607</v>
      </c>
      <c r="C932" s="55" t="s">
        <v>932</v>
      </c>
      <c r="D932" s="59">
        <v>1961</v>
      </c>
      <c r="E932" s="55"/>
      <c r="F932" s="101" t="s">
        <v>1076</v>
      </c>
      <c r="G932" s="54">
        <v>3</v>
      </c>
      <c r="H932" s="54">
        <v>1</v>
      </c>
      <c r="I932" s="57">
        <v>670</v>
      </c>
      <c r="J932" s="57">
        <v>605.79999999999995</v>
      </c>
      <c r="K932" s="13">
        <v>20</v>
      </c>
      <c r="L932" s="57">
        <f>SUM('Прил.1.2-реестр дом'!G927)</f>
        <v>778658.05</v>
      </c>
      <c r="M932" s="57">
        <v>0</v>
      </c>
      <c r="N932" s="57">
        <v>0</v>
      </c>
      <c r="O932" s="57">
        <v>0</v>
      </c>
      <c r="P932" s="57">
        <f t="shared" si="63"/>
        <v>778658.05</v>
      </c>
      <c r="Q932" s="57">
        <f t="shared" si="65"/>
        <v>1285.3399999999999</v>
      </c>
      <c r="R932" s="57">
        <f t="shared" si="64"/>
        <v>1285.3399999999999</v>
      </c>
      <c r="S932" s="58">
        <v>46022</v>
      </c>
    </row>
    <row r="933" spans="1:19" s="36" customFormat="1" ht="30" x14ac:dyDescent="0.25">
      <c r="A933" s="101">
        <v>913</v>
      </c>
      <c r="B933" s="101">
        <v>608</v>
      </c>
      <c r="C933" s="55" t="s">
        <v>933</v>
      </c>
      <c r="D933" s="59">
        <v>1968</v>
      </c>
      <c r="E933" s="55"/>
      <c r="F933" s="101" t="s">
        <v>1075</v>
      </c>
      <c r="G933" s="54">
        <v>5</v>
      </c>
      <c r="H933" s="54">
        <v>4</v>
      </c>
      <c r="I933" s="57">
        <v>3046.8</v>
      </c>
      <c r="J933" s="57">
        <v>2738.8</v>
      </c>
      <c r="K933" s="13">
        <v>126</v>
      </c>
      <c r="L933" s="57">
        <f>SUM('Прил.1.2-реестр дом'!G928)</f>
        <v>8576071.6999999993</v>
      </c>
      <c r="M933" s="57">
        <v>0</v>
      </c>
      <c r="N933" s="57">
        <v>0</v>
      </c>
      <c r="O933" s="57">
        <v>0</v>
      </c>
      <c r="P933" s="57">
        <f t="shared" si="63"/>
        <v>8576071.6999999993</v>
      </c>
      <c r="Q933" s="57">
        <f t="shared" si="65"/>
        <v>3131.32</v>
      </c>
      <c r="R933" s="57">
        <f t="shared" si="64"/>
        <v>3131.32</v>
      </c>
      <c r="S933" s="58">
        <v>46022</v>
      </c>
    </row>
    <row r="934" spans="1:19" s="36" customFormat="1" ht="30" x14ac:dyDescent="0.25">
      <c r="A934" s="101">
        <v>914</v>
      </c>
      <c r="B934" s="101">
        <v>609</v>
      </c>
      <c r="C934" s="55" t="s">
        <v>934</v>
      </c>
      <c r="D934" s="56">
        <v>1974</v>
      </c>
      <c r="E934" s="55"/>
      <c r="F934" s="101" t="s">
        <v>1076</v>
      </c>
      <c r="G934" s="54">
        <v>5</v>
      </c>
      <c r="H934" s="54">
        <v>4</v>
      </c>
      <c r="I934" s="57">
        <v>3807.9</v>
      </c>
      <c r="J934" s="57">
        <v>3491.9</v>
      </c>
      <c r="K934" s="13">
        <v>146</v>
      </c>
      <c r="L934" s="57">
        <f>SUM('Прил.1.2-реестр дом'!G929)</f>
        <v>3037672.26</v>
      </c>
      <c r="M934" s="57">
        <v>0</v>
      </c>
      <c r="N934" s="57">
        <v>0</v>
      </c>
      <c r="O934" s="57">
        <v>0</v>
      </c>
      <c r="P934" s="57">
        <f t="shared" si="63"/>
        <v>3037672.26</v>
      </c>
      <c r="Q934" s="57">
        <f t="shared" si="65"/>
        <v>869.92</v>
      </c>
      <c r="R934" s="57">
        <f t="shared" si="64"/>
        <v>869.92</v>
      </c>
      <c r="S934" s="58">
        <v>46022</v>
      </c>
    </row>
    <row r="935" spans="1:19" s="36" customFormat="1" ht="30" x14ac:dyDescent="0.25">
      <c r="A935" s="101">
        <v>915</v>
      </c>
      <c r="B935" s="101">
        <v>610</v>
      </c>
      <c r="C935" s="55" t="s">
        <v>935</v>
      </c>
      <c r="D935" s="59">
        <v>1974</v>
      </c>
      <c r="E935" s="55"/>
      <c r="F935" s="101" t="s">
        <v>1076</v>
      </c>
      <c r="G935" s="54">
        <v>5</v>
      </c>
      <c r="H935" s="54">
        <v>6</v>
      </c>
      <c r="I935" s="57">
        <v>4954.8999999999996</v>
      </c>
      <c r="J935" s="57">
        <v>4526.3999999999996</v>
      </c>
      <c r="K935" s="13">
        <v>219</v>
      </c>
      <c r="L935" s="57">
        <f>SUM('Прил.1.2-реестр дом'!G930)</f>
        <v>7868989.7699999996</v>
      </c>
      <c r="M935" s="57">
        <v>0</v>
      </c>
      <c r="N935" s="57">
        <v>0</v>
      </c>
      <c r="O935" s="57">
        <v>0</v>
      </c>
      <c r="P935" s="57">
        <f t="shared" si="63"/>
        <v>7868989.7699999996</v>
      </c>
      <c r="Q935" s="57">
        <f t="shared" si="65"/>
        <v>1738.47</v>
      </c>
      <c r="R935" s="57">
        <f t="shared" si="64"/>
        <v>1738.47</v>
      </c>
      <c r="S935" s="58">
        <v>46022</v>
      </c>
    </row>
    <row r="936" spans="1:19" s="36" customFormat="1" ht="30" x14ac:dyDescent="0.25">
      <c r="A936" s="101">
        <v>916</v>
      </c>
      <c r="B936" s="101">
        <v>611</v>
      </c>
      <c r="C936" s="55" t="s">
        <v>936</v>
      </c>
      <c r="D936" s="59">
        <v>1975</v>
      </c>
      <c r="E936" s="55"/>
      <c r="F936" s="101" t="s">
        <v>1075</v>
      </c>
      <c r="G936" s="54">
        <v>5</v>
      </c>
      <c r="H936" s="54">
        <v>1</v>
      </c>
      <c r="I936" s="57">
        <v>4950.8</v>
      </c>
      <c r="J936" s="57">
        <v>3844.2</v>
      </c>
      <c r="K936" s="13">
        <v>257</v>
      </c>
      <c r="L936" s="57">
        <f>SUM('Прил.1.2-реестр дом'!G931)</f>
        <v>3949396.73</v>
      </c>
      <c r="M936" s="57">
        <v>0</v>
      </c>
      <c r="N936" s="57">
        <v>0</v>
      </c>
      <c r="O936" s="57">
        <v>0</v>
      </c>
      <c r="P936" s="57">
        <f t="shared" si="63"/>
        <v>3949396.73</v>
      </c>
      <c r="Q936" s="57">
        <f t="shared" si="65"/>
        <v>1027.3699999999999</v>
      </c>
      <c r="R936" s="57">
        <f t="shared" si="64"/>
        <v>1027.3699999999999</v>
      </c>
      <c r="S936" s="58">
        <v>46022</v>
      </c>
    </row>
    <row r="937" spans="1:19" s="36" customFormat="1" ht="30" x14ac:dyDescent="0.25">
      <c r="A937" s="101">
        <v>917</v>
      </c>
      <c r="B937" s="101">
        <v>612</v>
      </c>
      <c r="C937" s="55" t="s">
        <v>937</v>
      </c>
      <c r="D937" s="59">
        <v>1957</v>
      </c>
      <c r="E937" s="55"/>
      <c r="F937" s="101" t="s">
        <v>1076</v>
      </c>
      <c r="G937" s="54">
        <v>4</v>
      </c>
      <c r="H937" s="54">
        <v>4</v>
      </c>
      <c r="I937" s="57">
        <v>2287.1</v>
      </c>
      <c r="J937" s="57">
        <v>2018.4</v>
      </c>
      <c r="K937" s="13">
        <v>45</v>
      </c>
      <c r="L937" s="57">
        <f>SUM('Прил.1.2-реестр дом'!G932)</f>
        <v>5164667.75</v>
      </c>
      <c r="M937" s="57">
        <v>0</v>
      </c>
      <c r="N937" s="57">
        <v>0</v>
      </c>
      <c r="O937" s="57">
        <v>0</v>
      </c>
      <c r="P937" s="57">
        <f t="shared" si="63"/>
        <v>5164667.75</v>
      </c>
      <c r="Q937" s="57">
        <f t="shared" si="65"/>
        <v>2558.79</v>
      </c>
      <c r="R937" s="57">
        <f t="shared" si="64"/>
        <v>2558.79</v>
      </c>
      <c r="S937" s="58">
        <v>46022</v>
      </c>
    </row>
    <row r="938" spans="1:19" s="36" customFormat="1" ht="30" x14ac:dyDescent="0.25">
      <c r="A938" s="101">
        <v>918</v>
      </c>
      <c r="B938" s="101">
        <v>613</v>
      </c>
      <c r="C938" s="55" t="s">
        <v>938</v>
      </c>
      <c r="D938" s="59">
        <v>1960</v>
      </c>
      <c r="E938" s="55"/>
      <c r="F938" s="101" t="s">
        <v>1076</v>
      </c>
      <c r="G938" s="54">
        <v>4</v>
      </c>
      <c r="H938" s="54">
        <v>2</v>
      </c>
      <c r="I938" s="57">
        <v>1436.3</v>
      </c>
      <c r="J938" s="57">
        <v>1328.7</v>
      </c>
      <c r="K938" s="13">
        <v>52</v>
      </c>
      <c r="L938" s="57">
        <f>SUM('Прил.1.2-реестр дом'!G933)</f>
        <v>1669233.68</v>
      </c>
      <c r="M938" s="57">
        <v>0</v>
      </c>
      <c r="N938" s="57">
        <v>0</v>
      </c>
      <c r="O938" s="57">
        <v>0</v>
      </c>
      <c r="P938" s="57">
        <f t="shared" si="63"/>
        <v>1669233.68</v>
      </c>
      <c r="Q938" s="57">
        <f t="shared" si="65"/>
        <v>1256.29</v>
      </c>
      <c r="R938" s="57">
        <f t="shared" si="64"/>
        <v>1256.29</v>
      </c>
      <c r="S938" s="58">
        <v>46022</v>
      </c>
    </row>
    <row r="939" spans="1:19" s="36" customFormat="1" ht="30" x14ac:dyDescent="0.25">
      <c r="A939" s="101">
        <v>919</v>
      </c>
      <c r="B939" s="101">
        <v>614</v>
      </c>
      <c r="C939" s="55" t="s">
        <v>939</v>
      </c>
      <c r="D939" s="59">
        <v>1966</v>
      </c>
      <c r="E939" s="55"/>
      <c r="F939" s="101" t="s">
        <v>1075</v>
      </c>
      <c r="G939" s="54">
        <v>5</v>
      </c>
      <c r="H939" s="54">
        <v>4</v>
      </c>
      <c r="I939" s="57">
        <v>3850.1</v>
      </c>
      <c r="J939" s="57">
        <v>3544.3</v>
      </c>
      <c r="K939" s="13">
        <v>158</v>
      </c>
      <c r="L939" s="57">
        <f>SUM('Прил.1.2-реестр дом'!G934)</f>
        <v>3071336.42</v>
      </c>
      <c r="M939" s="57">
        <v>0</v>
      </c>
      <c r="N939" s="57">
        <v>0</v>
      </c>
      <c r="O939" s="57">
        <v>0</v>
      </c>
      <c r="P939" s="57">
        <f t="shared" si="63"/>
        <v>3071336.42</v>
      </c>
      <c r="Q939" s="57">
        <f t="shared" si="65"/>
        <v>866.56</v>
      </c>
      <c r="R939" s="57">
        <f t="shared" si="64"/>
        <v>866.56</v>
      </c>
      <c r="S939" s="58">
        <v>46022</v>
      </c>
    </row>
    <row r="940" spans="1:19" s="36" customFormat="1" ht="30" x14ac:dyDescent="0.25">
      <c r="A940" s="101">
        <v>920</v>
      </c>
      <c r="B940" s="101">
        <v>615</v>
      </c>
      <c r="C940" s="55" t="s">
        <v>940</v>
      </c>
      <c r="D940" s="59">
        <v>1988</v>
      </c>
      <c r="E940" s="55"/>
      <c r="F940" s="101" t="s">
        <v>1076</v>
      </c>
      <c r="G940" s="54">
        <v>3</v>
      </c>
      <c r="H940" s="54">
        <v>3</v>
      </c>
      <c r="I940" s="57">
        <v>2040.6</v>
      </c>
      <c r="J940" s="57">
        <v>1873.1</v>
      </c>
      <c r="K940" s="13">
        <v>86</v>
      </c>
      <c r="L940" s="57">
        <f>SUM('Прил.1.2-реестр дом'!G935)</f>
        <v>7535767.2599999998</v>
      </c>
      <c r="M940" s="57">
        <v>0</v>
      </c>
      <c r="N940" s="57">
        <v>0</v>
      </c>
      <c r="O940" s="57">
        <v>0</v>
      </c>
      <c r="P940" s="57">
        <f t="shared" si="63"/>
        <v>7535767.2599999998</v>
      </c>
      <c r="Q940" s="57">
        <f t="shared" si="65"/>
        <v>4023.15</v>
      </c>
      <c r="R940" s="57">
        <f t="shared" si="64"/>
        <v>4023.15</v>
      </c>
      <c r="S940" s="58">
        <v>46022</v>
      </c>
    </row>
    <row r="941" spans="1:19" s="36" customFormat="1" ht="30" x14ac:dyDescent="0.25">
      <c r="A941" s="101">
        <v>921</v>
      </c>
      <c r="B941" s="101">
        <v>616</v>
      </c>
      <c r="C941" s="55" t="s">
        <v>941</v>
      </c>
      <c r="D941" s="59">
        <v>1992</v>
      </c>
      <c r="E941" s="55"/>
      <c r="F941" s="101" t="s">
        <v>1076</v>
      </c>
      <c r="G941" s="54">
        <v>3</v>
      </c>
      <c r="H941" s="54">
        <v>3</v>
      </c>
      <c r="I941" s="57">
        <v>2038.6</v>
      </c>
      <c r="J941" s="57">
        <v>1846.5</v>
      </c>
      <c r="K941" s="13">
        <v>85</v>
      </c>
      <c r="L941" s="57">
        <f>SUM('Прил.1.2-реестр дом'!G936)</f>
        <v>531828.34</v>
      </c>
      <c r="M941" s="57">
        <v>0</v>
      </c>
      <c r="N941" s="57">
        <v>0</v>
      </c>
      <c r="O941" s="57">
        <v>0</v>
      </c>
      <c r="P941" s="57">
        <f t="shared" si="63"/>
        <v>531828.34</v>
      </c>
      <c r="Q941" s="57">
        <f t="shared" si="65"/>
        <v>288.02</v>
      </c>
      <c r="R941" s="57">
        <f t="shared" si="64"/>
        <v>288.02</v>
      </c>
      <c r="S941" s="58">
        <v>46022</v>
      </c>
    </row>
    <row r="942" spans="1:19" s="36" customFormat="1" ht="30" x14ac:dyDescent="0.25">
      <c r="A942" s="101">
        <v>922</v>
      </c>
      <c r="B942" s="101">
        <v>617</v>
      </c>
      <c r="C942" s="55" t="s">
        <v>942</v>
      </c>
      <c r="D942" s="59">
        <v>1992</v>
      </c>
      <c r="E942" s="55"/>
      <c r="F942" s="101" t="s">
        <v>1076</v>
      </c>
      <c r="G942" s="54">
        <v>3</v>
      </c>
      <c r="H942" s="54">
        <v>3</v>
      </c>
      <c r="I942" s="57">
        <v>1905.6</v>
      </c>
      <c r="J942" s="57">
        <v>1761.7</v>
      </c>
      <c r="K942" s="13">
        <v>90</v>
      </c>
      <c r="L942" s="57">
        <f>SUM('Прил.1.2-реестр дом'!G937)</f>
        <v>7005136.6500000004</v>
      </c>
      <c r="M942" s="57">
        <v>0</v>
      </c>
      <c r="N942" s="57">
        <v>0</v>
      </c>
      <c r="O942" s="57">
        <v>0</v>
      </c>
      <c r="P942" s="57">
        <f t="shared" si="63"/>
        <v>7005136.6500000004</v>
      </c>
      <c r="Q942" s="57">
        <f t="shared" si="65"/>
        <v>3976.35</v>
      </c>
      <c r="R942" s="57">
        <f t="shared" si="64"/>
        <v>3976.35</v>
      </c>
      <c r="S942" s="58">
        <v>46022</v>
      </c>
    </row>
    <row r="943" spans="1:19" s="36" customFormat="1" ht="30" x14ac:dyDescent="0.25">
      <c r="A943" s="101">
        <v>923</v>
      </c>
      <c r="B943" s="101">
        <v>618</v>
      </c>
      <c r="C943" s="55" t="s">
        <v>943</v>
      </c>
      <c r="D943" s="59">
        <v>1981</v>
      </c>
      <c r="E943" s="55"/>
      <c r="F943" s="101" t="s">
        <v>1076</v>
      </c>
      <c r="G943" s="54">
        <v>5</v>
      </c>
      <c r="H943" s="54">
        <v>5</v>
      </c>
      <c r="I943" s="57">
        <v>3900.2</v>
      </c>
      <c r="J943" s="57">
        <v>3500.3</v>
      </c>
      <c r="K943" s="13">
        <v>164</v>
      </c>
      <c r="L943" s="57">
        <f>SUM('Прил.1.2-реестр дом'!G938)</f>
        <v>10978204.960000001</v>
      </c>
      <c r="M943" s="57">
        <v>0</v>
      </c>
      <c r="N943" s="57">
        <v>0</v>
      </c>
      <c r="O943" s="57">
        <v>0</v>
      </c>
      <c r="P943" s="57">
        <f t="shared" si="63"/>
        <v>10978204.960000001</v>
      </c>
      <c r="Q943" s="57">
        <f t="shared" si="65"/>
        <v>3136.36</v>
      </c>
      <c r="R943" s="57">
        <f t="shared" si="64"/>
        <v>3136.36</v>
      </c>
      <c r="S943" s="58">
        <v>46022</v>
      </c>
    </row>
    <row r="944" spans="1:19" s="36" customFormat="1" ht="30" x14ac:dyDescent="0.25">
      <c r="A944" s="101">
        <v>924</v>
      </c>
      <c r="B944" s="101">
        <v>619</v>
      </c>
      <c r="C944" s="55" t="s">
        <v>944</v>
      </c>
      <c r="D944" s="59">
        <v>1960</v>
      </c>
      <c r="E944" s="55"/>
      <c r="F944" s="101" t="s">
        <v>1076</v>
      </c>
      <c r="G944" s="54">
        <v>4</v>
      </c>
      <c r="H944" s="54">
        <v>2</v>
      </c>
      <c r="I944" s="57">
        <v>1377.4</v>
      </c>
      <c r="J944" s="57">
        <v>1271.0999999999999</v>
      </c>
      <c r="K944" s="13">
        <v>65</v>
      </c>
      <c r="L944" s="57">
        <f>SUM('Прил.1.2-реестр дом'!G939)</f>
        <v>3977033.33</v>
      </c>
      <c r="M944" s="57">
        <v>0</v>
      </c>
      <c r="N944" s="57">
        <v>0</v>
      </c>
      <c r="O944" s="57">
        <v>0</v>
      </c>
      <c r="P944" s="57">
        <f t="shared" si="63"/>
        <v>3977033.33</v>
      </c>
      <c r="Q944" s="57">
        <f t="shared" si="65"/>
        <v>3128.81</v>
      </c>
      <c r="R944" s="57">
        <f t="shared" si="64"/>
        <v>3128.81</v>
      </c>
      <c r="S944" s="58">
        <v>46022</v>
      </c>
    </row>
    <row r="945" spans="1:19" s="36" customFormat="1" ht="30" x14ac:dyDescent="0.25">
      <c r="A945" s="101">
        <v>925</v>
      </c>
      <c r="B945" s="101">
        <v>620</v>
      </c>
      <c r="C945" s="55" t="s">
        <v>945</v>
      </c>
      <c r="D945" s="59">
        <v>1962</v>
      </c>
      <c r="E945" s="55"/>
      <c r="F945" s="101" t="s">
        <v>1076</v>
      </c>
      <c r="G945" s="54">
        <v>4</v>
      </c>
      <c r="H945" s="54">
        <v>2</v>
      </c>
      <c r="I945" s="57">
        <v>1384.4</v>
      </c>
      <c r="J945" s="57">
        <v>1278.0999999999999</v>
      </c>
      <c r="K945" s="13">
        <v>70</v>
      </c>
      <c r="L945" s="57">
        <f>SUM('Прил.1.2-реестр дом'!G940)</f>
        <v>3994885.93</v>
      </c>
      <c r="M945" s="57">
        <v>0</v>
      </c>
      <c r="N945" s="57">
        <v>0</v>
      </c>
      <c r="O945" s="57">
        <v>0</v>
      </c>
      <c r="P945" s="57">
        <f t="shared" si="63"/>
        <v>3994885.93</v>
      </c>
      <c r="Q945" s="57">
        <f t="shared" si="65"/>
        <v>3125.64</v>
      </c>
      <c r="R945" s="57">
        <f t="shared" si="64"/>
        <v>3125.64</v>
      </c>
      <c r="S945" s="58">
        <v>46022</v>
      </c>
    </row>
    <row r="946" spans="1:19" s="36" customFormat="1" ht="30" x14ac:dyDescent="0.25">
      <c r="A946" s="101">
        <v>926</v>
      </c>
      <c r="B946" s="101">
        <v>621</v>
      </c>
      <c r="C946" s="55" t="s">
        <v>946</v>
      </c>
      <c r="D946" s="59">
        <v>1979</v>
      </c>
      <c r="E946" s="55"/>
      <c r="F946" s="101" t="s">
        <v>1076</v>
      </c>
      <c r="G946" s="54">
        <v>5</v>
      </c>
      <c r="H946" s="54">
        <v>10</v>
      </c>
      <c r="I946" s="57">
        <v>9620</v>
      </c>
      <c r="J946" s="57">
        <v>8947.9</v>
      </c>
      <c r="K946" s="13">
        <v>358</v>
      </c>
      <c r="L946" s="57">
        <f>SUM('Прил.1.2-реестр дом'!G941)</f>
        <v>27078183.600000001</v>
      </c>
      <c r="M946" s="57">
        <v>0</v>
      </c>
      <c r="N946" s="57">
        <v>0</v>
      </c>
      <c r="O946" s="57">
        <v>0</v>
      </c>
      <c r="P946" s="57">
        <f t="shared" si="63"/>
        <v>27078183.600000001</v>
      </c>
      <c r="Q946" s="57">
        <f t="shared" si="65"/>
        <v>3026.21</v>
      </c>
      <c r="R946" s="57">
        <f t="shared" si="64"/>
        <v>3026.21</v>
      </c>
      <c r="S946" s="58">
        <v>46022</v>
      </c>
    </row>
    <row r="947" spans="1:19" s="36" customFormat="1" ht="30" x14ac:dyDescent="0.25">
      <c r="A947" s="101">
        <v>927</v>
      </c>
      <c r="B947" s="101">
        <v>622</v>
      </c>
      <c r="C947" s="55" t="s">
        <v>947</v>
      </c>
      <c r="D947" s="56">
        <v>1980</v>
      </c>
      <c r="E947" s="55"/>
      <c r="F947" s="101" t="s">
        <v>1076</v>
      </c>
      <c r="G947" s="54">
        <v>5</v>
      </c>
      <c r="H947" s="54">
        <v>4</v>
      </c>
      <c r="I947" s="57">
        <v>3138.4</v>
      </c>
      <c r="J947" s="57">
        <v>2864.8</v>
      </c>
      <c r="K947" s="13">
        <v>116</v>
      </c>
      <c r="L947" s="57">
        <f>SUM('Прил.1.2-реестр дом'!G942)</f>
        <v>4344443.17</v>
      </c>
      <c r="M947" s="57">
        <v>0</v>
      </c>
      <c r="N947" s="57">
        <v>0</v>
      </c>
      <c r="O947" s="57">
        <v>0</v>
      </c>
      <c r="P947" s="57">
        <f t="shared" si="63"/>
        <v>4344443.17</v>
      </c>
      <c r="Q947" s="57">
        <f t="shared" si="65"/>
        <v>1516.49</v>
      </c>
      <c r="R947" s="57">
        <f t="shared" si="64"/>
        <v>1516.49</v>
      </c>
      <c r="S947" s="58">
        <v>46022</v>
      </c>
    </row>
    <row r="948" spans="1:19" s="36" customFormat="1" ht="30" x14ac:dyDescent="0.25">
      <c r="A948" s="101">
        <v>928</v>
      </c>
      <c r="B948" s="101">
        <v>623</v>
      </c>
      <c r="C948" s="55" t="s">
        <v>948</v>
      </c>
      <c r="D948" s="59">
        <v>1978</v>
      </c>
      <c r="E948" s="55"/>
      <c r="F948" s="101" t="s">
        <v>1076</v>
      </c>
      <c r="G948" s="54">
        <v>5</v>
      </c>
      <c r="H948" s="54">
        <v>6</v>
      </c>
      <c r="I948" s="57">
        <v>8795.2000000000007</v>
      </c>
      <c r="J948" s="57">
        <v>8066</v>
      </c>
      <c r="K948" s="13">
        <v>335</v>
      </c>
      <c r="L948" s="57">
        <f>SUM('Прил.1.2-реестр дом'!G943)</f>
        <v>19563356.77</v>
      </c>
      <c r="M948" s="57">
        <v>0</v>
      </c>
      <c r="N948" s="57">
        <v>0</v>
      </c>
      <c r="O948" s="57">
        <v>0</v>
      </c>
      <c r="P948" s="57">
        <f t="shared" si="63"/>
        <v>19563356.77</v>
      </c>
      <c r="Q948" s="57">
        <f t="shared" si="65"/>
        <v>2425.41</v>
      </c>
      <c r="R948" s="57">
        <f t="shared" si="64"/>
        <v>2425.41</v>
      </c>
      <c r="S948" s="58">
        <v>46022</v>
      </c>
    </row>
    <row r="949" spans="1:19" s="36" customFormat="1" ht="30" x14ac:dyDescent="0.25">
      <c r="A949" s="101">
        <v>929</v>
      </c>
      <c r="B949" s="101">
        <v>624</v>
      </c>
      <c r="C949" s="55" t="s">
        <v>949</v>
      </c>
      <c r="D949" s="59">
        <v>1979</v>
      </c>
      <c r="E949" s="55"/>
      <c r="F949" s="101" t="s">
        <v>1076</v>
      </c>
      <c r="G949" s="54">
        <v>5</v>
      </c>
      <c r="H949" s="54">
        <v>4</v>
      </c>
      <c r="I949" s="57">
        <v>3779.4</v>
      </c>
      <c r="J949" s="57">
        <v>3475.8</v>
      </c>
      <c r="K949" s="13">
        <v>136</v>
      </c>
      <c r="L949" s="57">
        <f>SUM('Прил.1.2-реестр дом'!G944)</f>
        <v>10638179.529999999</v>
      </c>
      <c r="M949" s="57">
        <v>0</v>
      </c>
      <c r="N949" s="57">
        <v>0</v>
      </c>
      <c r="O949" s="57">
        <v>0</v>
      </c>
      <c r="P949" s="57">
        <f t="shared" si="63"/>
        <v>10638179.529999999</v>
      </c>
      <c r="Q949" s="57">
        <f t="shared" si="65"/>
        <v>3060.64</v>
      </c>
      <c r="R949" s="57">
        <f t="shared" si="64"/>
        <v>3060.64</v>
      </c>
      <c r="S949" s="58">
        <v>46022</v>
      </c>
    </row>
    <row r="950" spans="1:19" s="36" customFormat="1" ht="30" x14ac:dyDescent="0.25">
      <c r="A950" s="101">
        <v>930</v>
      </c>
      <c r="B950" s="101">
        <v>625</v>
      </c>
      <c r="C950" s="55" t="s">
        <v>950</v>
      </c>
      <c r="D950" s="59">
        <v>1961</v>
      </c>
      <c r="E950" s="55"/>
      <c r="F950" s="101" t="s">
        <v>1076</v>
      </c>
      <c r="G950" s="54">
        <v>4</v>
      </c>
      <c r="H950" s="54">
        <v>3</v>
      </c>
      <c r="I950" s="57">
        <v>2395.06</v>
      </c>
      <c r="J950" s="57">
        <v>2243.06</v>
      </c>
      <c r="K950" s="13">
        <v>118</v>
      </c>
      <c r="L950" s="57">
        <f>SUM('Прил.1.2-реестр дом'!G945)</f>
        <v>2783481.73</v>
      </c>
      <c r="M950" s="57">
        <v>0</v>
      </c>
      <c r="N950" s="57">
        <v>0</v>
      </c>
      <c r="O950" s="57">
        <v>0</v>
      </c>
      <c r="P950" s="57">
        <f t="shared" ref="P950:P1006" si="66">L950</f>
        <v>2783481.73</v>
      </c>
      <c r="Q950" s="57">
        <f t="shared" si="65"/>
        <v>1240.93</v>
      </c>
      <c r="R950" s="57">
        <f t="shared" ref="R950:R1006" si="67">SUM(Q950)</f>
        <v>1240.93</v>
      </c>
      <c r="S950" s="58">
        <v>46022</v>
      </c>
    </row>
    <row r="951" spans="1:19" s="36" customFormat="1" ht="30" x14ac:dyDescent="0.25">
      <c r="A951" s="101">
        <v>931</v>
      </c>
      <c r="B951" s="101">
        <v>626</v>
      </c>
      <c r="C951" s="55" t="s">
        <v>951</v>
      </c>
      <c r="D951" s="59">
        <v>1956</v>
      </c>
      <c r="E951" s="55"/>
      <c r="F951" s="101" t="s">
        <v>1076</v>
      </c>
      <c r="G951" s="54">
        <v>3</v>
      </c>
      <c r="H951" s="54">
        <v>3</v>
      </c>
      <c r="I951" s="57">
        <v>1970.5</v>
      </c>
      <c r="J951" s="57">
        <v>1802.9</v>
      </c>
      <c r="K951" s="13">
        <v>56</v>
      </c>
      <c r="L951" s="57">
        <f>SUM('Прил.1.2-реестр дом'!G946)</f>
        <v>6872161.3300000001</v>
      </c>
      <c r="M951" s="57">
        <v>0</v>
      </c>
      <c r="N951" s="57">
        <v>0</v>
      </c>
      <c r="O951" s="57">
        <v>0</v>
      </c>
      <c r="P951" s="57">
        <f t="shared" si="66"/>
        <v>6872161.3300000001</v>
      </c>
      <c r="Q951" s="57">
        <f t="shared" si="65"/>
        <v>3811.73</v>
      </c>
      <c r="R951" s="57">
        <f t="shared" si="67"/>
        <v>3811.73</v>
      </c>
      <c r="S951" s="58">
        <v>46022</v>
      </c>
    </row>
    <row r="952" spans="1:19" s="36" customFormat="1" ht="30" x14ac:dyDescent="0.25">
      <c r="A952" s="101">
        <v>932</v>
      </c>
      <c r="B952" s="101">
        <v>627</v>
      </c>
      <c r="C952" s="55" t="s">
        <v>952</v>
      </c>
      <c r="D952" s="56">
        <v>1966</v>
      </c>
      <c r="E952" s="55"/>
      <c r="F952" s="101" t="s">
        <v>1076</v>
      </c>
      <c r="G952" s="54">
        <v>5</v>
      </c>
      <c r="H952" s="54">
        <v>4</v>
      </c>
      <c r="I952" s="57">
        <v>3666.7</v>
      </c>
      <c r="J952" s="57">
        <v>3364.4</v>
      </c>
      <c r="K952" s="13">
        <v>145</v>
      </c>
      <c r="L952" s="57">
        <f>SUM('Прил.1.2-реестр дом'!G947)</f>
        <v>9776446.6199999992</v>
      </c>
      <c r="M952" s="57">
        <v>0</v>
      </c>
      <c r="N952" s="57">
        <v>0</v>
      </c>
      <c r="O952" s="57">
        <v>0</v>
      </c>
      <c r="P952" s="57">
        <f t="shared" si="66"/>
        <v>9776446.6199999992</v>
      </c>
      <c r="Q952" s="57">
        <f t="shared" si="65"/>
        <v>2905.85</v>
      </c>
      <c r="R952" s="57">
        <f t="shared" si="67"/>
        <v>2905.85</v>
      </c>
      <c r="S952" s="58">
        <v>46022</v>
      </c>
    </row>
    <row r="953" spans="1:19" s="36" customFormat="1" ht="30" x14ac:dyDescent="0.25">
      <c r="A953" s="101">
        <v>933</v>
      </c>
      <c r="B953" s="101">
        <v>628</v>
      </c>
      <c r="C953" s="55" t="s">
        <v>953</v>
      </c>
      <c r="D953" s="56">
        <v>1970</v>
      </c>
      <c r="E953" s="55"/>
      <c r="F953" s="101" t="s">
        <v>1076</v>
      </c>
      <c r="G953" s="54">
        <v>5</v>
      </c>
      <c r="H953" s="54">
        <v>2</v>
      </c>
      <c r="I953" s="57">
        <v>4426.6000000000004</v>
      </c>
      <c r="J953" s="57">
        <v>2975.5</v>
      </c>
      <c r="K953" s="13">
        <v>263</v>
      </c>
      <c r="L953" s="57">
        <f>SUM('Прил.1.2-реестр дом'!G948)</f>
        <v>7542500.79</v>
      </c>
      <c r="M953" s="57">
        <v>0</v>
      </c>
      <c r="N953" s="57">
        <v>0</v>
      </c>
      <c r="O953" s="57">
        <v>0</v>
      </c>
      <c r="P953" s="57">
        <f t="shared" si="66"/>
        <v>7542500.79</v>
      </c>
      <c r="Q953" s="57">
        <f t="shared" ref="Q953:Q1016" si="68">SUM(L953/J953)</f>
        <v>2534.87</v>
      </c>
      <c r="R953" s="57">
        <f t="shared" si="67"/>
        <v>2534.87</v>
      </c>
      <c r="S953" s="58">
        <v>46022</v>
      </c>
    </row>
    <row r="954" spans="1:19" s="36" customFormat="1" ht="30" x14ac:dyDescent="0.25">
      <c r="A954" s="101">
        <v>934</v>
      </c>
      <c r="B954" s="101">
        <v>629</v>
      </c>
      <c r="C954" s="55" t="s">
        <v>954</v>
      </c>
      <c r="D954" s="56">
        <v>1966</v>
      </c>
      <c r="E954" s="55"/>
      <c r="F954" s="101" t="s">
        <v>1076</v>
      </c>
      <c r="G954" s="54">
        <v>5</v>
      </c>
      <c r="H954" s="54">
        <v>4</v>
      </c>
      <c r="I954" s="57">
        <v>3667.4</v>
      </c>
      <c r="J954" s="57">
        <v>3371.9</v>
      </c>
      <c r="K954" s="13">
        <v>164</v>
      </c>
      <c r="L954" s="57">
        <f>SUM('Прил.1.2-реестр дом'!G949)</f>
        <v>9776480.2200000007</v>
      </c>
      <c r="M954" s="57">
        <v>0</v>
      </c>
      <c r="N954" s="57">
        <v>0</v>
      </c>
      <c r="O954" s="57">
        <v>0</v>
      </c>
      <c r="P954" s="57">
        <f t="shared" si="66"/>
        <v>9776480.2200000007</v>
      </c>
      <c r="Q954" s="57">
        <f t="shared" si="68"/>
        <v>2899.4</v>
      </c>
      <c r="R954" s="57">
        <f t="shared" si="67"/>
        <v>2899.4</v>
      </c>
      <c r="S954" s="58">
        <v>46022</v>
      </c>
    </row>
    <row r="955" spans="1:19" s="36" customFormat="1" ht="30" x14ac:dyDescent="0.25">
      <c r="A955" s="101">
        <v>935</v>
      </c>
      <c r="B955" s="101">
        <v>630</v>
      </c>
      <c r="C955" s="55" t="s">
        <v>955</v>
      </c>
      <c r="D955" s="56">
        <v>1963</v>
      </c>
      <c r="E955" s="55"/>
      <c r="F955" s="101" t="s">
        <v>1078</v>
      </c>
      <c r="G955" s="54">
        <v>5</v>
      </c>
      <c r="H955" s="54">
        <v>4</v>
      </c>
      <c r="I955" s="57">
        <v>3464.6</v>
      </c>
      <c r="J955" s="57">
        <v>3194.5</v>
      </c>
      <c r="K955" s="13">
        <v>144</v>
      </c>
      <c r="L955" s="57">
        <f>SUM('Прил.1.2-реестр дом'!G950)</f>
        <v>7226838.6100000003</v>
      </c>
      <c r="M955" s="57">
        <v>0</v>
      </c>
      <c r="N955" s="57">
        <v>0</v>
      </c>
      <c r="O955" s="57">
        <v>0</v>
      </c>
      <c r="P955" s="57">
        <f t="shared" si="66"/>
        <v>7226838.6100000003</v>
      </c>
      <c r="Q955" s="57">
        <f t="shared" si="68"/>
        <v>2262.2800000000002</v>
      </c>
      <c r="R955" s="57">
        <f t="shared" si="67"/>
        <v>2262.2800000000002</v>
      </c>
      <c r="S955" s="58">
        <v>46022</v>
      </c>
    </row>
    <row r="956" spans="1:19" s="36" customFormat="1" ht="30" x14ac:dyDescent="0.25">
      <c r="A956" s="101">
        <v>936</v>
      </c>
      <c r="B956" s="101">
        <v>631</v>
      </c>
      <c r="C956" s="55" t="s">
        <v>956</v>
      </c>
      <c r="D956" s="59">
        <v>1961</v>
      </c>
      <c r="E956" s="55"/>
      <c r="F956" s="101" t="s">
        <v>1076</v>
      </c>
      <c r="G956" s="54">
        <v>4</v>
      </c>
      <c r="H956" s="54">
        <v>3</v>
      </c>
      <c r="I956" s="57">
        <v>2167.6999999999998</v>
      </c>
      <c r="J956" s="57">
        <v>2007.4</v>
      </c>
      <c r="K956" s="13">
        <v>98</v>
      </c>
      <c r="L956" s="57">
        <f>SUM('Прил.1.2-реестр дом'!G951)</f>
        <v>1729237.15</v>
      </c>
      <c r="M956" s="57">
        <v>0</v>
      </c>
      <c r="N956" s="57">
        <v>0</v>
      </c>
      <c r="O956" s="57">
        <v>0</v>
      </c>
      <c r="P956" s="57">
        <f t="shared" si="66"/>
        <v>1729237.15</v>
      </c>
      <c r="Q956" s="57">
        <f t="shared" si="68"/>
        <v>861.43</v>
      </c>
      <c r="R956" s="57">
        <f t="shared" si="67"/>
        <v>861.43</v>
      </c>
      <c r="S956" s="58">
        <v>46022</v>
      </c>
    </row>
    <row r="957" spans="1:19" s="36" customFormat="1" ht="30" x14ac:dyDescent="0.25">
      <c r="A957" s="101">
        <v>937</v>
      </c>
      <c r="B957" s="101">
        <v>632</v>
      </c>
      <c r="C957" s="55" t="s">
        <v>957</v>
      </c>
      <c r="D957" s="59">
        <v>1959</v>
      </c>
      <c r="E957" s="55"/>
      <c r="F957" s="101" t="s">
        <v>1076</v>
      </c>
      <c r="G957" s="54">
        <v>2</v>
      </c>
      <c r="H957" s="54">
        <v>2</v>
      </c>
      <c r="I957" s="57">
        <v>909.8</v>
      </c>
      <c r="J957" s="57">
        <v>835.9</v>
      </c>
      <c r="K957" s="13">
        <v>34</v>
      </c>
      <c r="L957" s="57">
        <f>SUM('Прил.1.2-реестр дом'!G952)</f>
        <v>4187020.36</v>
      </c>
      <c r="M957" s="57">
        <v>0</v>
      </c>
      <c r="N957" s="57">
        <v>0</v>
      </c>
      <c r="O957" s="57">
        <v>0</v>
      </c>
      <c r="P957" s="57">
        <f t="shared" si="66"/>
        <v>4187020.36</v>
      </c>
      <c r="Q957" s="57">
        <f t="shared" si="68"/>
        <v>5009</v>
      </c>
      <c r="R957" s="57">
        <f t="shared" si="67"/>
        <v>5009</v>
      </c>
      <c r="S957" s="58">
        <v>46022</v>
      </c>
    </row>
    <row r="958" spans="1:19" s="36" customFormat="1" ht="30" x14ac:dyDescent="0.25">
      <c r="A958" s="101">
        <v>938</v>
      </c>
      <c r="B958" s="101">
        <v>633</v>
      </c>
      <c r="C958" s="55" t="s">
        <v>958</v>
      </c>
      <c r="D958" s="59">
        <v>1961</v>
      </c>
      <c r="E958" s="55"/>
      <c r="F958" s="101" t="s">
        <v>1076</v>
      </c>
      <c r="G958" s="54">
        <v>2</v>
      </c>
      <c r="H958" s="54">
        <v>3</v>
      </c>
      <c r="I958" s="57">
        <v>1496.11</v>
      </c>
      <c r="J958" s="57">
        <v>1367.81</v>
      </c>
      <c r="K958" s="13">
        <v>47</v>
      </c>
      <c r="L958" s="57">
        <f>SUM('Прил.1.2-реестр дом'!G953)</f>
        <v>5284573.8099999996</v>
      </c>
      <c r="M958" s="57">
        <v>0</v>
      </c>
      <c r="N958" s="57">
        <v>0</v>
      </c>
      <c r="O958" s="57">
        <v>0</v>
      </c>
      <c r="P958" s="57">
        <f t="shared" si="66"/>
        <v>5284573.8099999996</v>
      </c>
      <c r="Q958" s="57">
        <f t="shared" si="68"/>
        <v>3863.53</v>
      </c>
      <c r="R958" s="57">
        <f t="shared" si="67"/>
        <v>3863.53</v>
      </c>
      <c r="S958" s="58">
        <v>46022</v>
      </c>
    </row>
    <row r="959" spans="1:19" s="36" customFormat="1" ht="30" x14ac:dyDescent="0.25">
      <c r="A959" s="101">
        <v>939</v>
      </c>
      <c r="B959" s="101">
        <v>634</v>
      </c>
      <c r="C959" s="55" t="s">
        <v>959</v>
      </c>
      <c r="D959" s="59">
        <v>1960</v>
      </c>
      <c r="E959" s="55"/>
      <c r="F959" s="101" t="s">
        <v>1076</v>
      </c>
      <c r="G959" s="54">
        <v>2</v>
      </c>
      <c r="H959" s="54">
        <v>3</v>
      </c>
      <c r="I959" s="57">
        <v>1478.9</v>
      </c>
      <c r="J959" s="57">
        <v>1353.2</v>
      </c>
      <c r="K959" s="13">
        <v>41</v>
      </c>
      <c r="L959" s="57">
        <f>SUM('Прил.1.2-реестр дом'!G954)</f>
        <v>5223784.4800000004</v>
      </c>
      <c r="M959" s="57">
        <v>0</v>
      </c>
      <c r="N959" s="57">
        <v>0</v>
      </c>
      <c r="O959" s="57">
        <v>0</v>
      </c>
      <c r="P959" s="57">
        <f t="shared" si="66"/>
        <v>5223784.4800000004</v>
      </c>
      <c r="Q959" s="57">
        <f t="shared" si="68"/>
        <v>3860.32</v>
      </c>
      <c r="R959" s="57">
        <f t="shared" si="67"/>
        <v>3860.32</v>
      </c>
      <c r="S959" s="58">
        <v>46022</v>
      </c>
    </row>
    <row r="960" spans="1:19" s="36" customFormat="1" ht="30" x14ac:dyDescent="0.25">
      <c r="A960" s="101">
        <v>940</v>
      </c>
      <c r="B960" s="101">
        <v>635</v>
      </c>
      <c r="C960" s="55" t="s">
        <v>960</v>
      </c>
      <c r="D960" s="59">
        <v>1961</v>
      </c>
      <c r="E960" s="55"/>
      <c r="F960" s="101" t="s">
        <v>1076</v>
      </c>
      <c r="G960" s="54">
        <v>5</v>
      </c>
      <c r="H960" s="54">
        <v>4</v>
      </c>
      <c r="I960" s="57">
        <v>4023.06</v>
      </c>
      <c r="J960" s="57">
        <v>3764.66</v>
      </c>
      <c r="K960" s="13">
        <v>126</v>
      </c>
      <c r="L960" s="57">
        <f>SUM('Прил.1.2-реестр дом'!G955)</f>
        <v>3209311.63</v>
      </c>
      <c r="M960" s="57">
        <v>0</v>
      </c>
      <c r="N960" s="57">
        <v>0</v>
      </c>
      <c r="O960" s="57">
        <v>0</v>
      </c>
      <c r="P960" s="57">
        <f t="shared" si="66"/>
        <v>3209311.63</v>
      </c>
      <c r="Q960" s="57">
        <f t="shared" si="68"/>
        <v>852.48</v>
      </c>
      <c r="R960" s="57">
        <f t="shared" si="67"/>
        <v>852.48</v>
      </c>
      <c r="S960" s="58">
        <v>46022</v>
      </c>
    </row>
    <row r="961" spans="1:19" s="36" customFormat="1" ht="30" x14ac:dyDescent="0.25">
      <c r="A961" s="101">
        <v>941</v>
      </c>
      <c r="B961" s="101">
        <v>636</v>
      </c>
      <c r="C961" s="55" t="s">
        <v>961</v>
      </c>
      <c r="D961" s="59">
        <v>1961</v>
      </c>
      <c r="E961" s="55"/>
      <c r="F961" s="101" t="s">
        <v>1076</v>
      </c>
      <c r="G961" s="54">
        <v>5</v>
      </c>
      <c r="H961" s="54">
        <v>2</v>
      </c>
      <c r="I961" s="57">
        <v>1710.3</v>
      </c>
      <c r="J961" s="57">
        <v>1576.7</v>
      </c>
      <c r="K961" s="13">
        <v>72</v>
      </c>
      <c r="L961" s="57">
        <f>SUM('Прил.1.2-реестр дом'!G956)</f>
        <v>1364355.91</v>
      </c>
      <c r="M961" s="57">
        <v>0</v>
      </c>
      <c r="N961" s="57">
        <v>0</v>
      </c>
      <c r="O961" s="57">
        <v>0</v>
      </c>
      <c r="P961" s="57">
        <f t="shared" si="66"/>
        <v>1364355.91</v>
      </c>
      <c r="Q961" s="57">
        <f t="shared" si="68"/>
        <v>865.32</v>
      </c>
      <c r="R961" s="57">
        <f t="shared" si="67"/>
        <v>865.32</v>
      </c>
      <c r="S961" s="58">
        <v>46022</v>
      </c>
    </row>
    <row r="962" spans="1:19" s="36" customFormat="1" ht="30" x14ac:dyDescent="0.25">
      <c r="A962" s="101">
        <v>942</v>
      </c>
      <c r="B962" s="101">
        <v>637</v>
      </c>
      <c r="C962" s="55" t="s">
        <v>962</v>
      </c>
      <c r="D962" s="59">
        <v>1960</v>
      </c>
      <c r="E962" s="55"/>
      <c r="F962" s="101" t="s">
        <v>1076</v>
      </c>
      <c r="G962" s="54">
        <v>4</v>
      </c>
      <c r="H962" s="54">
        <v>3</v>
      </c>
      <c r="I962" s="57">
        <v>2171</v>
      </c>
      <c r="J962" s="57">
        <v>2011.9</v>
      </c>
      <c r="K962" s="13">
        <v>79</v>
      </c>
      <c r="L962" s="57">
        <f>SUM('Прил.1.2-реестр дом'!G957)</f>
        <v>6110887.3799999999</v>
      </c>
      <c r="M962" s="57">
        <v>0</v>
      </c>
      <c r="N962" s="57">
        <v>0</v>
      </c>
      <c r="O962" s="57">
        <v>0</v>
      </c>
      <c r="P962" s="57">
        <f t="shared" si="66"/>
        <v>6110887.3799999999</v>
      </c>
      <c r="Q962" s="57">
        <f t="shared" si="68"/>
        <v>3037.37</v>
      </c>
      <c r="R962" s="57">
        <f t="shared" si="67"/>
        <v>3037.37</v>
      </c>
      <c r="S962" s="58">
        <v>46022</v>
      </c>
    </row>
    <row r="963" spans="1:19" s="36" customFormat="1" ht="30" x14ac:dyDescent="0.25">
      <c r="A963" s="101">
        <v>943</v>
      </c>
      <c r="B963" s="101">
        <v>638</v>
      </c>
      <c r="C963" s="55" t="s">
        <v>963</v>
      </c>
      <c r="D963" s="59">
        <v>1979</v>
      </c>
      <c r="E963" s="55"/>
      <c r="F963" s="101" t="s">
        <v>1075</v>
      </c>
      <c r="G963" s="54">
        <v>9</v>
      </c>
      <c r="H963" s="54">
        <v>2</v>
      </c>
      <c r="I963" s="57">
        <v>4278.6000000000004</v>
      </c>
      <c r="J963" s="57">
        <v>3900.4</v>
      </c>
      <c r="K963" s="13">
        <v>167</v>
      </c>
      <c r="L963" s="57">
        <f>SUM('Прил.1.2-реестр дом'!G958)</f>
        <v>6455439.9299999997</v>
      </c>
      <c r="M963" s="57">
        <v>0</v>
      </c>
      <c r="N963" s="57">
        <v>0</v>
      </c>
      <c r="O963" s="57">
        <v>0</v>
      </c>
      <c r="P963" s="57">
        <f t="shared" si="66"/>
        <v>6455439.9299999997</v>
      </c>
      <c r="Q963" s="57">
        <f t="shared" si="68"/>
        <v>1655.07</v>
      </c>
      <c r="R963" s="57">
        <f t="shared" si="67"/>
        <v>1655.07</v>
      </c>
      <c r="S963" s="58">
        <v>46022</v>
      </c>
    </row>
    <row r="964" spans="1:19" s="36" customFormat="1" ht="30" x14ac:dyDescent="0.25">
      <c r="A964" s="101">
        <v>944</v>
      </c>
      <c r="B964" s="101">
        <v>639</v>
      </c>
      <c r="C964" s="55" t="s">
        <v>964</v>
      </c>
      <c r="D964" s="56">
        <v>1966</v>
      </c>
      <c r="E964" s="55"/>
      <c r="F964" s="101" t="s">
        <v>1076</v>
      </c>
      <c r="G964" s="54">
        <v>3</v>
      </c>
      <c r="H964" s="54">
        <v>2</v>
      </c>
      <c r="I964" s="57">
        <v>1096.4000000000001</v>
      </c>
      <c r="J964" s="57">
        <v>996.8</v>
      </c>
      <c r="K964" s="13">
        <v>42</v>
      </c>
      <c r="L964" s="57">
        <f>SUM('Прил.1.2-реестр дом'!G959)</f>
        <v>4691158</v>
      </c>
      <c r="M964" s="57">
        <v>0</v>
      </c>
      <c r="N964" s="57">
        <v>0</v>
      </c>
      <c r="O964" s="57">
        <v>0</v>
      </c>
      <c r="P964" s="57">
        <f t="shared" si="66"/>
        <v>4691158</v>
      </c>
      <c r="Q964" s="57">
        <f t="shared" si="68"/>
        <v>4706.22</v>
      </c>
      <c r="R964" s="57">
        <f t="shared" si="67"/>
        <v>4706.22</v>
      </c>
      <c r="S964" s="58">
        <v>46022</v>
      </c>
    </row>
    <row r="965" spans="1:19" s="36" customFormat="1" ht="30" x14ac:dyDescent="0.25">
      <c r="A965" s="101">
        <v>945</v>
      </c>
      <c r="B965" s="101">
        <v>640</v>
      </c>
      <c r="C965" s="55" t="s">
        <v>965</v>
      </c>
      <c r="D965" s="56">
        <v>1969</v>
      </c>
      <c r="E965" s="55"/>
      <c r="F965" s="101" t="s">
        <v>1076</v>
      </c>
      <c r="G965" s="54">
        <v>5</v>
      </c>
      <c r="H965" s="54">
        <v>4</v>
      </c>
      <c r="I965" s="57">
        <v>3679.7</v>
      </c>
      <c r="J965" s="57">
        <v>3379</v>
      </c>
      <c r="K965" s="13">
        <v>154</v>
      </c>
      <c r="L965" s="57">
        <f>SUM('Прил.1.2-реестр дом'!G960)</f>
        <v>8297591.5099999998</v>
      </c>
      <c r="M965" s="57">
        <v>0</v>
      </c>
      <c r="N965" s="57">
        <v>0</v>
      </c>
      <c r="O965" s="57">
        <v>0</v>
      </c>
      <c r="P965" s="57">
        <f t="shared" si="66"/>
        <v>8297591.5099999998</v>
      </c>
      <c r="Q965" s="57">
        <f t="shared" si="68"/>
        <v>2455.64</v>
      </c>
      <c r="R965" s="57">
        <f t="shared" si="67"/>
        <v>2455.64</v>
      </c>
      <c r="S965" s="58">
        <v>46022</v>
      </c>
    </row>
    <row r="966" spans="1:19" s="36" customFormat="1" ht="30" x14ac:dyDescent="0.25">
      <c r="A966" s="101">
        <v>946</v>
      </c>
      <c r="B966" s="101">
        <v>641</v>
      </c>
      <c r="C966" s="55" t="s">
        <v>966</v>
      </c>
      <c r="D966" s="59">
        <v>1970</v>
      </c>
      <c r="E966" s="55"/>
      <c r="F966" s="101" t="s">
        <v>1076</v>
      </c>
      <c r="G966" s="54">
        <v>5</v>
      </c>
      <c r="H966" s="54">
        <v>4</v>
      </c>
      <c r="I966" s="57">
        <v>3435.4</v>
      </c>
      <c r="J966" s="57">
        <v>3165.4</v>
      </c>
      <c r="K966" s="13">
        <v>107</v>
      </c>
      <c r="L966" s="57">
        <f>SUM('Прил.1.2-реестр дом'!G961)</f>
        <v>7608107.3799999999</v>
      </c>
      <c r="M966" s="57">
        <v>0</v>
      </c>
      <c r="N966" s="57">
        <v>0</v>
      </c>
      <c r="O966" s="57">
        <v>0</v>
      </c>
      <c r="P966" s="57">
        <f t="shared" si="66"/>
        <v>7608107.3799999999</v>
      </c>
      <c r="Q966" s="57">
        <f t="shared" si="68"/>
        <v>2403.52</v>
      </c>
      <c r="R966" s="57">
        <f t="shared" si="67"/>
        <v>2403.52</v>
      </c>
      <c r="S966" s="58">
        <v>46022</v>
      </c>
    </row>
    <row r="967" spans="1:19" s="36" customFormat="1" ht="30" x14ac:dyDescent="0.25">
      <c r="A967" s="101">
        <v>947</v>
      </c>
      <c r="B967" s="101">
        <v>642</v>
      </c>
      <c r="C967" s="55" t="s">
        <v>967</v>
      </c>
      <c r="D967" s="56">
        <v>1968</v>
      </c>
      <c r="E967" s="55"/>
      <c r="F967" s="101" t="s">
        <v>1075</v>
      </c>
      <c r="G967" s="54">
        <v>5</v>
      </c>
      <c r="H967" s="54">
        <v>4</v>
      </c>
      <c r="I967" s="57">
        <v>3011.2</v>
      </c>
      <c r="J967" s="57">
        <v>2710.6</v>
      </c>
      <c r="K967" s="13">
        <v>113</v>
      </c>
      <c r="L967" s="57">
        <f>SUM('Прил.1.2-реестр дом'!G962)</f>
        <v>2402121.56</v>
      </c>
      <c r="M967" s="57">
        <v>0</v>
      </c>
      <c r="N967" s="57">
        <v>0</v>
      </c>
      <c r="O967" s="57">
        <v>0</v>
      </c>
      <c r="P967" s="57">
        <f t="shared" si="66"/>
        <v>2402121.56</v>
      </c>
      <c r="Q967" s="57">
        <f t="shared" si="68"/>
        <v>886.2</v>
      </c>
      <c r="R967" s="57">
        <f t="shared" si="67"/>
        <v>886.2</v>
      </c>
      <c r="S967" s="58">
        <v>46022</v>
      </c>
    </row>
    <row r="968" spans="1:19" s="36" customFormat="1" ht="30" x14ac:dyDescent="0.25">
      <c r="A968" s="101">
        <v>948</v>
      </c>
      <c r="B968" s="101">
        <v>643</v>
      </c>
      <c r="C968" s="55" t="s">
        <v>968</v>
      </c>
      <c r="D968" s="59">
        <v>1973</v>
      </c>
      <c r="E968" s="55"/>
      <c r="F968" s="101" t="s">
        <v>1075</v>
      </c>
      <c r="G968" s="54">
        <v>5</v>
      </c>
      <c r="H968" s="54">
        <v>8</v>
      </c>
      <c r="I968" s="57">
        <v>6313.8</v>
      </c>
      <c r="J968" s="57">
        <v>5711.8</v>
      </c>
      <c r="K968" s="13">
        <v>217</v>
      </c>
      <c r="L968" s="57">
        <f>SUM('Прил.1.2-реестр дом'!G963)</f>
        <v>12475752.970000001</v>
      </c>
      <c r="M968" s="57">
        <v>0</v>
      </c>
      <c r="N968" s="57">
        <v>0</v>
      </c>
      <c r="O968" s="57">
        <v>0</v>
      </c>
      <c r="P968" s="57">
        <f t="shared" si="66"/>
        <v>12475752.970000001</v>
      </c>
      <c r="Q968" s="57">
        <f t="shared" si="68"/>
        <v>2184.21</v>
      </c>
      <c r="R968" s="57">
        <f t="shared" si="67"/>
        <v>2184.21</v>
      </c>
      <c r="S968" s="58">
        <v>46022</v>
      </c>
    </row>
    <row r="969" spans="1:19" s="36" customFormat="1" ht="30" x14ac:dyDescent="0.25">
      <c r="A969" s="101">
        <v>949</v>
      </c>
      <c r="B969" s="101">
        <v>644</v>
      </c>
      <c r="C969" s="55" t="s">
        <v>969</v>
      </c>
      <c r="D969" s="59">
        <v>1964</v>
      </c>
      <c r="E969" s="55"/>
      <c r="F969" s="101" t="s">
        <v>1075</v>
      </c>
      <c r="G969" s="54">
        <v>5</v>
      </c>
      <c r="H969" s="54">
        <v>3</v>
      </c>
      <c r="I969" s="57">
        <v>2848.1</v>
      </c>
      <c r="J969" s="57">
        <v>2617.1</v>
      </c>
      <c r="K969" s="13">
        <v>131</v>
      </c>
      <c r="L969" s="57">
        <f>SUM('Прил.1.2-реестр дом'!G964)</f>
        <v>3309994.04</v>
      </c>
      <c r="M969" s="57">
        <v>0</v>
      </c>
      <c r="N969" s="57">
        <v>0</v>
      </c>
      <c r="O969" s="57">
        <v>0</v>
      </c>
      <c r="P969" s="57">
        <f t="shared" si="66"/>
        <v>3309994.04</v>
      </c>
      <c r="Q969" s="57">
        <f t="shared" si="68"/>
        <v>1264.76</v>
      </c>
      <c r="R969" s="57">
        <f t="shared" si="67"/>
        <v>1264.76</v>
      </c>
      <c r="S969" s="58">
        <v>46022</v>
      </c>
    </row>
    <row r="970" spans="1:19" s="36" customFormat="1" ht="30" x14ac:dyDescent="0.25">
      <c r="A970" s="101">
        <v>950</v>
      </c>
      <c r="B970" s="101">
        <v>645</v>
      </c>
      <c r="C970" s="55" t="s">
        <v>970</v>
      </c>
      <c r="D970" s="59">
        <v>1951</v>
      </c>
      <c r="E970" s="55"/>
      <c r="F970" s="101" t="s">
        <v>1076</v>
      </c>
      <c r="G970" s="54">
        <v>2</v>
      </c>
      <c r="H970" s="54">
        <v>1</v>
      </c>
      <c r="I970" s="57">
        <v>240.5</v>
      </c>
      <c r="J970" s="57">
        <v>218.2</v>
      </c>
      <c r="K970" s="13">
        <v>17</v>
      </c>
      <c r="L970" s="57">
        <f>SUM('Прил.1.2-реестр дом'!G965)</f>
        <v>1165870.02</v>
      </c>
      <c r="M970" s="57">
        <v>0</v>
      </c>
      <c r="N970" s="57">
        <v>0</v>
      </c>
      <c r="O970" s="57">
        <v>0</v>
      </c>
      <c r="P970" s="57">
        <f t="shared" si="66"/>
        <v>1165870.02</v>
      </c>
      <c r="Q970" s="57">
        <f t="shared" si="68"/>
        <v>5343.13</v>
      </c>
      <c r="R970" s="57">
        <f t="shared" si="67"/>
        <v>5343.13</v>
      </c>
      <c r="S970" s="58">
        <v>46022</v>
      </c>
    </row>
    <row r="971" spans="1:19" s="36" customFormat="1" ht="30" x14ac:dyDescent="0.25">
      <c r="A971" s="101">
        <v>951</v>
      </c>
      <c r="B971" s="101">
        <v>646</v>
      </c>
      <c r="C971" s="55" t="s">
        <v>971</v>
      </c>
      <c r="D971" s="59">
        <v>1952</v>
      </c>
      <c r="E971" s="55"/>
      <c r="F971" s="101" t="s">
        <v>1076</v>
      </c>
      <c r="G971" s="54">
        <v>2</v>
      </c>
      <c r="H971" s="54">
        <v>1</v>
      </c>
      <c r="I971" s="57">
        <v>245.9</v>
      </c>
      <c r="J971" s="57">
        <v>222.3</v>
      </c>
      <c r="K971" s="13">
        <v>14</v>
      </c>
      <c r="L971" s="57">
        <f>SUM('Прил.1.2-реестр дом'!G966)</f>
        <v>692154.4</v>
      </c>
      <c r="M971" s="57">
        <v>0</v>
      </c>
      <c r="N971" s="57">
        <v>0</v>
      </c>
      <c r="O971" s="57">
        <v>0</v>
      </c>
      <c r="P971" s="57">
        <f t="shared" si="66"/>
        <v>692154.4</v>
      </c>
      <c r="Q971" s="57">
        <f t="shared" si="68"/>
        <v>3113.61</v>
      </c>
      <c r="R971" s="57">
        <f t="shared" si="67"/>
        <v>3113.61</v>
      </c>
      <c r="S971" s="58">
        <v>46022</v>
      </c>
    </row>
    <row r="972" spans="1:19" s="36" customFormat="1" ht="30" x14ac:dyDescent="0.25">
      <c r="A972" s="101">
        <v>952</v>
      </c>
      <c r="B972" s="101">
        <v>647</v>
      </c>
      <c r="C972" s="55" t="s">
        <v>972</v>
      </c>
      <c r="D972" s="59">
        <v>1952</v>
      </c>
      <c r="E972" s="55"/>
      <c r="F972" s="101" t="s">
        <v>1076</v>
      </c>
      <c r="G972" s="54">
        <v>2</v>
      </c>
      <c r="H972" s="54">
        <v>1</v>
      </c>
      <c r="I972" s="57">
        <v>243.6</v>
      </c>
      <c r="J972" s="57">
        <v>217.8</v>
      </c>
      <c r="K972" s="13">
        <v>8</v>
      </c>
      <c r="L972" s="57">
        <f>SUM('Прил.1.2-реестр дом'!G967)</f>
        <v>685680.41</v>
      </c>
      <c r="M972" s="57">
        <v>0</v>
      </c>
      <c r="N972" s="57">
        <v>0</v>
      </c>
      <c r="O972" s="57">
        <v>0</v>
      </c>
      <c r="P972" s="57">
        <f t="shared" si="66"/>
        <v>685680.41</v>
      </c>
      <c r="Q972" s="57">
        <f t="shared" si="68"/>
        <v>3148.21</v>
      </c>
      <c r="R972" s="57">
        <f t="shared" si="67"/>
        <v>3148.21</v>
      </c>
      <c r="S972" s="58">
        <v>46022</v>
      </c>
    </row>
    <row r="973" spans="1:19" s="36" customFormat="1" ht="30" x14ac:dyDescent="0.25">
      <c r="A973" s="101">
        <v>953</v>
      </c>
      <c r="B973" s="101">
        <v>648</v>
      </c>
      <c r="C973" s="55" t="s">
        <v>973</v>
      </c>
      <c r="D973" s="59">
        <v>1940</v>
      </c>
      <c r="E973" s="55"/>
      <c r="F973" s="101" t="s">
        <v>1076</v>
      </c>
      <c r="G973" s="54">
        <v>5</v>
      </c>
      <c r="H973" s="54">
        <v>6</v>
      </c>
      <c r="I973" s="57">
        <v>5116.3999999999996</v>
      </c>
      <c r="J973" s="57">
        <v>4437.3999999999996</v>
      </c>
      <c r="K973" s="13">
        <v>136</v>
      </c>
      <c r="L973" s="57">
        <f>SUM('Прил.1.2-реестр дом'!G968)</f>
        <v>13046180.560000001</v>
      </c>
      <c r="M973" s="57">
        <v>0</v>
      </c>
      <c r="N973" s="57">
        <v>0</v>
      </c>
      <c r="O973" s="57">
        <v>0</v>
      </c>
      <c r="P973" s="57">
        <f t="shared" si="66"/>
        <v>13046180.560000001</v>
      </c>
      <c r="Q973" s="57">
        <f t="shared" si="68"/>
        <v>2940.05</v>
      </c>
      <c r="R973" s="57">
        <f t="shared" si="67"/>
        <v>2940.05</v>
      </c>
      <c r="S973" s="58">
        <v>46022</v>
      </c>
    </row>
    <row r="974" spans="1:19" s="36" customFormat="1" ht="30" x14ac:dyDescent="0.25">
      <c r="A974" s="101">
        <v>954</v>
      </c>
      <c r="B974" s="101">
        <v>649</v>
      </c>
      <c r="C974" s="55" t="s">
        <v>974</v>
      </c>
      <c r="D974" s="59">
        <v>1939</v>
      </c>
      <c r="E974" s="55"/>
      <c r="F974" s="101" t="s">
        <v>1076</v>
      </c>
      <c r="G974" s="54">
        <v>5</v>
      </c>
      <c r="H974" s="54">
        <v>6</v>
      </c>
      <c r="I974" s="57">
        <v>5239.1000000000004</v>
      </c>
      <c r="J974" s="57">
        <v>4597.1000000000004</v>
      </c>
      <c r="K974" s="13">
        <v>135</v>
      </c>
      <c r="L974" s="57">
        <f>SUM('Прил.1.2-реестр дом'!G969)</f>
        <v>14419712.5</v>
      </c>
      <c r="M974" s="57">
        <v>0</v>
      </c>
      <c r="N974" s="57">
        <v>0</v>
      </c>
      <c r="O974" s="57">
        <v>0</v>
      </c>
      <c r="P974" s="57">
        <f t="shared" si="66"/>
        <v>14419712.5</v>
      </c>
      <c r="Q974" s="57">
        <f t="shared" si="68"/>
        <v>3136.7</v>
      </c>
      <c r="R974" s="57">
        <f t="shared" si="67"/>
        <v>3136.7</v>
      </c>
      <c r="S974" s="58">
        <v>46022</v>
      </c>
    </row>
    <row r="975" spans="1:19" s="36" customFormat="1" ht="30" x14ac:dyDescent="0.25">
      <c r="A975" s="101">
        <v>955</v>
      </c>
      <c r="B975" s="101">
        <v>650</v>
      </c>
      <c r="C975" s="55" t="s">
        <v>975</v>
      </c>
      <c r="D975" s="59">
        <v>1942</v>
      </c>
      <c r="E975" s="55"/>
      <c r="F975" s="101" t="s">
        <v>1076</v>
      </c>
      <c r="G975" s="54">
        <v>5</v>
      </c>
      <c r="H975" s="54">
        <v>6</v>
      </c>
      <c r="I975" s="57">
        <v>6299.2</v>
      </c>
      <c r="J975" s="57">
        <v>5344.6</v>
      </c>
      <c r="K975" s="13">
        <v>187</v>
      </c>
      <c r="L975" s="57">
        <f>SUM('Прил.1.2-реестр дом'!G970)</f>
        <v>15932559.810000001</v>
      </c>
      <c r="M975" s="57">
        <v>0</v>
      </c>
      <c r="N975" s="57">
        <v>0</v>
      </c>
      <c r="O975" s="57">
        <v>0</v>
      </c>
      <c r="P975" s="57">
        <f t="shared" si="66"/>
        <v>15932559.810000001</v>
      </c>
      <c r="Q975" s="57">
        <f t="shared" si="68"/>
        <v>2981.06</v>
      </c>
      <c r="R975" s="57">
        <f t="shared" si="67"/>
        <v>2981.06</v>
      </c>
      <c r="S975" s="58">
        <v>46022</v>
      </c>
    </row>
    <row r="976" spans="1:19" s="36" customFormat="1" ht="30" x14ac:dyDescent="0.25">
      <c r="A976" s="101">
        <v>956</v>
      </c>
      <c r="B976" s="101">
        <v>651</v>
      </c>
      <c r="C976" s="55" t="s">
        <v>976</v>
      </c>
      <c r="D976" s="59">
        <v>1939</v>
      </c>
      <c r="E976" s="55"/>
      <c r="F976" s="101" t="s">
        <v>1076</v>
      </c>
      <c r="G976" s="54">
        <v>5</v>
      </c>
      <c r="H976" s="54">
        <v>6</v>
      </c>
      <c r="I976" s="57">
        <v>5004.2</v>
      </c>
      <c r="J976" s="57">
        <v>4397.3999999999996</v>
      </c>
      <c r="K976" s="13">
        <v>143</v>
      </c>
      <c r="L976" s="57">
        <f>SUM('Прил.1.2-реестр дом'!G971)</f>
        <v>14738557.869999999</v>
      </c>
      <c r="M976" s="57">
        <v>0</v>
      </c>
      <c r="N976" s="57">
        <v>0</v>
      </c>
      <c r="O976" s="57">
        <v>0</v>
      </c>
      <c r="P976" s="57">
        <f t="shared" si="66"/>
        <v>14738557.869999999</v>
      </c>
      <c r="Q976" s="57">
        <f t="shared" si="68"/>
        <v>3351.65</v>
      </c>
      <c r="R976" s="57">
        <f t="shared" si="67"/>
        <v>3351.65</v>
      </c>
      <c r="S976" s="58">
        <v>46022</v>
      </c>
    </row>
    <row r="977" spans="1:19" s="36" customFormat="1" ht="30" x14ac:dyDescent="0.25">
      <c r="A977" s="101">
        <v>957</v>
      </c>
      <c r="B977" s="101">
        <v>652</v>
      </c>
      <c r="C977" s="55" t="s">
        <v>977</v>
      </c>
      <c r="D977" s="59">
        <v>1955</v>
      </c>
      <c r="E977" s="55"/>
      <c r="F977" s="101" t="s">
        <v>1076</v>
      </c>
      <c r="G977" s="54">
        <v>5</v>
      </c>
      <c r="H977" s="54">
        <v>11</v>
      </c>
      <c r="I977" s="57">
        <v>10994.6</v>
      </c>
      <c r="J977" s="57">
        <v>9659</v>
      </c>
      <c r="K977" s="13">
        <v>275</v>
      </c>
      <c r="L977" s="57">
        <f>SUM('Прил.1.2-реестр дом'!G972)</f>
        <v>24127992.66</v>
      </c>
      <c r="M977" s="57">
        <v>0</v>
      </c>
      <c r="N977" s="57">
        <v>0</v>
      </c>
      <c r="O977" s="57">
        <v>0</v>
      </c>
      <c r="P977" s="57">
        <f t="shared" si="66"/>
        <v>24127992.66</v>
      </c>
      <c r="Q977" s="57">
        <f t="shared" si="68"/>
        <v>2497.98</v>
      </c>
      <c r="R977" s="57">
        <f t="shared" si="67"/>
        <v>2497.98</v>
      </c>
      <c r="S977" s="58">
        <v>46022</v>
      </c>
    </row>
    <row r="978" spans="1:19" s="36" customFormat="1" ht="30" x14ac:dyDescent="0.25">
      <c r="A978" s="101">
        <v>958</v>
      </c>
      <c r="B978" s="101">
        <v>653</v>
      </c>
      <c r="C978" s="55" t="s">
        <v>978</v>
      </c>
      <c r="D978" s="59">
        <v>1978</v>
      </c>
      <c r="E978" s="55"/>
      <c r="F978" s="101" t="s">
        <v>1076</v>
      </c>
      <c r="G978" s="54">
        <v>5</v>
      </c>
      <c r="H978" s="54">
        <v>11</v>
      </c>
      <c r="I978" s="57">
        <v>10267.629999999999</v>
      </c>
      <c r="J978" s="57">
        <v>9387.58</v>
      </c>
      <c r="K978" s="13">
        <v>350</v>
      </c>
      <c r="L978" s="57">
        <f>SUM('Прил.1.2-реестр дом'!G973)</f>
        <v>12577294.390000001</v>
      </c>
      <c r="M978" s="57">
        <v>0</v>
      </c>
      <c r="N978" s="57">
        <v>0</v>
      </c>
      <c r="O978" s="57">
        <v>0</v>
      </c>
      <c r="P978" s="57">
        <f t="shared" si="66"/>
        <v>12577294.390000001</v>
      </c>
      <c r="Q978" s="57">
        <f t="shared" si="68"/>
        <v>1339.78</v>
      </c>
      <c r="R978" s="57">
        <f t="shared" si="67"/>
        <v>1339.78</v>
      </c>
      <c r="S978" s="58">
        <v>46022</v>
      </c>
    </row>
    <row r="979" spans="1:19" s="36" customFormat="1" ht="30" x14ac:dyDescent="0.25">
      <c r="A979" s="101">
        <v>959</v>
      </c>
      <c r="B979" s="101">
        <v>654</v>
      </c>
      <c r="C979" s="55" t="s">
        <v>979</v>
      </c>
      <c r="D979" s="59">
        <v>1972</v>
      </c>
      <c r="E979" s="55"/>
      <c r="F979" s="101" t="s">
        <v>1076</v>
      </c>
      <c r="G979" s="54">
        <v>5</v>
      </c>
      <c r="H979" s="54">
        <v>8</v>
      </c>
      <c r="I979" s="57">
        <v>9316.6299999999992</v>
      </c>
      <c r="J979" s="57">
        <v>8668.6299999999992</v>
      </c>
      <c r="K979" s="13">
        <v>248</v>
      </c>
      <c r="L979" s="57">
        <f>SUM('Прил.1.2-реестр дом'!G974)</f>
        <v>12299156.439999999</v>
      </c>
      <c r="M979" s="57">
        <v>0</v>
      </c>
      <c r="N979" s="57">
        <v>0</v>
      </c>
      <c r="O979" s="57">
        <v>0</v>
      </c>
      <c r="P979" s="57">
        <f t="shared" si="66"/>
        <v>12299156.439999999</v>
      </c>
      <c r="Q979" s="57">
        <f t="shared" si="68"/>
        <v>1418.81</v>
      </c>
      <c r="R979" s="57">
        <f t="shared" si="67"/>
        <v>1418.81</v>
      </c>
      <c r="S979" s="58">
        <v>46022</v>
      </c>
    </row>
    <row r="980" spans="1:19" s="36" customFormat="1" ht="30" x14ac:dyDescent="0.25">
      <c r="A980" s="101">
        <v>960</v>
      </c>
      <c r="B980" s="101">
        <v>655</v>
      </c>
      <c r="C980" s="55" t="s">
        <v>980</v>
      </c>
      <c r="D980" s="59">
        <v>1973</v>
      </c>
      <c r="E980" s="55"/>
      <c r="F980" s="101" t="s">
        <v>1076</v>
      </c>
      <c r="G980" s="54">
        <v>5</v>
      </c>
      <c r="H980" s="54">
        <v>6</v>
      </c>
      <c r="I980" s="57">
        <v>5043.3999999999996</v>
      </c>
      <c r="J980" s="57">
        <v>4604.3</v>
      </c>
      <c r="K980" s="13">
        <v>211</v>
      </c>
      <c r="L980" s="57">
        <f>SUM('Прил.1.2-реестр дом'!G975)</f>
        <v>11902076.32</v>
      </c>
      <c r="M980" s="57">
        <v>0</v>
      </c>
      <c r="N980" s="57">
        <v>0</v>
      </c>
      <c r="O980" s="57">
        <v>0</v>
      </c>
      <c r="P980" s="57">
        <f t="shared" si="66"/>
        <v>11902076.32</v>
      </c>
      <c r="Q980" s="57">
        <f t="shared" si="68"/>
        <v>2584.9899999999998</v>
      </c>
      <c r="R980" s="57">
        <f t="shared" si="67"/>
        <v>2584.9899999999998</v>
      </c>
      <c r="S980" s="58">
        <v>46022</v>
      </c>
    </row>
    <row r="981" spans="1:19" s="36" customFormat="1" ht="30" x14ac:dyDescent="0.25">
      <c r="A981" s="101">
        <v>961</v>
      </c>
      <c r="B981" s="101">
        <v>656</v>
      </c>
      <c r="C981" s="55" t="s">
        <v>981</v>
      </c>
      <c r="D981" s="59">
        <v>1978</v>
      </c>
      <c r="E981" s="55"/>
      <c r="F981" s="101" t="s">
        <v>1075</v>
      </c>
      <c r="G981" s="54">
        <v>9</v>
      </c>
      <c r="H981" s="54">
        <v>4</v>
      </c>
      <c r="I981" s="57">
        <v>8551.4</v>
      </c>
      <c r="J981" s="57">
        <v>7693.4</v>
      </c>
      <c r="K981" s="13">
        <v>322</v>
      </c>
      <c r="L981" s="57">
        <f>SUM('Прил.1.2-реестр дом'!G976)</f>
        <v>6586163.9400000004</v>
      </c>
      <c r="M981" s="57">
        <v>0</v>
      </c>
      <c r="N981" s="57">
        <v>0</v>
      </c>
      <c r="O981" s="57">
        <v>0</v>
      </c>
      <c r="P981" s="57">
        <f t="shared" si="66"/>
        <v>6586163.9400000004</v>
      </c>
      <c r="Q981" s="57">
        <f t="shared" si="68"/>
        <v>856.08</v>
      </c>
      <c r="R981" s="57">
        <f t="shared" si="67"/>
        <v>856.08</v>
      </c>
      <c r="S981" s="58">
        <v>46022</v>
      </c>
    </row>
    <row r="982" spans="1:19" s="36" customFormat="1" ht="33" customHeight="1" x14ac:dyDescent="0.25">
      <c r="A982" s="101">
        <v>962</v>
      </c>
      <c r="B982" s="101">
        <v>657</v>
      </c>
      <c r="C982" s="55" t="s">
        <v>984</v>
      </c>
      <c r="D982" s="59">
        <v>1964</v>
      </c>
      <c r="E982" s="55"/>
      <c r="F982" s="101" t="s">
        <v>1075</v>
      </c>
      <c r="G982" s="54">
        <v>5</v>
      </c>
      <c r="H982" s="54">
        <v>4</v>
      </c>
      <c r="I982" s="57">
        <v>3875.9</v>
      </c>
      <c r="J982" s="57">
        <v>3568.3</v>
      </c>
      <c r="K982" s="13">
        <v>174</v>
      </c>
      <c r="L982" s="57">
        <f>SUM('Прил.1.2-реестр дом'!G977)</f>
        <v>3493337.04</v>
      </c>
      <c r="M982" s="57">
        <v>0</v>
      </c>
      <c r="N982" s="57">
        <v>0</v>
      </c>
      <c r="O982" s="57">
        <v>0</v>
      </c>
      <c r="P982" s="57">
        <f t="shared" si="66"/>
        <v>3493337.04</v>
      </c>
      <c r="Q982" s="57">
        <f t="shared" si="68"/>
        <v>978.99</v>
      </c>
      <c r="R982" s="57">
        <f t="shared" si="67"/>
        <v>978.99</v>
      </c>
      <c r="S982" s="58">
        <v>46022</v>
      </c>
    </row>
    <row r="983" spans="1:19" s="36" customFormat="1" ht="35.25" customHeight="1" x14ac:dyDescent="0.25">
      <c r="A983" s="101">
        <v>963</v>
      </c>
      <c r="B983" s="101">
        <v>658</v>
      </c>
      <c r="C983" s="55" t="s">
        <v>982</v>
      </c>
      <c r="D983" s="56">
        <v>1982</v>
      </c>
      <c r="E983" s="55"/>
      <c r="F983" s="101" t="s">
        <v>1075</v>
      </c>
      <c r="G983" s="54">
        <v>9</v>
      </c>
      <c r="H983" s="54">
        <v>2</v>
      </c>
      <c r="I983" s="57">
        <v>4616.1000000000004</v>
      </c>
      <c r="J983" s="57">
        <v>3886.5</v>
      </c>
      <c r="K983" s="13">
        <v>150</v>
      </c>
      <c r="L983" s="57">
        <f>SUM('Прил.1.2-реестр дом'!G978)</f>
        <v>3166836.9</v>
      </c>
      <c r="M983" s="57">
        <v>0</v>
      </c>
      <c r="N983" s="57">
        <v>0</v>
      </c>
      <c r="O983" s="57">
        <v>0</v>
      </c>
      <c r="P983" s="57">
        <f t="shared" si="66"/>
        <v>3166836.9</v>
      </c>
      <c r="Q983" s="57">
        <f t="shared" si="68"/>
        <v>814.83</v>
      </c>
      <c r="R983" s="57">
        <f t="shared" si="67"/>
        <v>814.83</v>
      </c>
      <c r="S983" s="58">
        <v>46022</v>
      </c>
    </row>
    <row r="984" spans="1:19" s="36" customFormat="1" ht="30" x14ac:dyDescent="0.25">
      <c r="A984" s="101">
        <v>964</v>
      </c>
      <c r="B984" s="101">
        <v>659</v>
      </c>
      <c r="C984" s="55" t="s">
        <v>983</v>
      </c>
      <c r="D984" s="59">
        <v>1971</v>
      </c>
      <c r="E984" s="55"/>
      <c r="F984" s="101" t="s">
        <v>1076</v>
      </c>
      <c r="G984" s="54">
        <v>5</v>
      </c>
      <c r="H984" s="54">
        <v>6</v>
      </c>
      <c r="I984" s="57">
        <v>4914.1000000000004</v>
      </c>
      <c r="J984" s="57">
        <v>4565.7</v>
      </c>
      <c r="K984" s="13">
        <v>224</v>
      </c>
      <c r="L984" s="57">
        <f>SUM('Прил.1.2-реестр дом'!G979)</f>
        <v>8758377.1199999992</v>
      </c>
      <c r="M984" s="57">
        <v>0</v>
      </c>
      <c r="N984" s="57">
        <v>0</v>
      </c>
      <c r="O984" s="57">
        <v>0</v>
      </c>
      <c r="P984" s="57">
        <f t="shared" si="66"/>
        <v>8758377.1199999992</v>
      </c>
      <c r="Q984" s="57">
        <f t="shared" si="68"/>
        <v>1918.3</v>
      </c>
      <c r="R984" s="57">
        <f t="shared" si="67"/>
        <v>1918.3</v>
      </c>
      <c r="S984" s="58">
        <v>46022</v>
      </c>
    </row>
    <row r="985" spans="1:19" s="36" customFormat="1" ht="30" x14ac:dyDescent="0.25">
      <c r="A985" s="101">
        <v>965</v>
      </c>
      <c r="B985" s="101">
        <v>660</v>
      </c>
      <c r="C985" s="55" t="s">
        <v>985</v>
      </c>
      <c r="D985" s="59">
        <v>1987</v>
      </c>
      <c r="E985" s="55"/>
      <c r="F985" s="101" t="s">
        <v>1075</v>
      </c>
      <c r="G985" s="54">
        <v>5</v>
      </c>
      <c r="H985" s="54">
        <v>9</v>
      </c>
      <c r="I985" s="57">
        <v>9762.41</v>
      </c>
      <c r="J985" s="57">
        <v>8658.81</v>
      </c>
      <c r="K985" s="13">
        <v>400</v>
      </c>
      <c r="L985" s="57">
        <f>SUM('Прил.1.2-реестр дом'!G980)</f>
        <v>12056092.08</v>
      </c>
      <c r="M985" s="57">
        <v>0</v>
      </c>
      <c r="N985" s="57">
        <v>0</v>
      </c>
      <c r="O985" s="57">
        <v>0</v>
      </c>
      <c r="P985" s="57">
        <f t="shared" si="66"/>
        <v>12056092.08</v>
      </c>
      <c r="Q985" s="57">
        <f t="shared" si="68"/>
        <v>1392.35</v>
      </c>
      <c r="R985" s="57">
        <f t="shared" si="67"/>
        <v>1392.35</v>
      </c>
      <c r="S985" s="58">
        <v>46022</v>
      </c>
    </row>
    <row r="986" spans="1:19" s="36" customFormat="1" ht="30" x14ac:dyDescent="0.25">
      <c r="A986" s="101">
        <v>966</v>
      </c>
      <c r="B986" s="101">
        <v>661</v>
      </c>
      <c r="C986" s="55" t="s">
        <v>986</v>
      </c>
      <c r="D986" s="59">
        <v>1938</v>
      </c>
      <c r="E986" s="55"/>
      <c r="F986" s="101" t="s">
        <v>1076</v>
      </c>
      <c r="G986" s="54">
        <v>2</v>
      </c>
      <c r="H986" s="54">
        <v>2</v>
      </c>
      <c r="I986" s="57">
        <v>799.2</v>
      </c>
      <c r="J986" s="57">
        <v>724</v>
      </c>
      <c r="K986" s="13">
        <v>36</v>
      </c>
      <c r="L986" s="57">
        <f>SUM('Прил.1.2-реестр дом'!G981)</f>
        <v>3306228.76</v>
      </c>
      <c r="M986" s="57">
        <v>0</v>
      </c>
      <c r="N986" s="57">
        <v>0</v>
      </c>
      <c r="O986" s="57">
        <v>0</v>
      </c>
      <c r="P986" s="57">
        <f t="shared" si="66"/>
        <v>3306228.76</v>
      </c>
      <c r="Q986" s="57">
        <f t="shared" si="68"/>
        <v>4566.6099999999997</v>
      </c>
      <c r="R986" s="57">
        <f t="shared" si="67"/>
        <v>4566.6099999999997</v>
      </c>
      <c r="S986" s="58">
        <v>46022</v>
      </c>
    </row>
    <row r="987" spans="1:19" s="36" customFormat="1" ht="30" x14ac:dyDescent="0.25">
      <c r="A987" s="101">
        <v>967</v>
      </c>
      <c r="B987" s="101">
        <v>662</v>
      </c>
      <c r="C987" s="55" t="s">
        <v>987</v>
      </c>
      <c r="D987" s="59">
        <v>2009</v>
      </c>
      <c r="E987" s="55"/>
      <c r="F987" s="101" t="s">
        <v>1076</v>
      </c>
      <c r="G987" s="54">
        <v>2</v>
      </c>
      <c r="H987" s="54">
        <v>2</v>
      </c>
      <c r="I987" s="57">
        <v>757</v>
      </c>
      <c r="J987" s="57">
        <v>678.3</v>
      </c>
      <c r="K987" s="13">
        <v>33</v>
      </c>
      <c r="L987" s="57">
        <f>SUM('Прил.1.2-реестр дом'!G982)</f>
        <v>603880.85</v>
      </c>
      <c r="M987" s="57">
        <v>0</v>
      </c>
      <c r="N987" s="57">
        <v>0</v>
      </c>
      <c r="O987" s="57">
        <v>0</v>
      </c>
      <c r="P987" s="57">
        <f t="shared" si="66"/>
        <v>603880.85</v>
      </c>
      <c r="Q987" s="57">
        <f t="shared" si="68"/>
        <v>890.29</v>
      </c>
      <c r="R987" s="57">
        <f t="shared" si="67"/>
        <v>890.29</v>
      </c>
      <c r="S987" s="58">
        <v>46022</v>
      </c>
    </row>
    <row r="988" spans="1:19" s="36" customFormat="1" ht="30" x14ac:dyDescent="0.25">
      <c r="A988" s="101">
        <v>968</v>
      </c>
      <c r="B988" s="101">
        <v>663</v>
      </c>
      <c r="C988" s="55" t="s">
        <v>988</v>
      </c>
      <c r="D988" s="59">
        <v>1955</v>
      </c>
      <c r="E988" s="55"/>
      <c r="F988" s="101" t="s">
        <v>1076</v>
      </c>
      <c r="G988" s="54">
        <v>2</v>
      </c>
      <c r="H988" s="54">
        <v>2</v>
      </c>
      <c r="I988" s="57">
        <v>784</v>
      </c>
      <c r="J988" s="57">
        <v>692</v>
      </c>
      <c r="K988" s="13">
        <v>35</v>
      </c>
      <c r="L988" s="57">
        <f>SUM('Прил.1.2-реестр дом'!G983)</f>
        <v>3459281.14</v>
      </c>
      <c r="M988" s="57">
        <v>0</v>
      </c>
      <c r="N988" s="57">
        <v>0</v>
      </c>
      <c r="O988" s="57">
        <v>0</v>
      </c>
      <c r="P988" s="57">
        <f t="shared" si="66"/>
        <v>3459281.14</v>
      </c>
      <c r="Q988" s="57">
        <f t="shared" si="68"/>
        <v>4998.96</v>
      </c>
      <c r="R988" s="57">
        <f t="shared" si="67"/>
        <v>4998.96</v>
      </c>
      <c r="S988" s="58">
        <v>46022</v>
      </c>
    </row>
    <row r="989" spans="1:19" s="36" customFormat="1" ht="30" x14ac:dyDescent="0.25">
      <c r="A989" s="101">
        <v>969</v>
      </c>
      <c r="B989" s="101">
        <v>664</v>
      </c>
      <c r="C989" s="55" t="s">
        <v>989</v>
      </c>
      <c r="D989" s="59">
        <v>1990</v>
      </c>
      <c r="E989" s="55"/>
      <c r="F989" s="101" t="s">
        <v>1076</v>
      </c>
      <c r="G989" s="54">
        <v>5</v>
      </c>
      <c r="H989" s="54">
        <v>4</v>
      </c>
      <c r="I989" s="57">
        <v>3350.6</v>
      </c>
      <c r="J989" s="57">
        <v>2911.4</v>
      </c>
      <c r="K989" s="13">
        <v>136</v>
      </c>
      <c r="L989" s="57">
        <f>SUM('Прил.1.2-реестр дом'!G984)</f>
        <v>9431201.8699999992</v>
      </c>
      <c r="M989" s="57">
        <v>0</v>
      </c>
      <c r="N989" s="57">
        <v>0</v>
      </c>
      <c r="O989" s="57">
        <v>0</v>
      </c>
      <c r="P989" s="57">
        <f t="shared" si="66"/>
        <v>9431201.8699999992</v>
      </c>
      <c r="Q989" s="57">
        <f t="shared" si="68"/>
        <v>3239.4</v>
      </c>
      <c r="R989" s="57">
        <f t="shared" si="67"/>
        <v>3239.4</v>
      </c>
      <c r="S989" s="58">
        <v>46022</v>
      </c>
    </row>
    <row r="990" spans="1:19" s="36" customFormat="1" ht="30" x14ac:dyDescent="0.25">
      <c r="A990" s="101">
        <v>970</v>
      </c>
      <c r="B990" s="101">
        <v>665</v>
      </c>
      <c r="C990" s="55" t="s">
        <v>990</v>
      </c>
      <c r="D990" s="56">
        <v>1978</v>
      </c>
      <c r="E990" s="55"/>
      <c r="F990" s="101" t="s">
        <v>1076</v>
      </c>
      <c r="G990" s="54">
        <v>5</v>
      </c>
      <c r="H990" s="54">
        <v>4</v>
      </c>
      <c r="I990" s="57">
        <v>3685.9</v>
      </c>
      <c r="J990" s="57">
        <v>3391.1</v>
      </c>
      <c r="K990" s="13">
        <v>146</v>
      </c>
      <c r="L990" s="57">
        <f>SUM('Прил.1.2-реестр дом'!G985)</f>
        <v>14658662.859999999</v>
      </c>
      <c r="M990" s="57">
        <v>0</v>
      </c>
      <c r="N990" s="57">
        <v>0</v>
      </c>
      <c r="O990" s="57">
        <v>0</v>
      </c>
      <c r="P990" s="57">
        <f t="shared" si="66"/>
        <v>14658662.859999999</v>
      </c>
      <c r="Q990" s="57">
        <f t="shared" si="68"/>
        <v>4322.6899999999996</v>
      </c>
      <c r="R990" s="57">
        <f t="shared" si="67"/>
        <v>4322.6899999999996</v>
      </c>
      <c r="S990" s="58">
        <v>46022</v>
      </c>
    </row>
    <row r="991" spans="1:19" s="36" customFormat="1" ht="30" x14ac:dyDescent="0.25">
      <c r="A991" s="101">
        <v>971</v>
      </c>
      <c r="B991" s="101">
        <v>666</v>
      </c>
      <c r="C991" s="55" t="s">
        <v>991</v>
      </c>
      <c r="D991" s="56">
        <v>1977</v>
      </c>
      <c r="E991" s="55"/>
      <c r="F991" s="101" t="s">
        <v>1076</v>
      </c>
      <c r="G991" s="54">
        <v>5</v>
      </c>
      <c r="H991" s="54">
        <v>7</v>
      </c>
      <c r="I991" s="57">
        <v>6475.5</v>
      </c>
      <c r="J991" s="57">
        <v>5804.6</v>
      </c>
      <c r="K991" s="13">
        <v>247</v>
      </c>
      <c r="L991" s="57">
        <f>SUM('Прил.1.2-реестр дом'!G986)</f>
        <v>5165694.1399999997</v>
      </c>
      <c r="M991" s="57">
        <v>0</v>
      </c>
      <c r="N991" s="57">
        <v>0</v>
      </c>
      <c r="O991" s="57">
        <v>0</v>
      </c>
      <c r="P991" s="57">
        <f t="shared" si="66"/>
        <v>5165694.1399999997</v>
      </c>
      <c r="Q991" s="57">
        <f t="shared" si="68"/>
        <v>889.93</v>
      </c>
      <c r="R991" s="57">
        <f t="shared" si="67"/>
        <v>889.93</v>
      </c>
      <c r="S991" s="58">
        <v>46022</v>
      </c>
    </row>
    <row r="992" spans="1:19" s="36" customFormat="1" ht="30" x14ac:dyDescent="0.25">
      <c r="A992" s="101">
        <v>972</v>
      </c>
      <c r="B992" s="101">
        <v>667</v>
      </c>
      <c r="C992" s="55" t="s">
        <v>992</v>
      </c>
      <c r="D992" s="59">
        <v>1967</v>
      </c>
      <c r="E992" s="55"/>
      <c r="F992" s="101" t="s">
        <v>1075</v>
      </c>
      <c r="G992" s="54">
        <v>5</v>
      </c>
      <c r="H992" s="54">
        <v>4</v>
      </c>
      <c r="I992" s="57">
        <v>3028.5</v>
      </c>
      <c r="J992" s="57">
        <v>2725.6</v>
      </c>
      <c r="K992" s="13">
        <v>115</v>
      </c>
      <c r="L992" s="57">
        <f>SUM('Прил.1.2-реестр дом'!G987)</f>
        <v>12044211.85</v>
      </c>
      <c r="M992" s="57">
        <v>0</v>
      </c>
      <c r="N992" s="57">
        <v>0</v>
      </c>
      <c r="O992" s="57">
        <v>0</v>
      </c>
      <c r="P992" s="57">
        <f t="shared" si="66"/>
        <v>12044211.85</v>
      </c>
      <c r="Q992" s="57">
        <f t="shared" si="68"/>
        <v>4418.92</v>
      </c>
      <c r="R992" s="57">
        <f t="shared" si="67"/>
        <v>4418.92</v>
      </c>
      <c r="S992" s="58">
        <v>46022</v>
      </c>
    </row>
    <row r="993" spans="1:19" s="36" customFormat="1" ht="30" x14ac:dyDescent="0.25">
      <c r="A993" s="101">
        <v>973</v>
      </c>
      <c r="B993" s="101">
        <v>668</v>
      </c>
      <c r="C993" s="55" t="s">
        <v>993</v>
      </c>
      <c r="D993" s="59">
        <v>1967</v>
      </c>
      <c r="E993" s="55"/>
      <c r="F993" s="101" t="s">
        <v>1076</v>
      </c>
      <c r="G993" s="54">
        <v>5</v>
      </c>
      <c r="H993" s="54">
        <v>6</v>
      </c>
      <c r="I993" s="57">
        <v>4852.7</v>
      </c>
      <c r="J993" s="57">
        <v>4395.3999999999996</v>
      </c>
      <c r="K993" s="13">
        <v>177</v>
      </c>
      <c r="L993" s="57">
        <f>SUM('Прил.1.2-реестр дом'!G988)</f>
        <v>9132710.5600000005</v>
      </c>
      <c r="M993" s="57">
        <v>0</v>
      </c>
      <c r="N993" s="57">
        <v>0</v>
      </c>
      <c r="O993" s="57">
        <v>0</v>
      </c>
      <c r="P993" s="57">
        <f t="shared" si="66"/>
        <v>9132710.5600000005</v>
      </c>
      <c r="Q993" s="57">
        <f t="shared" si="68"/>
        <v>2077.79</v>
      </c>
      <c r="R993" s="57">
        <f t="shared" si="67"/>
        <v>2077.79</v>
      </c>
      <c r="S993" s="58">
        <v>46022</v>
      </c>
    </row>
    <row r="994" spans="1:19" s="36" customFormat="1" ht="30" x14ac:dyDescent="0.25">
      <c r="A994" s="101">
        <v>974</v>
      </c>
      <c r="B994" s="101">
        <v>669</v>
      </c>
      <c r="C994" s="55" t="s">
        <v>994</v>
      </c>
      <c r="D994" s="59">
        <v>1984</v>
      </c>
      <c r="E994" s="55"/>
      <c r="F994" s="101" t="s">
        <v>1075</v>
      </c>
      <c r="G994" s="54">
        <v>5</v>
      </c>
      <c r="H994" s="54">
        <v>4</v>
      </c>
      <c r="I994" s="57">
        <v>3614.2</v>
      </c>
      <c r="J994" s="57">
        <v>3264.5</v>
      </c>
      <c r="K994" s="13">
        <v>138</v>
      </c>
      <c r="L994" s="57">
        <f>SUM('Прил.1.2-реестр дом'!G989)</f>
        <v>4389444.92</v>
      </c>
      <c r="M994" s="57">
        <v>0</v>
      </c>
      <c r="N994" s="57">
        <v>0</v>
      </c>
      <c r="O994" s="57">
        <v>0</v>
      </c>
      <c r="P994" s="57">
        <f t="shared" si="66"/>
        <v>4389444.92</v>
      </c>
      <c r="Q994" s="57">
        <f t="shared" si="68"/>
        <v>1344.6</v>
      </c>
      <c r="R994" s="57">
        <f t="shared" si="67"/>
        <v>1344.6</v>
      </c>
      <c r="S994" s="58">
        <v>46022</v>
      </c>
    </row>
    <row r="995" spans="1:19" s="36" customFormat="1" ht="30" x14ac:dyDescent="0.25">
      <c r="A995" s="101">
        <v>975</v>
      </c>
      <c r="B995" s="101">
        <v>670</v>
      </c>
      <c r="C995" s="55" t="s">
        <v>995</v>
      </c>
      <c r="D995" s="56">
        <v>1965</v>
      </c>
      <c r="E995" s="55"/>
      <c r="F995" s="101" t="s">
        <v>1076</v>
      </c>
      <c r="G995" s="54">
        <v>5</v>
      </c>
      <c r="H995" s="54">
        <v>4</v>
      </c>
      <c r="I995" s="57">
        <v>3448.7</v>
      </c>
      <c r="J995" s="57">
        <v>3178.1</v>
      </c>
      <c r="K995" s="13">
        <v>147</v>
      </c>
      <c r="L995" s="57">
        <f>SUM('Прил.1.2-реестр дом'!G990)</f>
        <v>7554174.8300000001</v>
      </c>
      <c r="M995" s="57">
        <v>0</v>
      </c>
      <c r="N995" s="57">
        <v>0</v>
      </c>
      <c r="O995" s="57">
        <v>0</v>
      </c>
      <c r="P995" s="57">
        <f t="shared" si="66"/>
        <v>7554174.8300000001</v>
      </c>
      <c r="Q995" s="57">
        <f t="shared" si="68"/>
        <v>2376.9499999999998</v>
      </c>
      <c r="R995" s="57">
        <f t="shared" si="67"/>
        <v>2376.9499999999998</v>
      </c>
      <c r="S995" s="58">
        <v>46022</v>
      </c>
    </row>
    <row r="996" spans="1:19" s="36" customFormat="1" ht="30" x14ac:dyDescent="0.25">
      <c r="A996" s="101">
        <v>976</v>
      </c>
      <c r="B996" s="101">
        <v>671</v>
      </c>
      <c r="C996" s="55" t="s">
        <v>996</v>
      </c>
      <c r="D996" s="59">
        <v>1997</v>
      </c>
      <c r="E996" s="55"/>
      <c r="F996" s="101" t="s">
        <v>1076</v>
      </c>
      <c r="G996" s="54">
        <v>5</v>
      </c>
      <c r="H996" s="54">
        <v>6</v>
      </c>
      <c r="I996" s="57">
        <v>4938.2</v>
      </c>
      <c r="J996" s="57">
        <v>4421.5</v>
      </c>
      <c r="K996" s="13">
        <v>68</v>
      </c>
      <c r="L996" s="57">
        <f>SUM('Прил.1.2-реестр дом'!G991)</f>
        <v>13899946.6</v>
      </c>
      <c r="M996" s="57">
        <v>0</v>
      </c>
      <c r="N996" s="57">
        <v>0</v>
      </c>
      <c r="O996" s="57">
        <v>0</v>
      </c>
      <c r="P996" s="57">
        <f t="shared" si="66"/>
        <v>13899946.6</v>
      </c>
      <c r="Q996" s="57">
        <f t="shared" si="68"/>
        <v>3143.72</v>
      </c>
      <c r="R996" s="57">
        <f t="shared" si="67"/>
        <v>3143.72</v>
      </c>
      <c r="S996" s="58">
        <v>46022</v>
      </c>
    </row>
    <row r="997" spans="1:19" s="36" customFormat="1" ht="30" x14ac:dyDescent="0.25">
      <c r="A997" s="101">
        <v>977</v>
      </c>
      <c r="B997" s="101">
        <v>672</v>
      </c>
      <c r="C997" s="55" t="s">
        <v>997</v>
      </c>
      <c r="D997" s="56">
        <v>1994</v>
      </c>
      <c r="E997" s="55"/>
      <c r="F997" s="101" t="s">
        <v>1076</v>
      </c>
      <c r="G997" s="54">
        <v>5</v>
      </c>
      <c r="H997" s="54">
        <v>2</v>
      </c>
      <c r="I997" s="57">
        <v>1307.8</v>
      </c>
      <c r="J997" s="57">
        <v>1132.2</v>
      </c>
      <c r="K997" s="13">
        <v>103</v>
      </c>
      <c r="L997" s="57">
        <f>SUM('Прил.1.2-реестр дом'!G992)</f>
        <v>5406011.5499999998</v>
      </c>
      <c r="M997" s="57">
        <v>0</v>
      </c>
      <c r="N997" s="57">
        <v>0</v>
      </c>
      <c r="O997" s="57">
        <v>0</v>
      </c>
      <c r="P997" s="57">
        <f t="shared" si="66"/>
        <v>5406011.5499999998</v>
      </c>
      <c r="Q997" s="57">
        <f t="shared" si="68"/>
        <v>4774.78</v>
      </c>
      <c r="R997" s="57">
        <f t="shared" si="67"/>
        <v>4774.78</v>
      </c>
      <c r="S997" s="58">
        <v>46022</v>
      </c>
    </row>
    <row r="998" spans="1:19" s="36" customFormat="1" ht="30" x14ac:dyDescent="0.25">
      <c r="A998" s="101">
        <v>978</v>
      </c>
      <c r="B998" s="101">
        <v>673</v>
      </c>
      <c r="C998" s="55" t="s">
        <v>998</v>
      </c>
      <c r="D998" s="59">
        <v>1961</v>
      </c>
      <c r="E998" s="55"/>
      <c r="F998" s="101" t="s">
        <v>1076</v>
      </c>
      <c r="G998" s="54">
        <v>2</v>
      </c>
      <c r="H998" s="54">
        <v>2</v>
      </c>
      <c r="I998" s="57">
        <v>787.9</v>
      </c>
      <c r="J998" s="57">
        <v>703.2</v>
      </c>
      <c r="K998" s="13">
        <v>42</v>
      </c>
      <c r="L998" s="57">
        <f>SUM('Прил.1.2-реестр дом'!G993)</f>
        <v>628530.68000000005</v>
      </c>
      <c r="M998" s="57">
        <v>0</v>
      </c>
      <c r="N998" s="57">
        <v>0</v>
      </c>
      <c r="O998" s="57">
        <v>0</v>
      </c>
      <c r="P998" s="57">
        <f t="shared" si="66"/>
        <v>628530.68000000005</v>
      </c>
      <c r="Q998" s="57">
        <f t="shared" si="68"/>
        <v>893.81</v>
      </c>
      <c r="R998" s="57">
        <f t="shared" si="67"/>
        <v>893.81</v>
      </c>
      <c r="S998" s="58">
        <v>46022</v>
      </c>
    </row>
    <row r="999" spans="1:19" s="36" customFormat="1" ht="30" x14ac:dyDescent="0.25">
      <c r="A999" s="101">
        <v>979</v>
      </c>
      <c r="B999" s="101">
        <v>674</v>
      </c>
      <c r="C999" s="55" t="s">
        <v>999</v>
      </c>
      <c r="D999" s="56">
        <v>1970</v>
      </c>
      <c r="E999" s="55"/>
      <c r="F999" s="101" t="s">
        <v>1076</v>
      </c>
      <c r="G999" s="54">
        <v>2</v>
      </c>
      <c r="H999" s="54">
        <v>2</v>
      </c>
      <c r="I999" s="57">
        <v>761.2</v>
      </c>
      <c r="J999" s="57">
        <v>699.9</v>
      </c>
      <c r="K999" s="13">
        <v>31</v>
      </c>
      <c r="L999" s="57">
        <f>SUM('Прил.1.2-реестр дом'!G994)</f>
        <v>3027259.06</v>
      </c>
      <c r="M999" s="57">
        <v>0</v>
      </c>
      <c r="N999" s="57">
        <v>0</v>
      </c>
      <c r="O999" s="57">
        <v>0</v>
      </c>
      <c r="P999" s="57">
        <f t="shared" si="66"/>
        <v>3027259.06</v>
      </c>
      <c r="Q999" s="57">
        <f t="shared" si="68"/>
        <v>4325.2700000000004</v>
      </c>
      <c r="R999" s="57">
        <f t="shared" si="67"/>
        <v>4325.2700000000004</v>
      </c>
      <c r="S999" s="58">
        <v>46022</v>
      </c>
    </row>
    <row r="1000" spans="1:19" s="36" customFormat="1" ht="30" x14ac:dyDescent="0.25">
      <c r="A1000" s="101">
        <v>980</v>
      </c>
      <c r="B1000" s="101">
        <v>675</v>
      </c>
      <c r="C1000" s="55" t="s">
        <v>1000</v>
      </c>
      <c r="D1000" s="59">
        <v>1961</v>
      </c>
      <c r="E1000" s="55"/>
      <c r="F1000" s="101" t="s">
        <v>1076</v>
      </c>
      <c r="G1000" s="54">
        <v>5</v>
      </c>
      <c r="H1000" s="54">
        <v>4</v>
      </c>
      <c r="I1000" s="57">
        <v>3460.4</v>
      </c>
      <c r="J1000" s="57">
        <v>3184.4</v>
      </c>
      <c r="K1000" s="13">
        <v>134</v>
      </c>
      <c r="L1000" s="57">
        <f>SUM('Прил.1.2-реестр дом'!G995)</f>
        <v>9740264.7100000009</v>
      </c>
      <c r="M1000" s="57">
        <v>0</v>
      </c>
      <c r="N1000" s="57">
        <v>0</v>
      </c>
      <c r="O1000" s="57">
        <v>0</v>
      </c>
      <c r="P1000" s="57">
        <f t="shared" si="66"/>
        <v>9740264.7100000009</v>
      </c>
      <c r="Q1000" s="57">
        <f t="shared" si="68"/>
        <v>3058.74</v>
      </c>
      <c r="R1000" s="57">
        <f t="shared" si="67"/>
        <v>3058.74</v>
      </c>
      <c r="S1000" s="58">
        <v>46022</v>
      </c>
    </row>
    <row r="1001" spans="1:19" s="36" customFormat="1" ht="30" x14ac:dyDescent="0.25">
      <c r="A1001" s="101">
        <v>981</v>
      </c>
      <c r="B1001" s="101">
        <v>676</v>
      </c>
      <c r="C1001" s="55" t="s">
        <v>1001</v>
      </c>
      <c r="D1001" s="59">
        <v>1972</v>
      </c>
      <c r="E1001" s="55"/>
      <c r="F1001" s="101" t="s">
        <v>1076</v>
      </c>
      <c r="G1001" s="54">
        <v>5</v>
      </c>
      <c r="H1001" s="54">
        <v>6</v>
      </c>
      <c r="I1001" s="57">
        <v>5006.8</v>
      </c>
      <c r="J1001" s="57">
        <v>4576</v>
      </c>
      <c r="K1001" s="13">
        <v>202</v>
      </c>
      <c r="L1001" s="57">
        <f>SUM('Прил.1.2-реестр дом'!G996)</f>
        <v>8612070.1199999992</v>
      </c>
      <c r="M1001" s="57">
        <v>0</v>
      </c>
      <c r="N1001" s="57">
        <v>0</v>
      </c>
      <c r="O1001" s="57">
        <v>0</v>
      </c>
      <c r="P1001" s="57">
        <f t="shared" si="66"/>
        <v>8612070.1199999992</v>
      </c>
      <c r="Q1001" s="57">
        <f t="shared" si="68"/>
        <v>1882.01</v>
      </c>
      <c r="R1001" s="57">
        <f t="shared" si="67"/>
        <v>1882.01</v>
      </c>
      <c r="S1001" s="58">
        <v>46022</v>
      </c>
    </row>
    <row r="1002" spans="1:19" s="36" customFormat="1" ht="30" x14ac:dyDescent="0.25">
      <c r="A1002" s="101">
        <v>982</v>
      </c>
      <c r="B1002" s="101">
        <v>677</v>
      </c>
      <c r="C1002" s="55" t="s">
        <v>1002</v>
      </c>
      <c r="D1002" s="56">
        <v>1970</v>
      </c>
      <c r="E1002" s="55"/>
      <c r="F1002" s="101" t="s">
        <v>1076</v>
      </c>
      <c r="G1002" s="54">
        <v>5</v>
      </c>
      <c r="H1002" s="54">
        <v>6</v>
      </c>
      <c r="I1002" s="57">
        <v>5001.8999999999996</v>
      </c>
      <c r="J1002" s="57">
        <v>4560.8</v>
      </c>
      <c r="K1002" s="13">
        <v>205</v>
      </c>
      <c r="L1002" s="57">
        <f>SUM('Прил.1.2-реестр дом'!G997)</f>
        <v>8760007.3699999992</v>
      </c>
      <c r="M1002" s="57">
        <v>0</v>
      </c>
      <c r="N1002" s="57">
        <v>0</v>
      </c>
      <c r="O1002" s="57">
        <v>0</v>
      </c>
      <c r="P1002" s="57">
        <f t="shared" si="66"/>
        <v>8760007.3699999992</v>
      </c>
      <c r="Q1002" s="57">
        <f t="shared" si="68"/>
        <v>1920.72</v>
      </c>
      <c r="R1002" s="57">
        <f t="shared" si="67"/>
        <v>1920.72</v>
      </c>
      <c r="S1002" s="58">
        <v>46022</v>
      </c>
    </row>
    <row r="1003" spans="1:19" s="36" customFormat="1" ht="30" x14ac:dyDescent="0.25">
      <c r="A1003" s="101">
        <v>983</v>
      </c>
      <c r="B1003" s="101">
        <v>678</v>
      </c>
      <c r="C1003" s="55" t="s">
        <v>1003</v>
      </c>
      <c r="D1003" s="56">
        <v>1971</v>
      </c>
      <c r="E1003" s="55"/>
      <c r="F1003" s="101" t="s">
        <v>1076</v>
      </c>
      <c r="G1003" s="54">
        <v>5</v>
      </c>
      <c r="H1003" s="54">
        <v>6</v>
      </c>
      <c r="I1003" s="57">
        <v>4970.8</v>
      </c>
      <c r="J1003" s="57">
        <v>4530.8</v>
      </c>
      <c r="K1003" s="13">
        <v>196</v>
      </c>
      <c r="L1003" s="57">
        <f>SUM('Прил.1.2-реестр дом'!G998)</f>
        <v>8758514.5700000003</v>
      </c>
      <c r="M1003" s="57">
        <v>0</v>
      </c>
      <c r="N1003" s="57">
        <v>0</v>
      </c>
      <c r="O1003" s="57">
        <v>0</v>
      </c>
      <c r="P1003" s="57">
        <f t="shared" si="66"/>
        <v>8758514.5700000003</v>
      </c>
      <c r="Q1003" s="57">
        <f t="shared" si="68"/>
        <v>1933.11</v>
      </c>
      <c r="R1003" s="57">
        <f t="shared" si="67"/>
        <v>1933.11</v>
      </c>
      <c r="S1003" s="58">
        <v>46022</v>
      </c>
    </row>
    <row r="1004" spans="1:19" s="36" customFormat="1" ht="30" x14ac:dyDescent="0.25">
      <c r="A1004" s="101">
        <v>984</v>
      </c>
      <c r="B1004" s="101">
        <v>679</v>
      </c>
      <c r="C1004" s="55" t="s">
        <v>1004</v>
      </c>
      <c r="D1004" s="59">
        <v>1961</v>
      </c>
      <c r="E1004" s="55"/>
      <c r="F1004" s="101" t="s">
        <v>1076</v>
      </c>
      <c r="G1004" s="54">
        <v>5</v>
      </c>
      <c r="H1004" s="54">
        <v>4</v>
      </c>
      <c r="I1004" s="57">
        <v>3476.4</v>
      </c>
      <c r="J1004" s="57">
        <v>3212.2</v>
      </c>
      <c r="K1004" s="13">
        <v>130</v>
      </c>
      <c r="L1004" s="57">
        <f>SUM('Прил.1.2-реестр дом'!G999)</f>
        <v>9785301.1899999995</v>
      </c>
      <c r="M1004" s="57">
        <v>0</v>
      </c>
      <c r="N1004" s="57">
        <v>0</v>
      </c>
      <c r="O1004" s="57">
        <v>0</v>
      </c>
      <c r="P1004" s="57">
        <f t="shared" si="66"/>
        <v>9785301.1899999995</v>
      </c>
      <c r="Q1004" s="57">
        <f t="shared" si="68"/>
        <v>3046.29</v>
      </c>
      <c r="R1004" s="57">
        <f t="shared" si="67"/>
        <v>3046.29</v>
      </c>
      <c r="S1004" s="58">
        <v>46022</v>
      </c>
    </row>
    <row r="1005" spans="1:19" s="36" customFormat="1" ht="30" x14ac:dyDescent="0.25">
      <c r="A1005" s="101">
        <v>985</v>
      </c>
      <c r="B1005" s="101">
        <v>680</v>
      </c>
      <c r="C1005" s="55" t="s">
        <v>1005</v>
      </c>
      <c r="D1005" s="56">
        <v>1962</v>
      </c>
      <c r="E1005" s="55"/>
      <c r="F1005" s="101" t="s">
        <v>1076</v>
      </c>
      <c r="G1005" s="54">
        <v>5</v>
      </c>
      <c r="H1005" s="54">
        <v>2</v>
      </c>
      <c r="I1005" s="57">
        <v>1724.4</v>
      </c>
      <c r="J1005" s="57">
        <v>1584.4</v>
      </c>
      <c r="K1005" s="13">
        <v>72</v>
      </c>
      <c r="L1005" s="57">
        <f>SUM('Прил.1.2-реестр дом'!G1000)</f>
        <v>4073187.75</v>
      </c>
      <c r="M1005" s="57">
        <v>0</v>
      </c>
      <c r="N1005" s="57">
        <v>0</v>
      </c>
      <c r="O1005" s="57">
        <v>0</v>
      </c>
      <c r="P1005" s="57">
        <f t="shared" si="66"/>
        <v>4073187.75</v>
      </c>
      <c r="Q1005" s="57">
        <f t="shared" si="68"/>
        <v>2570.81</v>
      </c>
      <c r="R1005" s="57">
        <f t="shared" si="67"/>
        <v>2570.81</v>
      </c>
      <c r="S1005" s="58">
        <v>46022</v>
      </c>
    </row>
    <row r="1006" spans="1:19" s="36" customFormat="1" ht="30" x14ac:dyDescent="0.25">
      <c r="A1006" s="101">
        <v>986</v>
      </c>
      <c r="B1006" s="101">
        <v>681</v>
      </c>
      <c r="C1006" s="55" t="s">
        <v>1006</v>
      </c>
      <c r="D1006" s="59">
        <v>1958</v>
      </c>
      <c r="E1006" s="55"/>
      <c r="F1006" s="101" t="s">
        <v>1076</v>
      </c>
      <c r="G1006" s="54">
        <v>3</v>
      </c>
      <c r="H1006" s="54">
        <v>4</v>
      </c>
      <c r="I1006" s="57">
        <v>2401.1999999999998</v>
      </c>
      <c r="J1006" s="57">
        <v>2157.6999999999998</v>
      </c>
      <c r="K1006" s="13">
        <v>68</v>
      </c>
      <c r="L1006" s="57">
        <f>SUM('Прил.1.2-реестр дом'!G1001)</f>
        <v>6758849.7400000002</v>
      </c>
      <c r="M1006" s="57">
        <v>0</v>
      </c>
      <c r="N1006" s="57">
        <v>0</v>
      </c>
      <c r="O1006" s="57">
        <v>0</v>
      </c>
      <c r="P1006" s="57">
        <f t="shared" si="66"/>
        <v>6758849.7400000002</v>
      </c>
      <c r="Q1006" s="57">
        <f t="shared" si="68"/>
        <v>3132.43</v>
      </c>
      <c r="R1006" s="57">
        <f t="shared" si="67"/>
        <v>3132.43</v>
      </c>
      <c r="S1006" s="58">
        <v>46022</v>
      </c>
    </row>
    <row r="1007" spans="1:19" s="36" customFormat="1" ht="30" x14ac:dyDescent="0.25">
      <c r="A1007" s="101">
        <v>987</v>
      </c>
      <c r="B1007" s="101">
        <v>682</v>
      </c>
      <c r="C1007" s="55" t="s">
        <v>1007</v>
      </c>
      <c r="D1007" s="59">
        <v>1963</v>
      </c>
      <c r="E1007" s="55"/>
      <c r="F1007" s="101" t="s">
        <v>1075</v>
      </c>
      <c r="G1007" s="54">
        <v>5</v>
      </c>
      <c r="H1007" s="54">
        <v>4</v>
      </c>
      <c r="I1007" s="57">
        <v>3874.7</v>
      </c>
      <c r="J1007" s="57">
        <v>3567.8</v>
      </c>
      <c r="K1007" s="13">
        <v>163</v>
      </c>
      <c r="L1007" s="57">
        <f>SUM('Прил.1.2-реестр дом'!G1002)</f>
        <v>3492255.49</v>
      </c>
      <c r="M1007" s="57">
        <v>0</v>
      </c>
      <c r="N1007" s="57">
        <v>0</v>
      </c>
      <c r="O1007" s="57">
        <v>0</v>
      </c>
      <c r="P1007" s="57">
        <f t="shared" ref="P1007:P1063" si="69">L1007</f>
        <v>3492255.49</v>
      </c>
      <c r="Q1007" s="57">
        <f t="shared" si="68"/>
        <v>978.83</v>
      </c>
      <c r="R1007" s="57">
        <f t="shared" ref="R1007:R1063" si="70">SUM(Q1007)</f>
        <v>978.83</v>
      </c>
      <c r="S1007" s="58">
        <v>46022</v>
      </c>
    </row>
    <row r="1008" spans="1:19" s="36" customFormat="1" ht="30" x14ac:dyDescent="0.25">
      <c r="A1008" s="101">
        <v>988</v>
      </c>
      <c r="B1008" s="101">
        <v>683</v>
      </c>
      <c r="C1008" s="55" t="s">
        <v>1008</v>
      </c>
      <c r="D1008" s="59">
        <v>1962</v>
      </c>
      <c r="E1008" s="55"/>
      <c r="F1008" s="101" t="s">
        <v>1075</v>
      </c>
      <c r="G1008" s="54">
        <v>5</v>
      </c>
      <c r="H1008" s="54">
        <v>4</v>
      </c>
      <c r="I1008" s="57">
        <v>4002.2</v>
      </c>
      <c r="J1008" s="57">
        <v>3691.7</v>
      </c>
      <c r="K1008" s="13">
        <v>163</v>
      </c>
      <c r="L1008" s="57">
        <f>SUM('Прил.1.2-реестр дом'!G1003)</f>
        <v>3607170.85</v>
      </c>
      <c r="M1008" s="57">
        <v>0</v>
      </c>
      <c r="N1008" s="57">
        <v>0</v>
      </c>
      <c r="O1008" s="57">
        <v>0</v>
      </c>
      <c r="P1008" s="57">
        <f t="shared" si="69"/>
        <v>3607170.85</v>
      </c>
      <c r="Q1008" s="57">
        <f t="shared" si="68"/>
        <v>977.1</v>
      </c>
      <c r="R1008" s="57">
        <f t="shared" si="70"/>
        <v>977.1</v>
      </c>
      <c r="S1008" s="58">
        <v>46022</v>
      </c>
    </row>
    <row r="1009" spans="1:19" s="36" customFormat="1" ht="30" x14ac:dyDescent="0.25">
      <c r="A1009" s="101">
        <v>989</v>
      </c>
      <c r="B1009" s="101">
        <v>684</v>
      </c>
      <c r="C1009" s="55" t="s">
        <v>1009</v>
      </c>
      <c r="D1009" s="59">
        <v>1963</v>
      </c>
      <c r="E1009" s="55"/>
      <c r="F1009" s="101" t="s">
        <v>1075</v>
      </c>
      <c r="G1009" s="54">
        <v>5</v>
      </c>
      <c r="H1009" s="54">
        <v>4</v>
      </c>
      <c r="I1009" s="57">
        <v>3895.7</v>
      </c>
      <c r="J1009" s="57">
        <v>3587.1</v>
      </c>
      <c r="K1009" s="13">
        <v>171</v>
      </c>
      <c r="L1009" s="57">
        <f>SUM('Прил.1.2-реестр дом'!G1004)</f>
        <v>3107712.87</v>
      </c>
      <c r="M1009" s="57">
        <v>0</v>
      </c>
      <c r="N1009" s="57">
        <v>0</v>
      </c>
      <c r="O1009" s="57">
        <v>0</v>
      </c>
      <c r="P1009" s="57">
        <f t="shared" si="69"/>
        <v>3107712.87</v>
      </c>
      <c r="Q1009" s="57">
        <f t="shared" si="68"/>
        <v>866.36</v>
      </c>
      <c r="R1009" s="57">
        <f t="shared" si="70"/>
        <v>866.36</v>
      </c>
      <c r="S1009" s="58">
        <v>46022</v>
      </c>
    </row>
    <row r="1010" spans="1:19" s="36" customFormat="1" ht="30" x14ac:dyDescent="0.25">
      <c r="A1010" s="101">
        <v>990</v>
      </c>
      <c r="B1010" s="101">
        <v>685</v>
      </c>
      <c r="C1010" s="55" t="s">
        <v>1010</v>
      </c>
      <c r="D1010" s="59">
        <v>1961</v>
      </c>
      <c r="E1010" s="55"/>
      <c r="F1010" s="101" t="s">
        <v>1076</v>
      </c>
      <c r="G1010" s="54">
        <v>3</v>
      </c>
      <c r="H1010" s="54">
        <v>3</v>
      </c>
      <c r="I1010" s="57">
        <v>1624.6</v>
      </c>
      <c r="J1010" s="57">
        <v>1502.5</v>
      </c>
      <c r="K1010" s="13">
        <v>67</v>
      </c>
      <c r="L1010" s="57">
        <f>SUM('Прил.1.2-реестр дом'!G1005)</f>
        <v>6242477.0800000001</v>
      </c>
      <c r="M1010" s="57">
        <v>0</v>
      </c>
      <c r="N1010" s="57">
        <v>0</v>
      </c>
      <c r="O1010" s="57">
        <v>0</v>
      </c>
      <c r="P1010" s="57">
        <f t="shared" si="69"/>
        <v>6242477.0800000001</v>
      </c>
      <c r="Q1010" s="57">
        <f t="shared" si="68"/>
        <v>4154.7299999999996</v>
      </c>
      <c r="R1010" s="57">
        <f t="shared" si="70"/>
        <v>4154.7299999999996</v>
      </c>
      <c r="S1010" s="58">
        <v>46022</v>
      </c>
    </row>
    <row r="1011" spans="1:19" s="36" customFormat="1" ht="30" x14ac:dyDescent="0.25">
      <c r="A1011" s="101">
        <v>991</v>
      </c>
      <c r="B1011" s="101">
        <v>686</v>
      </c>
      <c r="C1011" s="55" t="s">
        <v>1011</v>
      </c>
      <c r="D1011" s="59">
        <v>1994</v>
      </c>
      <c r="E1011" s="55"/>
      <c r="F1011" s="101" t="s">
        <v>1076</v>
      </c>
      <c r="G1011" s="54">
        <v>5</v>
      </c>
      <c r="H1011" s="54">
        <v>2</v>
      </c>
      <c r="I1011" s="57">
        <v>4465.5</v>
      </c>
      <c r="J1011" s="57">
        <v>4034.2</v>
      </c>
      <c r="K1011" s="13">
        <v>129</v>
      </c>
      <c r="L1011" s="57">
        <f>SUM('Прил.1.2-реестр дом'!G1006)</f>
        <v>12569400.09</v>
      </c>
      <c r="M1011" s="57">
        <v>0</v>
      </c>
      <c r="N1011" s="57">
        <v>0</v>
      </c>
      <c r="O1011" s="57">
        <v>0</v>
      </c>
      <c r="P1011" s="57">
        <f t="shared" si="69"/>
        <v>12569400.09</v>
      </c>
      <c r="Q1011" s="57">
        <f t="shared" si="68"/>
        <v>3115.71</v>
      </c>
      <c r="R1011" s="57">
        <f t="shared" si="70"/>
        <v>3115.71</v>
      </c>
      <c r="S1011" s="58">
        <v>46022</v>
      </c>
    </row>
    <row r="1012" spans="1:19" s="36" customFormat="1" ht="30" x14ac:dyDescent="0.25">
      <c r="A1012" s="101">
        <v>992</v>
      </c>
      <c r="B1012" s="101">
        <v>687</v>
      </c>
      <c r="C1012" s="55" t="s">
        <v>1012</v>
      </c>
      <c r="D1012" s="56">
        <v>1984</v>
      </c>
      <c r="E1012" s="55"/>
      <c r="F1012" s="101" t="s">
        <v>1075</v>
      </c>
      <c r="G1012" s="54">
        <v>9</v>
      </c>
      <c r="H1012" s="54">
        <v>2</v>
      </c>
      <c r="I1012" s="57">
        <v>4455.2</v>
      </c>
      <c r="J1012" s="57">
        <v>3833.3</v>
      </c>
      <c r="K1012" s="13">
        <v>154</v>
      </c>
      <c r="L1012" s="57">
        <f>SUM('Прил.1.2-реестр дом'!G1007)</f>
        <v>3153695.99</v>
      </c>
      <c r="M1012" s="57">
        <v>0</v>
      </c>
      <c r="N1012" s="57">
        <v>0</v>
      </c>
      <c r="O1012" s="57">
        <v>0</v>
      </c>
      <c r="P1012" s="57">
        <f t="shared" si="69"/>
        <v>3153695.99</v>
      </c>
      <c r="Q1012" s="57">
        <f t="shared" si="68"/>
        <v>822.71</v>
      </c>
      <c r="R1012" s="57">
        <f t="shared" si="70"/>
        <v>822.71</v>
      </c>
      <c r="S1012" s="58">
        <v>46022</v>
      </c>
    </row>
    <row r="1013" spans="1:19" s="36" customFormat="1" ht="30" x14ac:dyDescent="0.25">
      <c r="A1013" s="101">
        <v>993</v>
      </c>
      <c r="B1013" s="101">
        <v>688</v>
      </c>
      <c r="C1013" s="55" t="s">
        <v>1013</v>
      </c>
      <c r="D1013" s="59">
        <v>1984</v>
      </c>
      <c r="E1013" s="55"/>
      <c r="F1013" s="101" t="s">
        <v>1075</v>
      </c>
      <c r="G1013" s="54">
        <v>9</v>
      </c>
      <c r="H1013" s="54">
        <v>2</v>
      </c>
      <c r="I1013" s="57">
        <v>4524.8999999999996</v>
      </c>
      <c r="J1013" s="57">
        <v>3884</v>
      </c>
      <c r="K1013" s="13">
        <v>130</v>
      </c>
      <c r="L1013" s="57">
        <f>SUM('Прил.1.2-реестр дом'!G1008)</f>
        <v>3179697.47</v>
      </c>
      <c r="M1013" s="57">
        <v>0</v>
      </c>
      <c r="N1013" s="57">
        <v>0</v>
      </c>
      <c r="O1013" s="57">
        <v>0</v>
      </c>
      <c r="P1013" s="57">
        <f t="shared" si="69"/>
        <v>3179697.47</v>
      </c>
      <c r="Q1013" s="57">
        <f t="shared" si="68"/>
        <v>818.67</v>
      </c>
      <c r="R1013" s="57">
        <f t="shared" si="70"/>
        <v>818.67</v>
      </c>
      <c r="S1013" s="58">
        <v>46022</v>
      </c>
    </row>
    <row r="1014" spans="1:19" s="36" customFormat="1" ht="30" x14ac:dyDescent="0.25">
      <c r="A1014" s="101">
        <v>994</v>
      </c>
      <c r="B1014" s="101">
        <v>689</v>
      </c>
      <c r="C1014" s="55" t="s">
        <v>1014</v>
      </c>
      <c r="D1014" s="56">
        <v>1985</v>
      </c>
      <c r="E1014" s="55"/>
      <c r="F1014" s="101" t="s">
        <v>1075</v>
      </c>
      <c r="G1014" s="54">
        <v>9</v>
      </c>
      <c r="H1014" s="54">
        <v>2</v>
      </c>
      <c r="I1014" s="57">
        <v>4432.8999999999996</v>
      </c>
      <c r="J1014" s="57">
        <v>3806.5</v>
      </c>
      <c r="K1014" s="13">
        <v>174</v>
      </c>
      <c r="L1014" s="57">
        <f>SUM('Прил.1.2-реестр дом'!G1009)</f>
        <v>3332395.05</v>
      </c>
      <c r="M1014" s="57">
        <v>0</v>
      </c>
      <c r="N1014" s="57">
        <v>0</v>
      </c>
      <c r="O1014" s="57">
        <v>0</v>
      </c>
      <c r="P1014" s="57">
        <f t="shared" si="69"/>
        <v>3332395.05</v>
      </c>
      <c r="Q1014" s="57">
        <f t="shared" si="68"/>
        <v>875.45</v>
      </c>
      <c r="R1014" s="57">
        <f t="shared" si="70"/>
        <v>875.45</v>
      </c>
      <c r="S1014" s="58">
        <v>46022</v>
      </c>
    </row>
    <row r="1015" spans="1:19" s="36" customFormat="1" ht="30" x14ac:dyDescent="0.25">
      <c r="A1015" s="101">
        <v>995</v>
      </c>
      <c r="B1015" s="101">
        <v>690</v>
      </c>
      <c r="C1015" s="55" t="s">
        <v>1015</v>
      </c>
      <c r="D1015" s="56">
        <v>1995</v>
      </c>
      <c r="E1015" s="55"/>
      <c r="F1015" s="101" t="s">
        <v>1075</v>
      </c>
      <c r="G1015" s="54">
        <v>16</v>
      </c>
      <c r="H1015" s="54">
        <v>1</v>
      </c>
      <c r="I1015" s="57">
        <v>5773</v>
      </c>
      <c r="J1015" s="57">
        <v>4894.7</v>
      </c>
      <c r="K1015" s="13">
        <v>233</v>
      </c>
      <c r="L1015" s="57">
        <f>SUM('Прил.1.2-реестр дом'!G1010)</f>
        <v>5364953.6500000004</v>
      </c>
      <c r="M1015" s="57">
        <v>0</v>
      </c>
      <c r="N1015" s="57">
        <v>0</v>
      </c>
      <c r="O1015" s="57">
        <v>0</v>
      </c>
      <c r="P1015" s="57">
        <f t="shared" si="69"/>
        <v>5364953.6500000004</v>
      </c>
      <c r="Q1015" s="57">
        <f t="shared" si="68"/>
        <v>1096.07</v>
      </c>
      <c r="R1015" s="57">
        <f t="shared" si="70"/>
        <v>1096.07</v>
      </c>
      <c r="S1015" s="58">
        <v>46022</v>
      </c>
    </row>
    <row r="1016" spans="1:19" s="36" customFormat="1" ht="30" x14ac:dyDescent="0.25">
      <c r="A1016" s="101">
        <v>996</v>
      </c>
      <c r="B1016" s="101">
        <v>691</v>
      </c>
      <c r="C1016" s="55" t="s">
        <v>1016</v>
      </c>
      <c r="D1016" s="59">
        <v>1962</v>
      </c>
      <c r="E1016" s="55"/>
      <c r="F1016" s="101" t="s">
        <v>1075</v>
      </c>
      <c r="G1016" s="54">
        <v>5</v>
      </c>
      <c r="H1016" s="54">
        <v>3</v>
      </c>
      <c r="I1016" s="57">
        <v>2817.1</v>
      </c>
      <c r="J1016" s="57">
        <v>2588.6</v>
      </c>
      <c r="K1016" s="13">
        <v>144</v>
      </c>
      <c r="L1016" s="57">
        <f>SUM('Прил.1.2-реестр дом'!G1011)</f>
        <v>7929516.7400000002</v>
      </c>
      <c r="M1016" s="57">
        <v>0</v>
      </c>
      <c r="N1016" s="57">
        <v>0</v>
      </c>
      <c r="O1016" s="57">
        <v>0</v>
      </c>
      <c r="P1016" s="57">
        <f t="shared" si="69"/>
        <v>7929516.7400000002</v>
      </c>
      <c r="Q1016" s="57">
        <f t="shared" si="68"/>
        <v>3063.25</v>
      </c>
      <c r="R1016" s="57">
        <f t="shared" si="70"/>
        <v>3063.25</v>
      </c>
      <c r="S1016" s="58">
        <v>46022</v>
      </c>
    </row>
    <row r="1017" spans="1:19" s="36" customFormat="1" ht="30" x14ac:dyDescent="0.25">
      <c r="A1017" s="101">
        <v>997</v>
      </c>
      <c r="B1017" s="101">
        <v>692</v>
      </c>
      <c r="C1017" s="55" t="s">
        <v>1017</v>
      </c>
      <c r="D1017" s="59">
        <v>1958</v>
      </c>
      <c r="E1017" s="55"/>
      <c r="F1017" s="101" t="s">
        <v>1076</v>
      </c>
      <c r="G1017" s="54">
        <v>2</v>
      </c>
      <c r="H1017" s="54">
        <v>3</v>
      </c>
      <c r="I1017" s="57">
        <v>1527.8</v>
      </c>
      <c r="J1017" s="57">
        <v>1391.6</v>
      </c>
      <c r="K1017" s="13">
        <v>60</v>
      </c>
      <c r="L1017" s="57">
        <f>SUM('Прил.1.2-реестр дом'!G1012)</f>
        <v>4300420.88</v>
      </c>
      <c r="M1017" s="57">
        <v>0</v>
      </c>
      <c r="N1017" s="57">
        <v>0</v>
      </c>
      <c r="O1017" s="57">
        <v>0</v>
      </c>
      <c r="P1017" s="57">
        <f t="shared" si="69"/>
        <v>4300420.88</v>
      </c>
      <c r="Q1017" s="57">
        <f t="shared" ref="Q1017:Q1063" si="71">SUM(L1017/J1017)</f>
        <v>3090.27</v>
      </c>
      <c r="R1017" s="57">
        <f t="shared" si="70"/>
        <v>3090.27</v>
      </c>
      <c r="S1017" s="58">
        <v>46022</v>
      </c>
    </row>
    <row r="1018" spans="1:19" s="36" customFormat="1" ht="30" x14ac:dyDescent="0.25">
      <c r="A1018" s="101">
        <v>998</v>
      </c>
      <c r="B1018" s="101">
        <v>693</v>
      </c>
      <c r="C1018" s="55" t="s">
        <v>1018</v>
      </c>
      <c r="D1018" s="59">
        <v>1960</v>
      </c>
      <c r="E1018" s="55"/>
      <c r="F1018" s="101" t="s">
        <v>1076</v>
      </c>
      <c r="G1018" s="54">
        <v>3</v>
      </c>
      <c r="H1018" s="54">
        <v>4</v>
      </c>
      <c r="I1018" s="57">
        <v>2087.1</v>
      </c>
      <c r="J1018" s="57">
        <v>1898.7</v>
      </c>
      <c r="K1018" s="13">
        <v>74</v>
      </c>
      <c r="L1018" s="57">
        <f>SUM('Прил.1.2-реестр дом'!G1013)</f>
        <v>5874727.3399999999</v>
      </c>
      <c r="M1018" s="57">
        <v>0</v>
      </c>
      <c r="N1018" s="57">
        <v>0</v>
      </c>
      <c r="O1018" s="57">
        <v>0</v>
      </c>
      <c r="P1018" s="57">
        <f t="shared" si="69"/>
        <v>5874727.3399999999</v>
      </c>
      <c r="Q1018" s="57">
        <f t="shared" si="71"/>
        <v>3094.08</v>
      </c>
      <c r="R1018" s="57">
        <f t="shared" si="70"/>
        <v>3094.08</v>
      </c>
      <c r="S1018" s="58">
        <v>46022</v>
      </c>
    </row>
    <row r="1019" spans="1:19" s="36" customFormat="1" ht="30" x14ac:dyDescent="0.25">
      <c r="A1019" s="101">
        <v>999</v>
      </c>
      <c r="B1019" s="101">
        <v>694</v>
      </c>
      <c r="C1019" s="55" t="s">
        <v>1019</v>
      </c>
      <c r="D1019" s="59">
        <v>1958</v>
      </c>
      <c r="E1019" s="55"/>
      <c r="F1019" s="101" t="s">
        <v>1076</v>
      </c>
      <c r="G1019" s="54">
        <v>3</v>
      </c>
      <c r="H1019" s="54">
        <v>4</v>
      </c>
      <c r="I1019" s="57">
        <v>2078.89</v>
      </c>
      <c r="J1019" s="57">
        <v>1892.69</v>
      </c>
      <c r="K1019" s="13">
        <v>84</v>
      </c>
      <c r="L1019" s="57">
        <f>SUM('Прил.1.2-реестр дом'!G1014)</f>
        <v>5851617.9900000002</v>
      </c>
      <c r="M1019" s="57">
        <v>0</v>
      </c>
      <c r="N1019" s="57">
        <v>0</v>
      </c>
      <c r="O1019" s="57">
        <v>0</v>
      </c>
      <c r="P1019" s="57">
        <f t="shared" si="69"/>
        <v>5851617.9900000002</v>
      </c>
      <c r="Q1019" s="57">
        <f t="shared" si="71"/>
        <v>3091.69</v>
      </c>
      <c r="R1019" s="57">
        <f t="shared" si="70"/>
        <v>3091.69</v>
      </c>
      <c r="S1019" s="58">
        <v>46022</v>
      </c>
    </row>
    <row r="1020" spans="1:19" s="36" customFormat="1" ht="30" x14ac:dyDescent="0.25">
      <c r="A1020" s="101">
        <v>1000</v>
      </c>
      <c r="B1020" s="101">
        <v>695</v>
      </c>
      <c r="C1020" s="55" t="s">
        <v>1020</v>
      </c>
      <c r="D1020" s="59">
        <v>1961</v>
      </c>
      <c r="E1020" s="55"/>
      <c r="F1020" s="101" t="s">
        <v>1076</v>
      </c>
      <c r="G1020" s="54">
        <v>5</v>
      </c>
      <c r="H1020" s="54">
        <v>4</v>
      </c>
      <c r="I1020" s="57">
        <v>3414</v>
      </c>
      <c r="J1020" s="57">
        <v>3168.8</v>
      </c>
      <c r="K1020" s="13">
        <v>141</v>
      </c>
      <c r="L1020" s="57">
        <f>SUM('Прил.1.2-реестр дом'!G1015)</f>
        <v>9609658.9199999999</v>
      </c>
      <c r="M1020" s="57">
        <v>0</v>
      </c>
      <c r="N1020" s="57">
        <v>0</v>
      </c>
      <c r="O1020" s="57">
        <v>0</v>
      </c>
      <c r="P1020" s="57">
        <f t="shared" si="69"/>
        <v>9609658.9199999999</v>
      </c>
      <c r="Q1020" s="57">
        <f t="shared" si="71"/>
        <v>3032.59</v>
      </c>
      <c r="R1020" s="57">
        <f t="shared" si="70"/>
        <v>3032.59</v>
      </c>
      <c r="S1020" s="58">
        <v>46022</v>
      </c>
    </row>
    <row r="1021" spans="1:19" s="36" customFormat="1" ht="30" x14ac:dyDescent="0.25">
      <c r="A1021" s="101">
        <v>1001</v>
      </c>
      <c r="B1021" s="101">
        <v>696</v>
      </c>
      <c r="C1021" s="55" t="s">
        <v>1021</v>
      </c>
      <c r="D1021" s="59">
        <v>1960</v>
      </c>
      <c r="E1021" s="55"/>
      <c r="F1021" s="101" t="s">
        <v>1076</v>
      </c>
      <c r="G1021" s="54">
        <v>4</v>
      </c>
      <c r="H1021" s="54">
        <v>2</v>
      </c>
      <c r="I1021" s="57">
        <v>1396.9</v>
      </c>
      <c r="J1021" s="57">
        <v>1289.3</v>
      </c>
      <c r="K1021" s="13">
        <v>73</v>
      </c>
      <c r="L1021" s="57">
        <f>SUM('Прил.1.2-реестр дом'!G1016)</f>
        <v>3931966.18</v>
      </c>
      <c r="M1021" s="57">
        <v>0</v>
      </c>
      <c r="N1021" s="57">
        <v>0</v>
      </c>
      <c r="O1021" s="57">
        <v>0</v>
      </c>
      <c r="P1021" s="57">
        <f t="shared" si="69"/>
        <v>3931966.18</v>
      </c>
      <c r="Q1021" s="57">
        <f t="shared" si="71"/>
        <v>3049.69</v>
      </c>
      <c r="R1021" s="57">
        <f t="shared" si="70"/>
        <v>3049.69</v>
      </c>
      <c r="S1021" s="58">
        <v>46022</v>
      </c>
    </row>
    <row r="1022" spans="1:19" s="36" customFormat="1" ht="30" x14ac:dyDescent="0.25">
      <c r="A1022" s="101">
        <v>1002</v>
      </c>
      <c r="B1022" s="101">
        <v>697</v>
      </c>
      <c r="C1022" s="55" t="s">
        <v>1022</v>
      </c>
      <c r="D1022" s="59">
        <v>1958</v>
      </c>
      <c r="E1022" s="55"/>
      <c r="F1022" s="101" t="s">
        <v>1075</v>
      </c>
      <c r="G1022" s="54">
        <v>3</v>
      </c>
      <c r="H1022" s="54">
        <v>4</v>
      </c>
      <c r="I1022" s="57">
        <v>1944.9</v>
      </c>
      <c r="J1022" s="57">
        <v>1763.1</v>
      </c>
      <c r="K1022" s="13">
        <v>75</v>
      </c>
      <c r="L1022" s="57">
        <f>SUM('Прил.1.2-реестр дом'!G1017)</f>
        <v>6733956.4500000002</v>
      </c>
      <c r="M1022" s="57">
        <v>0</v>
      </c>
      <c r="N1022" s="57">
        <v>0</v>
      </c>
      <c r="O1022" s="57">
        <v>0</v>
      </c>
      <c r="P1022" s="57">
        <f t="shared" si="69"/>
        <v>6733956.4500000002</v>
      </c>
      <c r="Q1022" s="57">
        <f t="shared" si="71"/>
        <v>3819.38</v>
      </c>
      <c r="R1022" s="57">
        <f t="shared" si="70"/>
        <v>3819.38</v>
      </c>
      <c r="S1022" s="58">
        <v>46022</v>
      </c>
    </row>
    <row r="1023" spans="1:19" s="36" customFormat="1" ht="30" x14ac:dyDescent="0.25">
      <c r="A1023" s="101">
        <v>1003</v>
      </c>
      <c r="B1023" s="101">
        <v>698</v>
      </c>
      <c r="C1023" s="55" t="s">
        <v>1023</v>
      </c>
      <c r="D1023" s="59">
        <v>1958</v>
      </c>
      <c r="E1023" s="55"/>
      <c r="F1023" s="101" t="s">
        <v>1075</v>
      </c>
      <c r="G1023" s="54">
        <v>3</v>
      </c>
      <c r="H1023" s="54">
        <v>4</v>
      </c>
      <c r="I1023" s="57">
        <v>2088</v>
      </c>
      <c r="J1023" s="57">
        <v>1917.4</v>
      </c>
      <c r="K1023" s="13">
        <v>95</v>
      </c>
      <c r="L1023" s="57">
        <f>SUM('Прил.1.2-реестр дом'!G1018)</f>
        <v>7908585.9500000002</v>
      </c>
      <c r="M1023" s="57">
        <v>0</v>
      </c>
      <c r="N1023" s="57">
        <v>0</v>
      </c>
      <c r="O1023" s="57">
        <v>0</v>
      </c>
      <c r="P1023" s="57">
        <f t="shared" si="69"/>
        <v>7908585.9500000002</v>
      </c>
      <c r="Q1023" s="57">
        <f t="shared" si="71"/>
        <v>4124.6400000000003</v>
      </c>
      <c r="R1023" s="57">
        <f t="shared" si="70"/>
        <v>4124.6400000000003</v>
      </c>
      <c r="S1023" s="58">
        <v>46022</v>
      </c>
    </row>
    <row r="1024" spans="1:19" s="36" customFormat="1" ht="30" x14ac:dyDescent="0.25">
      <c r="A1024" s="101">
        <v>1004</v>
      </c>
      <c r="B1024" s="101">
        <v>699</v>
      </c>
      <c r="C1024" s="55" t="s">
        <v>1024</v>
      </c>
      <c r="D1024" s="59">
        <v>1956</v>
      </c>
      <c r="E1024" s="55"/>
      <c r="F1024" s="101" t="s">
        <v>1076</v>
      </c>
      <c r="G1024" s="54">
        <v>6</v>
      </c>
      <c r="H1024" s="54">
        <v>10</v>
      </c>
      <c r="I1024" s="57">
        <v>12000.2</v>
      </c>
      <c r="J1024" s="57">
        <v>10828.2</v>
      </c>
      <c r="K1024" s="13">
        <v>346</v>
      </c>
      <c r="L1024" s="57">
        <f>SUM('Прил.1.2-реестр дом'!G1019)</f>
        <v>42387219.240000002</v>
      </c>
      <c r="M1024" s="57">
        <v>0</v>
      </c>
      <c r="N1024" s="57">
        <v>0</v>
      </c>
      <c r="O1024" s="57">
        <v>0</v>
      </c>
      <c r="P1024" s="57">
        <f t="shared" si="69"/>
        <v>42387219.240000002</v>
      </c>
      <c r="Q1024" s="57">
        <f t="shared" si="71"/>
        <v>3914.52</v>
      </c>
      <c r="R1024" s="57">
        <f t="shared" si="70"/>
        <v>3914.52</v>
      </c>
      <c r="S1024" s="58">
        <v>46022</v>
      </c>
    </row>
    <row r="1025" spans="1:19" s="36" customFormat="1" ht="30" x14ac:dyDescent="0.25">
      <c r="A1025" s="101">
        <v>1005</v>
      </c>
      <c r="B1025" s="101">
        <v>700</v>
      </c>
      <c r="C1025" s="55" t="s">
        <v>1025</v>
      </c>
      <c r="D1025" s="59">
        <v>1984</v>
      </c>
      <c r="E1025" s="55"/>
      <c r="F1025" s="101" t="s">
        <v>1076</v>
      </c>
      <c r="G1025" s="54">
        <v>5</v>
      </c>
      <c r="H1025" s="54">
        <v>9</v>
      </c>
      <c r="I1025" s="57">
        <v>7209.6</v>
      </c>
      <c r="J1025" s="57">
        <v>6422.3</v>
      </c>
      <c r="K1025" s="13">
        <v>220</v>
      </c>
      <c r="L1025" s="57">
        <f>SUM('Прил.1.2-реестр дом'!G1020)</f>
        <v>10018643.01</v>
      </c>
      <c r="M1025" s="57">
        <v>0</v>
      </c>
      <c r="N1025" s="57">
        <v>0</v>
      </c>
      <c r="O1025" s="57">
        <v>0</v>
      </c>
      <c r="P1025" s="57">
        <f t="shared" si="69"/>
        <v>10018643.01</v>
      </c>
      <c r="Q1025" s="57">
        <f t="shared" si="71"/>
        <v>1559.98</v>
      </c>
      <c r="R1025" s="57">
        <f t="shared" si="70"/>
        <v>1559.98</v>
      </c>
      <c r="S1025" s="58">
        <v>46022</v>
      </c>
    </row>
    <row r="1026" spans="1:19" s="36" customFormat="1" ht="30" x14ac:dyDescent="0.25">
      <c r="A1026" s="101">
        <v>1006</v>
      </c>
      <c r="B1026" s="101">
        <v>701</v>
      </c>
      <c r="C1026" s="55" t="s">
        <v>1026</v>
      </c>
      <c r="D1026" s="59">
        <v>1979</v>
      </c>
      <c r="E1026" s="55"/>
      <c r="F1026" s="101" t="s">
        <v>1075</v>
      </c>
      <c r="G1026" s="54">
        <v>5</v>
      </c>
      <c r="H1026" s="54">
        <v>12</v>
      </c>
      <c r="I1026" s="57">
        <v>9949.9</v>
      </c>
      <c r="J1026" s="57">
        <v>9019.2999999999993</v>
      </c>
      <c r="K1026" s="13">
        <v>412</v>
      </c>
      <c r="L1026" s="57">
        <f>SUM('Прил.1.2-реестр дом'!G1021)</f>
        <v>14041726.02</v>
      </c>
      <c r="M1026" s="57">
        <v>0</v>
      </c>
      <c r="N1026" s="57">
        <v>0</v>
      </c>
      <c r="O1026" s="57">
        <v>0</v>
      </c>
      <c r="P1026" s="57">
        <f t="shared" si="69"/>
        <v>14041726.02</v>
      </c>
      <c r="Q1026" s="57">
        <f t="shared" si="71"/>
        <v>1556.85</v>
      </c>
      <c r="R1026" s="57">
        <f t="shared" si="70"/>
        <v>1556.85</v>
      </c>
      <c r="S1026" s="58">
        <v>46022</v>
      </c>
    </row>
    <row r="1027" spans="1:19" s="36" customFormat="1" ht="30" x14ac:dyDescent="0.25">
      <c r="A1027" s="101">
        <v>1007</v>
      </c>
      <c r="B1027" s="101">
        <v>702</v>
      </c>
      <c r="C1027" s="55" t="s">
        <v>1027</v>
      </c>
      <c r="D1027" s="59">
        <v>1980</v>
      </c>
      <c r="E1027" s="55"/>
      <c r="F1027" s="101" t="s">
        <v>1075</v>
      </c>
      <c r="G1027" s="54">
        <v>9</v>
      </c>
      <c r="H1027" s="54">
        <v>2</v>
      </c>
      <c r="I1027" s="57">
        <v>9507.9</v>
      </c>
      <c r="J1027" s="57">
        <v>7651.1</v>
      </c>
      <c r="K1027" s="13">
        <v>538</v>
      </c>
      <c r="L1027" s="57">
        <f>SUM('Прил.1.2-реестр дом'!G1022)</f>
        <v>6501065.8700000001</v>
      </c>
      <c r="M1027" s="57">
        <v>0</v>
      </c>
      <c r="N1027" s="57">
        <v>0</v>
      </c>
      <c r="O1027" s="57">
        <v>0</v>
      </c>
      <c r="P1027" s="57">
        <f t="shared" si="69"/>
        <v>6501065.8700000001</v>
      </c>
      <c r="Q1027" s="57">
        <f t="shared" si="71"/>
        <v>849.69</v>
      </c>
      <c r="R1027" s="57">
        <f t="shared" si="70"/>
        <v>849.69</v>
      </c>
      <c r="S1027" s="58">
        <v>46022</v>
      </c>
    </row>
    <row r="1028" spans="1:19" s="36" customFormat="1" ht="30" x14ac:dyDescent="0.25">
      <c r="A1028" s="101">
        <v>1008</v>
      </c>
      <c r="B1028" s="101">
        <v>703</v>
      </c>
      <c r="C1028" s="55" t="s">
        <v>1028</v>
      </c>
      <c r="D1028" s="59">
        <v>1959</v>
      </c>
      <c r="E1028" s="55"/>
      <c r="F1028" s="101" t="s">
        <v>1076</v>
      </c>
      <c r="G1028" s="54">
        <v>2</v>
      </c>
      <c r="H1028" s="54">
        <v>1</v>
      </c>
      <c r="I1028" s="57">
        <v>903.3</v>
      </c>
      <c r="J1028" s="57">
        <v>856.7</v>
      </c>
      <c r="K1028" s="13">
        <v>37</v>
      </c>
      <c r="L1028" s="57">
        <f>SUM('Прил.1.2-реестр дом'!G1023)</f>
        <v>3592384.54</v>
      </c>
      <c r="M1028" s="57">
        <v>0</v>
      </c>
      <c r="N1028" s="57">
        <v>0</v>
      </c>
      <c r="O1028" s="57">
        <v>0</v>
      </c>
      <c r="P1028" s="57">
        <f t="shared" si="69"/>
        <v>3592384.54</v>
      </c>
      <c r="Q1028" s="57">
        <f t="shared" si="71"/>
        <v>4193.28</v>
      </c>
      <c r="R1028" s="57">
        <f t="shared" si="70"/>
        <v>4193.28</v>
      </c>
      <c r="S1028" s="58">
        <v>46022</v>
      </c>
    </row>
    <row r="1029" spans="1:19" s="36" customFormat="1" ht="30" x14ac:dyDescent="0.25">
      <c r="A1029" s="101">
        <v>1009</v>
      </c>
      <c r="B1029" s="101">
        <v>704</v>
      </c>
      <c r="C1029" s="55" t="s">
        <v>1029</v>
      </c>
      <c r="D1029" s="59">
        <v>1977</v>
      </c>
      <c r="E1029" s="55"/>
      <c r="F1029" s="101" t="s">
        <v>1075</v>
      </c>
      <c r="G1029" s="54">
        <v>5</v>
      </c>
      <c r="H1029" s="54">
        <v>6</v>
      </c>
      <c r="I1029" s="57">
        <v>4855.2</v>
      </c>
      <c r="J1029" s="57">
        <v>4393.8999999999996</v>
      </c>
      <c r="K1029" s="13">
        <v>209</v>
      </c>
      <c r="L1029" s="57">
        <f>SUM('Прил.1.2-реестр дом'!G1024)</f>
        <v>5642597.8899999997</v>
      </c>
      <c r="M1029" s="57">
        <v>0</v>
      </c>
      <c r="N1029" s="57">
        <v>0</v>
      </c>
      <c r="O1029" s="57">
        <v>0</v>
      </c>
      <c r="P1029" s="57">
        <f t="shared" si="69"/>
        <v>5642597.8899999997</v>
      </c>
      <c r="Q1029" s="57">
        <f t="shared" si="71"/>
        <v>1284.19</v>
      </c>
      <c r="R1029" s="57">
        <f t="shared" si="70"/>
        <v>1284.19</v>
      </c>
      <c r="S1029" s="58">
        <v>46022</v>
      </c>
    </row>
    <row r="1030" spans="1:19" s="36" customFormat="1" ht="30" x14ac:dyDescent="0.25">
      <c r="A1030" s="101">
        <v>1010</v>
      </c>
      <c r="B1030" s="101">
        <v>705</v>
      </c>
      <c r="C1030" s="55" t="s">
        <v>1030</v>
      </c>
      <c r="D1030" s="56">
        <v>1976</v>
      </c>
      <c r="E1030" s="55"/>
      <c r="F1030" s="101" t="s">
        <v>1076</v>
      </c>
      <c r="G1030" s="54">
        <v>5</v>
      </c>
      <c r="H1030" s="54">
        <v>4</v>
      </c>
      <c r="I1030" s="57">
        <v>3609.4</v>
      </c>
      <c r="J1030" s="57">
        <v>3376.2</v>
      </c>
      <c r="K1030" s="13">
        <v>168</v>
      </c>
      <c r="L1030" s="57">
        <f>SUM('Прил.1.2-реестр дом'!G1025)</f>
        <v>2879323.05</v>
      </c>
      <c r="M1030" s="57">
        <v>0</v>
      </c>
      <c r="N1030" s="57">
        <v>0</v>
      </c>
      <c r="O1030" s="57">
        <v>0</v>
      </c>
      <c r="P1030" s="57">
        <f t="shared" si="69"/>
        <v>2879323.05</v>
      </c>
      <c r="Q1030" s="57">
        <f t="shared" si="71"/>
        <v>852.83</v>
      </c>
      <c r="R1030" s="57">
        <f t="shared" si="70"/>
        <v>852.83</v>
      </c>
      <c r="S1030" s="58">
        <v>46022</v>
      </c>
    </row>
    <row r="1031" spans="1:19" s="36" customFormat="1" ht="30" x14ac:dyDescent="0.25">
      <c r="A1031" s="101">
        <v>1011</v>
      </c>
      <c r="B1031" s="101">
        <v>706</v>
      </c>
      <c r="C1031" s="55" t="s">
        <v>1031</v>
      </c>
      <c r="D1031" s="56">
        <v>1977</v>
      </c>
      <c r="E1031" s="55"/>
      <c r="F1031" s="101" t="s">
        <v>1076</v>
      </c>
      <c r="G1031" s="54">
        <v>5</v>
      </c>
      <c r="H1031" s="54">
        <v>4</v>
      </c>
      <c r="I1031" s="57">
        <v>3762.2</v>
      </c>
      <c r="J1031" s="57">
        <v>3386.9</v>
      </c>
      <c r="K1031" s="13">
        <v>167</v>
      </c>
      <c r="L1031" s="57">
        <f>SUM('Прил.1.2-реестр дом'!G1026)</f>
        <v>7335933.8399999999</v>
      </c>
      <c r="M1031" s="57">
        <v>0</v>
      </c>
      <c r="N1031" s="57">
        <v>0</v>
      </c>
      <c r="O1031" s="57">
        <v>0</v>
      </c>
      <c r="P1031" s="57">
        <f t="shared" si="69"/>
        <v>7335933.8399999999</v>
      </c>
      <c r="Q1031" s="57">
        <f t="shared" si="71"/>
        <v>2165.9699999999998</v>
      </c>
      <c r="R1031" s="57">
        <f t="shared" si="70"/>
        <v>2165.9699999999998</v>
      </c>
      <c r="S1031" s="58">
        <v>46022</v>
      </c>
    </row>
    <row r="1032" spans="1:19" s="36" customFormat="1" ht="30" x14ac:dyDescent="0.25">
      <c r="A1032" s="101">
        <v>1012</v>
      </c>
      <c r="B1032" s="101">
        <v>707</v>
      </c>
      <c r="C1032" s="55" t="s">
        <v>1032</v>
      </c>
      <c r="D1032" s="56">
        <v>1977</v>
      </c>
      <c r="E1032" s="55"/>
      <c r="F1032" s="101" t="s">
        <v>1075</v>
      </c>
      <c r="G1032" s="54">
        <v>5</v>
      </c>
      <c r="H1032" s="54">
        <v>4</v>
      </c>
      <c r="I1032" s="57">
        <v>3722.1</v>
      </c>
      <c r="J1032" s="57">
        <v>3421.8</v>
      </c>
      <c r="K1032" s="13">
        <v>147</v>
      </c>
      <c r="L1032" s="57">
        <f>SUM('Прил.1.2-реестр дом'!G1027)</f>
        <v>4325736.03</v>
      </c>
      <c r="M1032" s="57">
        <v>0</v>
      </c>
      <c r="N1032" s="57">
        <v>0</v>
      </c>
      <c r="O1032" s="57">
        <v>0</v>
      </c>
      <c r="P1032" s="57">
        <f t="shared" si="69"/>
        <v>4325736.03</v>
      </c>
      <c r="Q1032" s="57">
        <f t="shared" si="71"/>
        <v>1264.17</v>
      </c>
      <c r="R1032" s="57">
        <f t="shared" si="70"/>
        <v>1264.17</v>
      </c>
      <c r="S1032" s="58">
        <v>46022</v>
      </c>
    </row>
    <row r="1033" spans="1:19" s="36" customFormat="1" ht="30" x14ac:dyDescent="0.25">
      <c r="A1033" s="101">
        <v>1013</v>
      </c>
      <c r="B1033" s="101">
        <v>708</v>
      </c>
      <c r="C1033" s="55" t="s">
        <v>1033</v>
      </c>
      <c r="D1033" s="59">
        <v>1959</v>
      </c>
      <c r="E1033" s="55"/>
      <c r="F1033" s="101" t="s">
        <v>1076</v>
      </c>
      <c r="G1033" s="54">
        <v>2</v>
      </c>
      <c r="H1033" s="54">
        <v>1</v>
      </c>
      <c r="I1033" s="57">
        <v>443.2</v>
      </c>
      <c r="J1033" s="57">
        <v>407.2</v>
      </c>
      <c r="K1033" s="13">
        <v>20</v>
      </c>
      <c r="L1033" s="57">
        <f>SUM('Прил.1.2-реестр дом'!G1028)</f>
        <v>1565475.21</v>
      </c>
      <c r="M1033" s="57">
        <v>0</v>
      </c>
      <c r="N1033" s="57">
        <v>0</v>
      </c>
      <c r="O1033" s="57">
        <v>0</v>
      </c>
      <c r="P1033" s="57">
        <f t="shared" si="69"/>
        <v>1565475.21</v>
      </c>
      <c r="Q1033" s="57">
        <f t="shared" si="71"/>
        <v>3844.49</v>
      </c>
      <c r="R1033" s="57">
        <f t="shared" si="70"/>
        <v>3844.49</v>
      </c>
      <c r="S1033" s="58">
        <v>46022</v>
      </c>
    </row>
    <row r="1034" spans="1:19" s="36" customFormat="1" ht="30" x14ac:dyDescent="0.25">
      <c r="A1034" s="101">
        <v>1014</v>
      </c>
      <c r="B1034" s="101">
        <v>709</v>
      </c>
      <c r="C1034" s="55" t="s">
        <v>1034</v>
      </c>
      <c r="D1034" s="59">
        <v>1979</v>
      </c>
      <c r="E1034" s="55"/>
      <c r="F1034" s="101" t="s">
        <v>1076</v>
      </c>
      <c r="G1034" s="54">
        <v>5</v>
      </c>
      <c r="H1034" s="54">
        <v>2</v>
      </c>
      <c r="I1034" s="57">
        <v>1693.5</v>
      </c>
      <c r="J1034" s="57">
        <v>1522.5</v>
      </c>
      <c r="K1034" s="13">
        <v>53</v>
      </c>
      <c r="L1034" s="57">
        <f>SUM('Прил.1.2-реестр дом'!G1029)</f>
        <v>5124683.38</v>
      </c>
      <c r="M1034" s="57">
        <v>0</v>
      </c>
      <c r="N1034" s="57">
        <v>0</v>
      </c>
      <c r="O1034" s="57">
        <v>0</v>
      </c>
      <c r="P1034" s="57">
        <f t="shared" si="69"/>
        <v>5124683.38</v>
      </c>
      <c r="Q1034" s="57">
        <f t="shared" si="71"/>
        <v>3365.97</v>
      </c>
      <c r="R1034" s="57">
        <f t="shared" si="70"/>
        <v>3365.97</v>
      </c>
      <c r="S1034" s="58">
        <v>46022</v>
      </c>
    </row>
    <row r="1035" spans="1:19" s="36" customFormat="1" ht="30" x14ac:dyDescent="0.25">
      <c r="A1035" s="101">
        <v>1015</v>
      </c>
      <c r="B1035" s="101">
        <v>710</v>
      </c>
      <c r="C1035" s="55" t="s">
        <v>1035</v>
      </c>
      <c r="D1035" s="56">
        <v>1984</v>
      </c>
      <c r="E1035" s="55"/>
      <c r="F1035" s="101" t="s">
        <v>1076</v>
      </c>
      <c r="G1035" s="54">
        <v>5</v>
      </c>
      <c r="H1035" s="54">
        <v>8</v>
      </c>
      <c r="I1035" s="57">
        <v>8257.5</v>
      </c>
      <c r="J1035" s="57">
        <v>7657.9</v>
      </c>
      <c r="K1035" s="13">
        <v>205</v>
      </c>
      <c r="L1035" s="57">
        <f>SUM('Прил.1.2-реестр дом'!G1030)</f>
        <v>23669495.239999998</v>
      </c>
      <c r="M1035" s="57">
        <v>0</v>
      </c>
      <c r="N1035" s="57">
        <v>0</v>
      </c>
      <c r="O1035" s="57">
        <v>0</v>
      </c>
      <c r="P1035" s="57">
        <f t="shared" si="69"/>
        <v>23669495.239999998</v>
      </c>
      <c r="Q1035" s="57">
        <f t="shared" si="71"/>
        <v>3090.86</v>
      </c>
      <c r="R1035" s="57">
        <f t="shared" si="70"/>
        <v>3090.86</v>
      </c>
      <c r="S1035" s="58">
        <v>46022</v>
      </c>
    </row>
    <row r="1036" spans="1:19" s="36" customFormat="1" ht="30" x14ac:dyDescent="0.25">
      <c r="A1036" s="101">
        <v>1016</v>
      </c>
      <c r="B1036" s="101">
        <v>711</v>
      </c>
      <c r="C1036" s="55" t="s">
        <v>1036</v>
      </c>
      <c r="D1036" s="59">
        <v>1980</v>
      </c>
      <c r="E1036" s="55"/>
      <c r="F1036" s="101" t="s">
        <v>1076</v>
      </c>
      <c r="G1036" s="54">
        <v>5</v>
      </c>
      <c r="H1036" s="54">
        <v>2</v>
      </c>
      <c r="I1036" s="57">
        <v>1667.9</v>
      </c>
      <c r="J1036" s="57">
        <v>1496.9</v>
      </c>
      <c r="K1036" s="13">
        <v>58</v>
      </c>
      <c r="L1036" s="57">
        <f>SUM('Прил.1.2-реестр дом'!G1031)</f>
        <v>3557243.9</v>
      </c>
      <c r="M1036" s="57">
        <v>0</v>
      </c>
      <c r="N1036" s="57">
        <v>0</v>
      </c>
      <c r="O1036" s="57">
        <v>0</v>
      </c>
      <c r="P1036" s="57">
        <f t="shared" si="69"/>
        <v>3557243.9</v>
      </c>
      <c r="Q1036" s="57">
        <f t="shared" si="71"/>
        <v>2376.41</v>
      </c>
      <c r="R1036" s="57">
        <f t="shared" si="70"/>
        <v>2376.41</v>
      </c>
      <c r="S1036" s="58">
        <v>46022</v>
      </c>
    </row>
    <row r="1037" spans="1:19" s="36" customFormat="1" ht="30" x14ac:dyDescent="0.25">
      <c r="A1037" s="101">
        <v>1017</v>
      </c>
      <c r="B1037" s="101">
        <v>712</v>
      </c>
      <c r="C1037" s="55" t="s">
        <v>1037</v>
      </c>
      <c r="D1037" s="56">
        <v>1990</v>
      </c>
      <c r="E1037" s="55"/>
      <c r="F1037" s="101" t="s">
        <v>1076</v>
      </c>
      <c r="G1037" s="54">
        <v>5</v>
      </c>
      <c r="H1037" s="54">
        <v>8</v>
      </c>
      <c r="I1037" s="57">
        <v>7082.9</v>
      </c>
      <c r="J1037" s="57">
        <v>6466.9</v>
      </c>
      <c r="K1037" s="13">
        <v>214</v>
      </c>
      <c r="L1037" s="57">
        <f>SUM('Прил.1.2-реестр дом'!G1032)</f>
        <v>5650234.7300000004</v>
      </c>
      <c r="M1037" s="57">
        <v>0</v>
      </c>
      <c r="N1037" s="57">
        <v>0</v>
      </c>
      <c r="O1037" s="57">
        <v>0</v>
      </c>
      <c r="P1037" s="57">
        <f t="shared" si="69"/>
        <v>5650234.7300000004</v>
      </c>
      <c r="Q1037" s="57">
        <f t="shared" si="71"/>
        <v>873.72</v>
      </c>
      <c r="R1037" s="57">
        <f t="shared" si="70"/>
        <v>873.72</v>
      </c>
      <c r="S1037" s="58">
        <v>46022</v>
      </c>
    </row>
    <row r="1038" spans="1:19" s="36" customFormat="1" ht="30" x14ac:dyDescent="0.25">
      <c r="A1038" s="101">
        <v>1018</v>
      </c>
      <c r="B1038" s="101">
        <v>713</v>
      </c>
      <c r="C1038" s="55" t="s">
        <v>1038</v>
      </c>
      <c r="D1038" s="59">
        <v>1987</v>
      </c>
      <c r="E1038" s="55"/>
      <c r="F1038" s="101" t="s">
        <v>1075</v>
      </c>
      <c r="G1038" s="54">
        <v>5</v>
      </c>
      <c r="H1038" s="54">
        <v>4</v>
      </c>
      <c r="I1038" s="57">
        <v>3369</v>
      </c>
      <c r="J1038" s="57">
        <v>3090</v>
      </c>
      <c r="K1038" s="13">
        <v>105</v>
      </c>
      <c r="L1038" s="57">
        <f>SUM('Прил.1.2-реестр дом'!G1033)</f>
        <v>2687549</v>
      </c>
      <c r="M1038" s="57">
        <v>0</v>
      </c>
      <c r="N1038" s="57">
        <v>0</v>
      </c>
      <c r="O1038" s="57">
        <v>0</v>
      </c>
      <c r="P1038" s="57">
        <f t="shared" si="69"/>
        <v>2687549</v>
      </c>
      <c r="Q1038" s="57">
        <f t="shared" si="71"/>
        <v>869.76</v>
      </c>
      <c r="R1038" s="57">
        <f t="shared" si="70"/>
        <v>869.76</v>
      </c>
      <c r="S1038" s="58">
        <v>46022</v>
      </c>
    </row>
    <row r="1039" spans="1:19" s="36" customFormat="1" ht="30" x14ac:dyDescent="0.25">
      <c r="A1039" s="101">
        <v>1019</v>
      </c>
      <c r="B1039" s="101">
        <v>714</v>
      </c>
      <c r="C1039" s="55" t="s">
        <v>1039</v>
      </c>
      <c r="D1039" s="59">
        <v>1979</v>
      </c>
      <c r="E1039" s="55"/>
      <c r="F1039" s="101" t="s">
        <v>1075</v>
      </c>
      <c r="G1039" s="54">
        <v>5</v>
      </c>
      <c r="H1039" s="54">
        <v>4</v>
      </c>
      <c r="I1039" s="57">
        <v>3034.4</v>
      </c>
      <c r="J1039" s="57">
        <v>2715.4</v>
      </c>
      <c r="K1039" s="13">
        <v>127</v>
      </c>
      <c r="L1039" s="57">
        <f>SUM('Прил.1.2-реестр дом'!G1034)</f>
        <v>8541168.4299999997</v>
      </c>
      <c r="M1039" s="57">
        <v>0</v>
      </c>
      <c r="N1039" s="57">
        <v>0</v>
      </c>
      <c r="O1039" s="57">
        <v>0</v>
      </c>
      <c r="P1039" s="57">
        <f t="shared" si="69"/>
        <v>8541168.4299999997</v>
      </c>
      <c r="Q1039" s="57">
        <f t="shared" si="71"/>
        <v>3145.45</v>
      </c>
      <c r="R1039" s="57">
        <f t="shared" si="70"/>
        <v>3145.45</v>
      </c>
      <c r="S1039" s="58">
        <v>46022</v>
      </c>
    </row>
    <row r="1040" spans="1:19" s="36" customFormat="1" ht="30" x14ac:dyDescent="0.25">
      <c r="A1040" s="101">
        <v>1020</v>
      </c>
      <c r="B1040" s="101">
        <v>715</v>
      </c>
      <c r="C1040" s="55" t="s">
        <v>1040</v>
      </c>
      <c r="D1040" s="59">
        <v>1979</v>
      </c>
      <c r="E1040" s="55"/>
      <c r="F1040" s="101" t="s">
        <v>1075</v>
      </c>
      <c r="G1040" s="54">
        <v>5</v>
      </c>
      <c r="H1040" s="54">
        <v>6</v>
      </c>
      <c r="I1040" s="57">
        <v>4961.3999999999996</v>
      </c>
      <c r="J1040" s="57">
        <v>4492.8</v>
      </c>
      <c r="K1040" s="13">
        <v>208</v>
      </c>
      <c r="L1040" s="57">
        <f>SUM('Прил.1.2-реестр дом'!G1035)</f>
        <v>13965249.49</v>
      </c>
      <c r="M1040" s="57">
        <v>0</v>
      </c>
      <c r="N1040" s="57">
        <v>0</v>
      </c>
      <c r="O1040" s="57">
        <v>0</v>
      </c>
      <c r="P1040" s="57">
        <f t="shared" si="69"/>
        <v>13965249.49</v>
      </c>
      <c r="Q1040" s="57">
        <f t="shared" si="71"/>
        <v>3108.36</v>
      </c>
      <c r="R1040" s="57">
        <f t="shared" si="70"/>
        <v>3108.36</v>
      </c>
      <c r="S1040" s="58">
        <v>46022</v>
      </c>
    </row>
    <row r="1041" spans="1:19" s="36" customFormat="1" ht="30" x14ac:dyDescent="0.25">
      <c r="A1041" s="101">
        <v>1021</v>
      </c>
      <c r="B1041" s="101">
        <v>716</v>
      </c>
      <c r="C1041" s="55" t="s">
        <v>1041</v>
      </c>
      <c r="D1041" s="59">
        <v>1982</v>
      </c>
      <c r="E1041" s="55"/>
      <c r="F1041" s="101" t="s">
        <v>1076</v>
      </c>
      <c r="G1041" s="54">
        <v>5</v>
      </c>
      <c r="H1041" s="54">
        <v>4</v>
      </c>
      <c r="I1041" s="57">
        <v>3085.1</v>
      </c>
      <c r="J1041" s="57">
        <v>2789.1</v>
      </c>
      <c r="K1041" s="13">
        <v>132</v>
      </c>
      <c r="L1041" s="57">
        <f>SUM('Прил.1.2-реестр дом'!G1036)</f>
        <v>8683877.7799999993</v>
      </c>
      <c r="M1041" s="57">
        <v>0</v>
      </c>
      <c r="N1041" s="57">
        <v>0</v>
      </c>
      <c r="O1041" s="57">
        <v>0</v>
      </c>
      <c r="P1041" s="57">
        <f t="shared" si="69"/>
        <v>8683877.7799999993</v>
      </c>
      <c r="Q1041" s="57">
        <f t="shared" si="71"/>
        <v>3113.51</v>
      </c>
      <c r="R1041" s="57">
        <f t="shared" si="70"/>
        <v>3113.51</v>
      </c>
      <c r="S1041" s="58">
        <v>46022</v>
      </c>
    </row>
    <row r="1042" spans="1:19" s="36" customFormat="1" ht="30" x14ac:dyDescent="0.25">
      <c r="A1042" s="101">
        <v>1022</v>
      </c>
      <c r="B1042" s="101">
        <v>717</v>
      </c>
      <c r="C1042" s="55" t="s">
        <v>1042</v>
      </c>
      <c r="D1042" s="59">
        <v>1960</v>
      </c>
      <c r="E1042" s="55"/>
      <c r="F1042" s="101" t="s">
        <v>1076</v>
      </c>
      <c r="G1042" s="54">
        <v>3</v>
      </c>
      <c r="H1042" s="54">
        <v>3</v>
      </c>
      <c r="I1042" s="57">
        <v>1646.5</v>
      </c>
      <c r="J1042" s="57">
        <v>1524.1</v>
      </c>
      <c r="K1042" s="13">
        <v>71</v>
      </c>
      <c r="L1042" s="57">
        <f>SUM('Прил.1.2-реестр дом'!G1037)</f>
        <v>6182893.8899999997</v>
      </c>
      <c r="M1042" s="57">
        <v>0</v>
      </c>
      <c r="N1042" s="57">
        <v>0</v>
      </c>
      <c r="O1042" s="57">
        <v>0</v>
      </c>
      <c r="P1042" s="57">
        <f t="shared" si="69"/>
        <v>6182893.8899999997</v>
      </c>
      <c r="Q1042" s="57">
        <f t="shared" si="71"/>
        <v>4056.75</v>
      </c>
      <c r="R1042" s="57">
        <f t="shared" si="70"/>
        <v>4056.75</v>
      </c>
      <c r="S1042" s="58">
        <v>46022</v>
      </c>
    </row>
    <row r="1043" spans="1:19" s="36" customFormat="1" ht="30" x14ac:dyDescent="0.25">
      <c r="A1043" s="101">
        <v>1023</v>
      </c>
      <c r="B1043" s="101">
        <v>718</v>
      </c>
      <c r="C1043" s="55" t="s">
        <v>1043</v>
      </c>
      <c r="D1043" s="59">
        <v>1936</v>
      </c>
      <c r="E1043" s="55"/>
      <c r="F1043" s="101" t="s">
        <v>1076</v>
      </c>
      <c r="G1043" s="54">
        <v>4</v>
      </c>
      <c r="H1043" s="54">
        <v>5</v>
      </c>
      <c r="I1043" s="57">
        <v>3049.3</v>
      </c>
      <c r="J1043" s="57">
        <v>2689.7</v>
      </c>
      <c r="K1043" s="13">
        <v>94</v>
      </c>
      <c r="L1043" s="57">
        <f>SUM('Прил.1.2-реестр дом'!G1038)</f>
        <v>8567809.4000000004</v>
      </c>
      <c r="M1043" s="57">
        <v>0</v>
      </c>
      <c r="N1043" s="57">
        <v>0</v>
      </c>
      <c r="O1043" s="57">
        <v>0</v>
      </c>
      <c r="P1043" s="57">
        <f t="shared" si="69"/>
        <v>8567809.4000000004</v>
      </c>
      <c r="Q1043" s="57">
        <f t="shared" si="71"/>
        <v>3185.41</v>
      </c>
      <c r="R1043" s="57">
        <f t="shared" si="70"/>
        <v>3185.41</v>
      </c>
      <c r="S1043" s="58">
        <v>46022</v>
      </c>
    </row>
    <row r="1044" spans="1:19" s="36" customFormat="1" ht="30" x14ac:dyDescent="0.25">
      <c r="A1044" s="101">
        <v>1024</v>
      </c>
      <c r="B1044" s="101">
        <v>719</v>
      </c>
      <c r="C1044" s="55" t="s">
        <v>1044</v>
      </c>
      <c r="D1044" s="59">
        <v>1958</v>
      </c>
      <c r="E1044" s="55"/>
      <c r="F1044" s="101" t="s">
        <v>1076</v>
      </c>
      <c r="G1044" s="54">
        <v>2</v>
      </c>
      <c r="H1044" s="54">
        <v>2</v>
      </c>
      <c r="I1044" s="57">
        <v>571.70000000000005</v>
      </c>
      <c r="J1044" s="57">
        <v>494.6</v>
      </c>
      <c r="K1044" s="13">
        <v>14</v>
      </c>
      <c r="L1044" s="57">
        <f>SUM('Прил.1.2-реестр дом'!G1039)</f>
        <v>456061.67</v>
      </c>
      <c r="M1044" s="57">
        <v>0</v>
      </c>
      <c r="N1044" s="57">
        <v>0</v>
      </c>
      <c r="O1044" s="57">
        <v>0</v>
      </c>
      <c r="P1044" s="57">
        <f t="shared" si="69"/>
        <v>456061.67</v>
      </c>
      <c r="Q1044" s="57">
        <f t="shared" si="71"/>
        <v>922.08</v>
      </c>
      <c r="R1044" s="57">
        <f t="shared" si="70"/>
        <v>922.08</v>
      </c>
      <c r="S1044" s="58">
        <v>46022</v>
      </c>
    </row>
    <row r="1045" spans="1:19" s="36" customFormat="1" ht="30" x14ac:dyDescent="0.25">
      <c r="A1045" s="101">
        <v>1025</v>
      </c>
      <c r="B1045" s="101">
        <v>720</v>
      </c>
      <c r="C1045" s="55" t="s">
        <v>1045</v>
      </c>
      <c r="D1045" s="56">
        <v>1958</v>
      </c>
      <c r="E1045" s="55"/>
      <c r="F1045" s="101" t="s">
        <v>1076</v>
      </c>
      <c r="G1045" s="54">
        <v>2</v>
      </c>
      <c r="H1045" s="54">
        <v>2</v>
      </c>
      <c r="I1045" s="57">
        <v>423.8</v>
      </c>
      <c r="J1045" s="57">
        <v>382.4</v>
      </c>
      <c r="K1045" s="13">
        <v>21</v>
      </c>
      <c r="L1045" s="57">
        <f>SUM('Прил.1.2-реестр дом'!G1040)</f>
        <v>338077.55</v>
      </c>
      <c r="M1045" s="57">
        <v>0</v>
      </c>
      <c r="N1045" s="57">
        <v>0</v>
      </c>
      <c r="O1045" s="57">
        <v>0</v>
      </c>
      <c r="P1045" s="57">
        <f t="shared" si="69"/>
        <v>338077.55</v>
      </c>
      <c r="Q1045" s="57">
        <f t="shared" si="71"/>
        <v>884.09</v>
      </c>
      <c r="R1045" s="57">
        <f t="shared" si="70"/>
        <v>884.09</v>
      </c>
      <c r="S1045" s="58">
        <v>46022</v>
      </c>
    </row>
    <row r="1046" spans="1:19" s="36" customFormat="1" ht="30" x14ac:dyDescent="0.25">
      <c r="A1046" s="101">
        <v>1026</v>
      </c>
      <c r="B1046" s="101">
        <v>721</v>
      </c>
      <c r="C1046" s="55" t="s">
        <v>1046</v>
      </c>
      <c r="D1046" s="59">
        <v>1958</v>
      </c>
      <c r="E1046" s="55"/>
      <c r="F1046" s="101" t="s">
        <v>1076</v>
      </c>
      <c r="G1046" s="54">
        <v>2</v>
      </c>
      <c r="H1046" s="54">
        <v>1</v>
      </c>
      <c r="I1046" s="57">
        <v>552.4</v>
      </c>
      <c r="J1046" s="57">
        <v>504.7</v>
      </c>
      <c r="K1046" s="13">
        <v>16</v>
      </c>
      <c r="L1046" s="57">
        <f>SUM('Прил.1.2-реестр дом'!G1041)</f>
        <v>440665.5</v>
      </c>
      <c r="M1046" s="57">
        <v>0</v>
      </c>
      <c r="N1046" s="57">
        <v>0</v>
      </c>
      <c r="O1046" s="57">
        <v>0</v>
      </c>
      <c r="P1046" s="57">
        <f t="shared" si="69"/>
        <v>440665.5</v>
      </c>
      <c r="Q1046" s="57">
        <f t="shared" si="71"/>
        <v>873.12</v>
      </c>
      <c r="R1046" s="57">
        <f t="shared" si="70"/>
        <v>873.12</v>
      </c>
      <c r="S1046" s="58">
        <v>46022</v>
      </c>
    </row>
    <row r="1047" spans="1:19" s="36" customFormat="1" ht="30" x14ac:dyDescent="0.25">
      <c r="A1047" s="101">
        <v>1027</v>
      </c>
      <c r="B1047" s="101">
        <v>722</v>
      </c>
      <c r="C1047" s="55" t="s">
        <v>1047</v>
      </c>
      <c r="D1047" s="59">
        <v>1959</v>
      </c>
      <c r="E1047" s="55"/>
      <c r="F1047" s="101" t="s">
        <v>1076</v>
      </c>
      <c r="G1047" s="54">
        <v>3</v>
      </c>
      <c r="H1047" s="54">
        <v>5</v>
      </c>
      <c r="I1047" s="57">
        <v>2668.1</v>
      </c>
      <c r="J1047" s="57">
        <v>2481</v>
      </c>
      <c r="K1047" s="13">
        <v>98</v>
      </c>
      <c r="L1047" s="57">
        <f>SUM('Прил.1.2-реестр дом'!G1042)</f>
        <v>14888500.369999999</v>
      </c>
      <c r="M1047" s="57">
        <v>0</v>
      </c>
      <c r="N1047" s="57">
        <v>0</v>
      </c>
      <c r="O1047" s="57">
        <v>0</v>
      </c>
      <c r="P1047" s="57">
        <f t="shared" si="69"/>
        <v>14888500.369999999</v>
      </c>
      <c r="Q1047" s="57">
        <f t="shared" si="71"/>
        <v>6001.01</v>
      </c>
      <c r="R1047" s="57">
        <f t="shared" si="70"/>
        <v>6001.01</v>
      </c>
      <c r="S1047" s="58">
        <v>46022</v>
      </c>
    </row>
    <row r="1048" spans="1:19" s="36" customFormat="1" ht="30" x14ac:dyDescent="0.25">
      <c r="A1048" s="101">
        <v>1028</v>
      </c>
      <c r="B1048" s="101">
        <v>723</v>
      </c>
      <c r="C1048" s="55" t="s">
        <v>1048</v>
      </c>
      <c r="D1048" s="59">
        <v>1962</v>
      </c>
      <c r="E1048" s="55"/>
      <c r="F1048" s="101" t="s">
        <v>1075</v>
      </c>
      <c r="G1048" s="54">
        <v>5</v>
      </c>
      <c r="H1048" s="54">
        <v>4</v>
      </c>
      <c r="I1048" s="57">
        <v>3866.5</v>
      </c>
      <c r="J1048" s="57">
        <v>3560.4</v>
      </c>
      <c r="K1048" s="13">
        <v>156</v>
      </c>
      <c r="L1048" s="57">
        <f>SUM('Прил.1.2-реестр дом'!G1043)</f>
        <v>10883346.869999999</v>
      </c>
      <c r="M1048" s="57">
        <v>0</v>
      </c>
      <c r="N1048" s="57">
        <v>0</v>
      </c>
      <c r="O1048" s="57">
        <v>0</v>
      </c>
      <c r="P1048" s="57">
        <f t="shared" si="69"/>
        <v>10883346.869999999</v>
      </c>
      <c r="Q1048" s="57">
        <f t="shared" si="71"/>
        <v>3056.78</v>
      </c>
      <c r="R1048" s="57">
        <f t="shared" si="70"/>
        <v>3056.78</v>
      </c>
      <c r="S1048" s="58">
        <v>46022</v>
      </c>
    </row>
    <row r="1049" spans="1:19" s="36" customFormat="1" ht="30" x14ac:dyDescent="0.25">
      <c r="A1049" s="101">
        <v>1029</v>
      </c>
      <c r="B1049" s="101">
        <v>724</v>
      </c>
      <c r="C1049" s="55" t="s">
        <v>1049</v>
      </c>
      <c r="D1049" s="59">
        <v>1961</v>
      </c>
      <c r="E1049" s="55"/>
      <c r="F1049" s="101" t="s">
        <v>1076</v>
      </c>
      <c r="G1049" s="54">
        <v>2</v>
      </c>
      <c r="H1049" s="54">
        <v>2</v>
      </c>
      <c r="I1049" s="57">
        <v>695.7</v>
      </c>
      <c r="J1049" s="57">
        <v>642.29999999999995</v>
      </c>
      <c r="K1049" s="13">
        <v>34</v>
      </c>
      <c r="L1049" s="57">
        <f>SUM('Прил.1.2-реестр дом'!G1044)</f>
        <v>2960056.98</v>
      </c>
      <c r="M1049" s="57">
        <v>0</v>
      </c>
      <c r="N1049" s="57">
        <v>0</v>
      </c>
      <c r="O1049" s="57">
        <v>0</v>
      </c>
      <c r="P1049" s="57">
        <f t="shared" si="69"/>
        <v>2960056.98</v>
      </c>
      <c r="Q1049" s="57">
        <f t="shared" si="71"/>
        <v>4608.53</v>
      </c>
      <c r="R1049" s="57">
        <f t="shared" si="70"/>
        <v>4608.53</v>
      </c>
      <c r="S1049" s="58">
        <v>46022</v>
      </c>
    </row>
    <row r="1050" spans="1:19" s="36" customFormat="1" ht="30" x14ac:dyDescent="0.25">
      <c r="A1050" s="101">
        <v>1030</v>
      </c>
      <c r="B1050" s="101">
        <v>725</v>
      </c>
      <c r="C1050" s="55" t="s">
        <v>1050</v>
      </c>
      <c r="D1050" s="59">
        <v>1969</v>
      </c>
      <c r="E1050" s="55"/>
      <c r="F1050" s="101" t="s">
        <v>1076</v>
      </c>
      <c r="G1050" s="54">
        <v>5</v>
      </c>
      <c r="H1050" s="54">
        <v>6</v>
      </c>
      <c r="I1050" s="57">
        <v>4907</v>
      </c>
      <c r="J1050" s="57">
        <v>4510.8</v>
      </c>
      <c r="K1050" s="13">
        <v>234</v>
      </c>
      <c r="L1050" s="57">
        <f>SUM('Прил.1.2-реестр дом'!G1045)</f>
        <v>5702798.6100000003</v>
      </c>
      <c r="M1050" s="57">
        <v>0</v>
      </c>
      <c r="N1050" s="57">
        <v>0</v>
      </c>
      <c r="O1050" s="57">
        <v>0</v>
      </c>
      <c r="P1050" s="57">
        <f t="shared" si="69"/>
        <v>5702798.6100000003</v>
      </c>
      <c r="Q1050" s="57">
        <f t="shared" si="71"/>
        <v>1264.25</v>
      </c>
      <c r="R1050" s="57">
        <f t="shared" si="70"/>
        <v>1264.25</v>
      </c>
      <c r="S1050" s="58">
        <v>46022</v>
      </c>
    </row>
    <row r="1051" spans="1:19" s="36" customFormat="1" ht="30" x14ac:dyDescent="0.25">
      <c r="A1051" s="101">
        <v>1031</v>
      </c>
      <c r="B1051" s="101">
        <v>726</v>
      </c>
      <c r="C1051" s="55" t="s">
        <v>1051</v>
      </c>
      <c r="D1051" s="59">
        <v>1961</v>
      </c>
      <c r="E1051" s="55"/>
      <c r="F1051" s="101" t="s">
        <v>1076</v>
      </c>
      <c r="G1051" s="54">
        <v>2</v>
      </c>
      <c r="H1051" s="54">
        <v>2</v>
      </c>
      <c r="I1051" s="57">
        <v>696.8</v>
      </c>
      <c r="J1051" s="57">
        <v>644.79999999999995</v>
      </c>
      <c r="K1051" s="13">
        <v>37</v>
      </c>
      <c r="L1051" s="57">
        <f>SUM('Прил.1.2-реестр дом'!G1046)</f>
        <v>2960109.78</v>
      </c>
      <c r="M1051" s="57">
        <v>0</v>
      </c>
      <c r="N1051" s="57">
        <v>0</v>
      </c>
      <c r="O1051" s="57">
        <v>0</v>
      </c>
      <c r="P1051" s="57">
        <f t="shared" si="69"/>
        <v>2960109.78</v>
      </c>
      <c r="Q1051" s="57">
        <f t="shared" si="71"/>
        <v>4590.74</v>
      </c>
      <c r="R1051" s="57">
        <f t="shared" si="70"/>
        <v>4590.74</v>
      </c>
      <c r="S1051" s="58">
        <v>46022</v>
      </c>
    </row>
    <row r="1052" spans="1:19" s="36" customFormat="1" ht="30" x14ac:dyDescent="0.25">
      <c r="A1052" s="101">
        <v>1032</v>
      </c>
      <c r="B1052" s="101">
        <v>727</v>
      </c>
      <c r="C1052" s="55" t="s">
        <v>1052</v>
      </c>
      <c r="D1052" s="59">
        <v>1961</v>
      </c>
      <c r="E1052" s="55"/>
      <c r="F1052" s="101" t="s">
        <v>1076</v>
      </c>
      <c r="G1052" s="54">
        <v>2</v>
      </c>
      <c r="H1052" s="54">
        <v>2</v>
      </c>
      <c r="I1052" s="57">
        <v>699.9</v>
      </c>
      <c r="J1052" s="57">
        <v>647</v>
      </c>
      <c r="K1052" s="13">
        <v>33</v>
      </c>
      <c r="L1052" s="57">
        <f>SUM('Прил.1.2-реестр дом'!G1047)</f>
        <v>2472193.36</v>
      </c>
      <c r="M1052" s="57">
        <v>0</v>
      </c>
      <c r="N1052" s="57">
        <v>0</v>
      </c>
      <c r="O1052" s="57">
        <v>0</v>
      </c>
      <c r="P1052" s="57">
        <f t="shared" si="69"/>
        <v>2472193.36</v>
      </c>
      <c r="Q1052" s="57">
        <f t="shared" si="71"/>
        <v>3821.01</v>
      </c>
      <c r="R1052" s="57">
        <f t="shared" si="70"/>
        <v>3821.01</v>
      </c>
      <c r="S1052" s="58">
        <v>46022</v>
      </c>
    </row>
    <row r="1053" spans="1:19" s="36" customFormat="1" ht="30" x14ac:dyDescent="0.25">
      <c r="A1053" s="101">
        <v>1033</v>
      </c>
      <c r="B1053" s="101">
        <v>728</v>
      </c>
      <c r="C1053" s="55" t="s">
        <v>1053</v>
      </c>
      <c r="D1053" s="56">
        <v>1995</v>
      </c>
      <c r="E1053" s="55"/>
      <c r="F1053" s="101" t="s">
        <v>1077</v>
      </c>
      <c r="G1053" s="54">
        <v>2</v>
      </c>
      <c r="H1053" s="54">
        <v>4</v>
      </c>
      <c r="I1053" s="57">
        <v>1303.9000000000001</v>
      </c>
      <c r="J1053" s="57">
        <v>1147.3</v>
      </c>
      <c r="K1053" s="13">
        <v>53</v>
      </c>
      <c r="L1053" s="57">
        <f>SUM('Прил.1.2-реестр дом'!G1048)</f>
        <v>4195478.0199999996</v>
      </c>
      <c r="M1053" s="57">
        <v>0</v>
      </c>
      <c r="N1053" s="57">
        <v>0</v>
      </c>
      <c r="O1053" s="57">
        <v>0</v>
      </c>
      <c r="P1053" s="57">
        <f t="shared" si="69"/>
        <v>4195478.0199999996</v>
      </c>
      <c r="Q1053" s="57">
        <f t="shared" si="71"/>
        <v>3656.83</v>
      </c>
      <c r="R1053" s="57">
        <f t="shared" si="70"/>
        <v>3656.83</v>
      </c>
      <c r="S1053" s="58">
        <v>46022</v>
      </c>
    </row>
    <row r="1054" spans="1:19" s="36" customFormat="1" ht="30" x14ac:dyDescent="0.25">
      <c r="A1054" s="101">
        <v>1034</v>
      </c>
      <c r="B1054" s="101">
        <v>729</v>
      </c>
      <c r="C1054" s="55" t="s">
        <v>1054</v>
      </c>
      <c r="D1054" s="59">
        <v>1961</v>
      </c>
      <c r="E1054" s="55"/>
      <c r="F1054" s="101" t="s">
        <v>1076</v>
      </c>
      <c r="G1054" s="54">
        <v>2</v>
      </c>
      <c r="H1054" s="54">
        <v>2</v>
      </c>
      <c r="I1054" s="57">
        <v>700.4</v>
      </c>
      <c r="J1054" s="57">
        <v>646.79999999999995</v>
      </c>
      <c r="K1054" s="13">
        <v>25</v>
      </c>
      <c r="L1054" s="57">
        <f>SUM('Прил.1.2-реестр дом'!G1049)</f>
        <v>3070813.38</v>
      </c>
      <c r="M1054" s="57">
        <v>0</v>
      </c>
      <c r="N1054" s="57">
        <v>0</v>
      </c>
      <c r="O1054" s="57">
        <v>0</v>
      </c>
      <c r="P1054" s="57">
        <f t="shared" si="69"/>
        <v>3070813.38</v>
      </c>
      <c r="Q1054" s="57">
        <f t="shared" si="71"/>
        <v>4747.7</v>
      </c>
      <c r="R1054" s="57">
        <f t="shared" si="70"/>
        <v>4747.7</v>
      </c>
      <c r="S1054" s="58">
        <v>46022</v>
      </c>
    </row>
    <row r="1055" spans="1:19" s="36" customFormat="1" ht="30" x14ac:dyDescent="0.25">
      <c r="A1055" s="101">
        <v>1035</v>
      </c>
      <c r="B1055" s="101">
        <v>730</v>
      </c>
      <c r="C1055" s="55" t="s">
        <v>1055</v>
      </c>
      <c r="D1055" s="59">
        <v>1962</v>
      </c>
      <c r="E1055" s="55"/>
      <c r="F1055" s="101" t="s">
        <v>1076</v>
      </c>
      <c r="G1055" s="54">
        <v>5</v>
      </c>
      <c r="H1055" s="54">
        <v>4</v>
      </c>
      <c r="I1055" s="57">
        <v>3446.5</v>
      </c>
      <c r="J1055" s="57">
        <v>3177.5</v>
      </c>
      <c r="K1055" s="13">
        <v>149</v>
      </c>
      <c r="L1055" s="57">
        <f>SUM('Прил.1.2-реестр дом'!G1050)</f>
        <v>7576301.8399999999</v>
      </c>
      <c r="M1055" s="57">
        <v>0</v>
      </c>
      <c r="N1055" s="57">
        <v>0</v>
      </c>
      <c r="O1055" s="57">
        <v>0</v>
      </c>
      <c r="P1055" s="57">
        <f t="shared" si="69"/>
        <v>7576301.8399999999</v>
      </c>
      <c r="Q1055" s="57">
        <f t="shared" si="71"/>
        <v>2384.36</v>
      </c>
      <c r="R1055" s="57">
        <f t="shared" si="70"/>
        <v>2384.36</v>
      </c>
      <c r="S1055" s="58">
        <v>46022</v>
      </c>
    </row>
    <row r="1056" spans="1:19" s="36" customFormat="1" ht="30" x14ac:dyDescent="0.25">
      <c r="A1056" s="101">
        <v>1036</v>
      </c>
      <c r="B1056" s="101">
        <v>731</v>
      </c>
      <c r="C1056" s="55" t="s">
        <v>1056</v>
      </c>
      <c r="D1056" s="59">
        <v>1958</v>
      </c>
      <c r="E1056" s="55"/>
      <c r="F1056" s="101" t="s">
        <v>1076</v>
      </c>
      <c r="G1056" s="54">
        <v>3</v>
      </c>
      <c r="H1056" s="54">
        <v>3</v>
      </c>
      <c r="I1056" s="57">
        <v>1451.3</v>
      </c>
      <c r="J1056" s="57">
        <v>1332.4</v>
      </c>
      <c r="K1056" s="13">
        <v>51</v>
      </c>
      <c r="L1056" s="57">
        <f>SUM('Прил.1.2-реестр дом'!G1051)</f>
        <v>6483433.3899999997</v>
      </c>
      <c r="M1056" s="57">
        <v>0</v>
      </c>
      <c r="N1056" s="57">
        <v>0</v>
      </c>
      <c r="O1056" s="57">
        <v>0</v>
      </c>
      <c r="P1056" s="57">
        <f t="shared" si="69"/>
        <v>6483433.3899999997</v>
      </c>
      <c r="Q1056" s="57">
        <f t="shared" si="71"/>
        <v>4865.9799999999996</v>
      </c>
      <c r="R1056" s="57">
        <f t="shared" si="70"/>
        <v>4865.9799999999996</v>
      </c>
      <c r="S1056" s="58">
        <v>46022</v>
      </c>
    </row>
    <row r="1057" spans="1:19" s="36" customFormat="1" ht="30" x14ac:dyDescent="0.25">
      <c r="A1057" s="101">
        <v>1037</v>
      </c>
      <c r="B1057" s="101">
        <v>732</v>
      </c>
      <c r="C1057" s="55" t="s">
        <v>1057</v>
      </c>
      <c r="D1057" s="59">
        <v>1961</v>
      </c>
      <c r="E1057" s="55"/>
      <c r="F1057" s="101" t="s">
        <v>1076</v>
      </c>
      <c r="G1057" s="54">
        <v>3</v>
      </c>
      <c r="H1057" s="54">
        <v>3</v>
      </c>
      <c r="I1057" s="57">
        <v>1647.66</v>
      </c>
      <c r="J1057" s="57">
        <v>1528.56</v>
      </c>
      <c r="K1057" s="13">
        <v>64</v>
      </c>
      <c r="L1057" s="57">
        <f>SUM('Прил.1.2-реестр дом'!G1052)</f>
        <v>5553699.3499999996</v>
      </c>
      <c r="M1057" s="57">
        <v>0</v>
      </c>
      <c r="N1057" s="57">
        <v>0</v>
      </c>
      <c r="O1057" s="57">
        <v>0</v>
      </c>
      <c r="P1057" s="57">
        <f t="shared" si="69"/>
        <v>5553699.3499999996</v>
      </c>
      <c r="Q1057" s="57">
        <f t="shared" si="71"/>
        <v>3633.29</v>
      </c>
      <c r="R1057" s="57">
        <f t="shared" si="70"/>
        <v>3633.29</v>
      </c>
      <c r="S1057" s="58">
        <v>46022</v>
      </c>
    </row>
    <row r="1058" spans="1:19" s="36" customFormat="1" ht="30" x14ac:dyDescent="0.25">
      <c r="A1058" s="101">
        <v>1038</v>
      </c>
      <c r="B1058" s="101">
        <v>733</v>
      </c>
      <c r="C1058" s="55" t="s">
        <v>1058</v>
      </c>
      <c r="D1058" s="59">
        <v>1971</v>
      </c>
      <c r="E1058" s="55"/>
      <c r="F1058" s="101" t="s">
        <v>1076</v>
      </c>
      <c r="G1058" s="54">
        <v>5</v>
      </c>
      <c r="H1058" s="54">
        <v>4</v>
      </c>
      <c r="I1058" s="57">
        <v>3714.6</v>
      </c>
      <c r="J1058" s="57">
        <v>3408.8</v>
      </c>
      <c r="K1058" s="13">
        <v>300</v>
      </c>
      <c r="L1058" s="57">
        <f>SUM('Прил.1.2-реестр дом'!G1053)</f>
        <v>4317019.71</v>
      </c>
      <c r="M1058" s="57">
        <v>0</v>
      </c>
      <c r="N1058" s="57">
        <v>0</v>
      </c>
      <c r="O1058" s="57">
        <v>0</v>
      </c>
      <c r="P1058" s="57">
        <f t="shared" si="69"/>
        <v>4317019.71</v>
      </c>
      <c r="Q1058" s="57">
        <f t="shared" si="71"/>
        <v>1266.43</v>
      </c>
      <c r="R1058" s="57">
        <f t="shared" si="70"/>
        <v>1266.43</v>
      </c>
      <c r="S1058" s="58">
        <v>46022</v>
      </c>
    </row>
    <row r="1059" spans="1:19" s="36" customFormat="1" ht="30" x14ac:dyDescent="0.25">
      <c r="A1059" s="101">
        <v>1039</v>
      </c>
      <c r="B1059" s="101">
        <v>734</v>
      </c>
      <c r="C1059" s="55" t="s">
        <v>1059</v>
      </c>
      <c r="D1059" s="59">
        <v>1970</v>
      </c>
      <c r="E1059" s="55"/>
      <c r="F1059" s="101" t="s">
        <v>1076</v>
      </c>
      <c r="G1059" s="54">
        <v>2</v>
      </c>
      <c r="H1059" s="54">
        <v>3</v>
      </c>
      <c r="I1059" s="57">
        <v>928.9</v>
      </c>
      <c r="J1059" s="57">
        <v>849.6</v>
      </c>
      <c r="K1059" s="13">
        <v>42</v>
      </c>
      <c r="L1059" s="57">
        <f>SUM('Прил.1.2-реестр дом'!G1054)</f>
        <v>3672400.32</v>
      </c>
      <c r="M1059" s="57">
        <v>0</v>
      </c>
      <c r="N1059" s="57">
        <v>0</v>
      </c>
      <c r="O1059" s="57">
        <v>0</v>
      </c>
      <c r="P1059" s="57">
        <f t="shared" si="69"/>
        <v>3672400.32</v>
      </c>
      <c r="Q1059" s="57">
        <f t="shared" si="71"/>
        <v>4322.51</v>
      </c>
      <c r="R1059" s="57">
        <f t="shared" si="70"/>
        <v>4322.51</v>
      </c>
      <c r="S1059" s="58">
        <v>46022</v>
      </c>
    </row>
    <row r="1060" spans="1:19" s="36" customFormat="1" ht="30" x14ac:dyDescent="0.25">
      <c r="A1060" s="101">
        <v>1040</v>
      </c>
      <c r="B1060" s="101">
        <v>735</v>
      </c>
      <c r="C1060" s="55" t="s">
        <v>1060</v>
      </c>
      <c r="D1060" s="59">
        <v>1961</v>
      </c>
      <c r="E1060" s="55"/>
      <c r="F1060" s="101" t="s">
        <v>1076</v>
      </c>
      <c r="G1060" s="54">
        <v>2</v>
      </c>
      <c r="H1060" s="54">
        <v>2</v>
      </c>
      <c r="I1060" s="57">
        <v>476.7</v>
      </c>
      <c r="J1060" s="57">
        <v>418.4</v>
      </c>
      <c r="K1060" s="13">
        <v>18</v>
      </c>
      <c r="L1060" s="57">
        <f>SUM('Прил.1.2-реестр дом'!G1055)</f>
        <v>1683804.22</v>
      </c>
      <c r="M1060" s="57">
        <v>0</v>
      </c>
      <c r="N1060" s="57">
        <v>0</v>
      </c>
      <c r="O1060" s="57">
        <v>0</v>
      </c>
      <c r="P1060" s="57">
        <f t="shared" si="69"/>
        <v>1683804.22</v>
      </c>
      <c r="Q1060" s="57">
        <f t="shared" si="71"/>
        <v>4024.39</v>
      </c>
      <c r="R1060" s="57">
        <f t="shared" si="70"/>
        <v>4024.39</v>
      </c>
      <c r="S1060" s="58">
        <v>46022</v>
      </c>
    </row>
    <row r="1061" spans="1:19" s="36" customFormat="1" ht="30" x14ac:dyDescent="0.25">
      <c r="A1061" s="101">
        <v>1041</v>
      </c>
      <c r="B1061" s="101">
        <v>736</v>
      </c>
      <c r="C1061" s="55" t="s">
        <v>1061</v>
      </c>
      <c r="D1061" s="59">
        <v>1960</v>
      </c>
      <c r="E1061" s="55"/>
      <c r="F1061" s="101" t="s">
        <v>1076</v>
      </c>
      <c r="G1061" s="54">
        <v>2</v>
      </c>
      <c r="H1061" s="54">
        <v>2</v>
      </c>
      <c r="I1061" s="57">
        <v>519.6</v>
      </c>
      <c r="J1061" s="57">
        <v>452.7</v>
      </c>
      <c r="K1061" s="13">
        <v>16</v>
      </c>
      <c r="L1061" s="57">
        <f>SUM('Прил.1.2-реестр дом'!G1056)</f>
        <v>1835336</v>
      </c>
      <c r="M1061" s="57">
        <v>0</v>
      </c>
      <c r="N1061" s="57">
        <v>0</v>
      </c>
      <c r="O1061" s="57">
        <v>0</v>
      </c>
      <c r="P1061" s="57">
        <f t="shared" si="69"/>
        <v>1835336</v>
      </c>
      <c r="Q1061" s="57">
        <f t="shared" si="71"/>
        <v>4054.2</v>
      </c>
      <c r="R1061" s="57">
        <f t="shared" si="70"/>
        <v>4054.2</v>
      </c>
      <c r="S1061" s="58">
        <v>46022</v>
      </c>
    </row>
    <row r="1062" spans="1:19" s="36" customFormat="1" ht="30" x14ac:dyDescent="0.25">
      <c r="A1062" s="101">
        <v>1042</v>
      </c>
      <c r="B1062" s="101">
        <v>737</v>
      </c>
      <c r="C1062" s="55" t="s">
        <v>1062</v>
      </c>
      <c r="D1062" s="59">
        <v>1960</v>
      </c>
      <c r="E1062" s="55"/>
      <c r="F1062" s="101" t="s">
        <v>1076</v>
      </c>
      <c r="G1062" s="54">
        <v>2</v>
      </c>
      <c r="H1062" s="54">
        <v>2</v>
      </c>
      <c r="I1062" s="57">
        <v>474.7</v>
      </c>
      <c r="J1062" s="57">
        <v>417.5</v>
      </c>
      <c r="K1062" s="13">
        <v>18</v>
      </c>
      <c r="L1062" s="57">
        <f>SUM('Прил.1.2-реестр дом'!G1057)</f>
        <v>1676739.8</v>
      </c>
      <c r="M1062" s="57">
        <v>0</v>
      </c>
      <c r="N1062" s="57">
        <v>0</v>
      </c>
      <c r="O1062" s="57">
        <v>0</v>
      </c>
      <c r="P1062" s="57">
        <f t="shared" si="69"/>
        <v>1676739.8</v>
      </c>
      <c r="Q1062" s="57">
        <f t="shared" si="71"/>
        <v>4016.14</v>
      </c>
      <c r="R1062" s="57">
        <f t="shared" si="70"/>
        <v>4016.14</v>
      </c>
      <c r="S1062" s="58">
        <v>46022</v>
      </c>
    </row>
    <row r="1063" spans="1:19" s="36" customFormat="1" ht="30" x14ac:dyDescent="0.25">
      <c r="A1063" s="101">
        <v>1043</v>
      </c>
      <c r="B1063" s="101">
        <v>738</v>
      </c>
      <c r="C1063" s="55" t="s">
        <v>1063</v>
      </c>
      <c r="D1063" s="59">
        <v>1960</v>
      </c>
      <c r="E1063" s="55"/>
      <c r="F1063" s="101" t="s">
        <v>1076</v>
      </c>
      <c r="G1063" s="54">
        <v>2</v>
      </c>
      <c r="H1063" s="54">
        <v>2</v>
      </c>
      <c r="I1063" s="57">
        <v>483.7</v>
      </c>
      <c r="J1063" s="57">
        <v>422.1</v>
      </c>
      <c r="K1063" s="13">
        <v>16</v>
      </c>
      <c r="L1063" s="57">
        <f>SUM('Прил.1.2-реестр дом'!G1058)</f>
        <v>1919061.12</v>
      </c>
      <c r="M1063" s="57">
        <v>0</v>
      </c>
      <c r="N1063" s="57">
        <v>0</v>
      </c>
      <c r="O1063" s="57">
        <v>0</v>
      </c>
      <c r="P1063" s="57">
        <f t="shared" si="69"/>
        <v>1919061.12</v>
      </c>
      <c r="Q1063" s="57">
        <f t="shared" si="71"/>
        <v>4546.46</v>
      </c>
      <c r="R1063" s="57">
        <f t="shared" si="70"/>
        <v>4546.46</v>
      </c>
      <c r="S1063" s="58">
        <v>46022</v>
      </c>
    </row>
    <row r="1064" spans="1:19" x14ac:dyDescent="0.25">
      <c r="A1064" s="63"/>
      <c r="B1064" s="41"/>
    </row>
    <row r="1065" spans="1:19" x14ac:dyDescent="0.25">
      <c r="A1065" s="40"/>
      <c r="B1065" s="41"/>
    </row>
    <row r="1066" spans="1:19" x14ac:dyDescent="0.25">
      <c r="A1066" s="40"/>
      <c r="B1066" s="41"/>
    </row>
    <row r="1067" spans="1:19" x14ac:dyDescent="0.25">
      <c r="A1067" s="40"/>
      <c r="B1067" s="41"/>
    </row>
    <row r="1068" spans="1:19" x14ac:dyDescent="0.25">
      <c r="A1068" s="40"/>
      <c r="B1068" s="41"/>
    </row>
    <row r="1069" spans="1:19" x14ac:dyDescent="0.25">
      <c r="A1069" s="40"/>
      <c r="B1069" s="41"/>
    </row>
    <row r="1070" spans="1:19" x14ac:dyDescent="0.25">
      <c r="A1070" s="40"/>
      <c r="B1070" s="41"/>
    </row>
    <row r="1071" spans="1:19" x14ac:dyDescent="0.25">
      <c r="A1071" s="40"/>
      <c r="B1071" s="41"/>
    </row>
    <row r="1072" spans="1:19" x14ac:dyDescent="0.25">
      <c r="A1072" s="40"/>
      <c r="B1072" s="41"/>
    </row>
    <row r="1073" spans="1:2" x14ac:dyDescent="0.25">
      <c r="A1073" s="40"/>
      <c r="B1073" s="41"/>
    </row>
    <row r="1074" spans="1:2" x14ac:dyDescent="0.25">
      <c r="A1074" s="40"/>
      <c r="B1074" s="41"/>
    </row>
    <row r="1075" spans="1:2" x14ac:dyDescent="0.25">
      <c r="A1075" s="40"/>
      <c r="B1075" s="41"/>
    </row>
    <row r="1076" spans="1:2" x14ac:dyDescent="0.25">
      <c r="A1076" s="40"/>
      <c r="B1076" s="41"/>
    </row>
    <row r="1077" spans="1:2" x14ac:dyDescent="0.25">
      <c r="A1077" s="40"/>
      <c r="B1077" s="41"/>
    </row>
    <row r="1078" spans="1:2" x14ac:dyDescent="0.25">
      <c r="A1078" s="40"/>
      <c r="B1078" s="41"/>
    </row>
    <row r="1079" spans="1:2" x14ac:dyDescent="0.25">
      <c r="A1079" s="40"/>
      <c r="B1079" s="41"/>
    </row>
    <row r="1080" spans="1:2" x14ac:dyDescent="0.25">
      <c r="A1080" s="40"/>
      <c r="B1080" s="41"/>
    </row>
    <row r="1081" spans="1:2" x14ac:dyDescent="0.25">
      <c r="A1081" s="40"/>
      <c r="B1081" s="41"/>
    </row>
    <row r="1082" spans="1:2" x14ac:dyDescent="0.25">
      <c r="A1082" s="40"/>
      <c r="B1082" s="41"/>
    </row>
    <row r="1083" spans="1:2" x14ac:dyDescent="0.25">
      <c r="A1083" s="40"/>
      <c r="B1083" s="41"/>
    </row>
    <row r="1084" spans="1:2" x14ac:dyDescent="0.25">
      <c r="A1084" s="40"/>
      <c r="B1084" s="41"/>
    </row>
    <row r="1085" spans="1:2" x14ac:dyDescent="0.25">
      <c r="A1085" s="40"/>
      <c r="B1085" s="41"/>
    </row>
    <row r="1086" spans="1:2" x14ac:dyDescent="0.25">
      <c r="A1086" s="40"/>
      <c r="B1086" s="41"/>
    </row>
    <row r="1087" spans="1:2" x14ac:dyDescent="0.25">
      <c r="A1087" s="40"/>
      <c r="B1087" s="41"/>
    </row>
    <row r="1088" spans="1:2" x14ac:dyDescent="0.25">
      <c r="A1088" s="40"/>
      <c r="B1088" s="41"/>
    </row>
    <row r="1089" spans="1:2" x14ac:dyDescent="0.25">
      <c r="A1089" s="40"/>
      <c r="B1089" s="41"/>
    </row>
    <row r="1090" spans="1:2" x14ac:dyDescent="0.25">
      <c r="A1090" s="40"/>
      <c r="B1090" s="41"/>
    </row>
    <row r="1091" spans="1:2" x14ac:dyDescent="0.25">
      <c r="A1091" s="40"/>
      <c r="B1091" s="41"/>
    </row>
    <row r="1092" spans="1:2" x14ac:dyDescent="0.25">
      <c r="A1092" s="40"/>
      <c r="B1092" s="41"/>
    </row>
    <row r="1093" spans="1:2" x14ac:dyDescent="0.25">
      <c r="A1093" s="40"/>
      <c r="B1093" s="41"/>
    </row>
    <row r="1094" spans="1:2" x14ac:dyDescent="0.25">
      <c r="A1094" s="40"/>
      <c r="B1094" s="41"/>
    </row>
    <row r="1095" spans="1:2" x14ac:dyDescent="0.25">
      <c r="A1095" s="40"/>
      <c r="B1095" s="41"/>
    </row>
    <row r="1096" spans="1:2" x14ac:dyDescent="0.25">
      <c r="A1096" s="40"/>
      <c r="B1096" s="41"/>
    </row>
    <row r="1097" spans="1:2" x14ac:dyDescent="0.25">
      <c r="A1097" s="40"/>
      <c r="B1097" s="41"/>
    </row>
    <row r="1098" spans="1:2" x14ac:dyDescent="0.25">
      <c r="A1098" s="40"/>
      <c r="B1098" s="41"/>
    </row>
    <row r="1099" spans="1:2" x14ac:dyDescent="0.25">
      <c r="A1099" s="40"/>
      <c r="B1099" s="41"/>
    </row>
    <row r="1100" spans="1:2" x14ac:dyDescent="0.25">
      <c r="A1100" s="40"/>
      <c r="B1100" s="41"/>
    </row>
    <row r="1101" spans="1:2" x14ac:dyDescent="0.25">
      <c r="A1101" s="40"/>
      <c r="B1101" s="41"/>
    </row>
    <row r="1102" spans="1:2" x14ac:dyDescent="0.25">
      <c r="A1102" s="40"/>
      <c r="B1102" s="41"/>
    </row>
    <row r="1103" spans="1:2" x14ac:dyDescent="0.25">
      <c r="A1103" s="40"/>
      <c r="B1103" s="41"/>
    </row>
    <row r="1104" spans="1:2" x14ac:dyDescent="0.25">
      <c r="A1104" s="40"/>
      <c r="B1104" s="41"/>
    </row>
    <row r="1105" spans="1:2" x14ac:dyDescent="0.25">
      <c r="A1105" s="40"/>
      <c r="B1105" s="41"/>
    </row>
    <row r="1106" spans="1:2" x14ac:dyDescent="0.25">
      <c r="A1106" s="40"/>
      <c r="B1106" s="41"/>
    </row>
    <row r="1107" spans="1:2" x14ac:dyDescent="0.25">
      <c r="A1107" s="40"/>
      <c r="B1107" s="41"/>
    </row>
    <row r="1108" spans="1:2" x14ac:dyDescent="0.25">
      <c r="A1108" s="40"/>
      <c r="B1108" s="41"/>
    </row>
    <row r="1109" spans="1:2" x14ac:dyDescent="0.25">
      <c r="A1109" s="40"/>
      <c r="B1109" s="41"/>
    </row>
    <row r="1110" spans="1:2" x14ac:dyDescent="0.25">
      <c r="A1110" s="40"/>
      <c r="B1110" s="41"/>
    </row>
    <row r="1111" spans="1:2" x14ac:dyDescent="0.25">
      <c r="A1111" s="40"/>
      <c r="B1111" s="41"/>
    </row>
    <row r="1112" spans="1:2" x14ac:dyDescent="0.25">
      <c r="A1112" s="40"/>
      <c r="B1112" s="41"/>
    </row>
    <row r="1113" spans="1:2" x14ac:dyDescent="0.25">
      <c r="A1113" s="40"/>
      <c r="B1113" s="41"/>
    </row>
    <row r="1114" spans="1:2" x14ac:dyDescent="0.25">
      <c r="A1114" s="40"/>
      <c r="B1114" s="41"/>
    </row>
    <row r="1115" spans="1:2" x14ac:dyDescent="0.25">
      <c r="A1115" s="40"/>
      <c r="B1115" s="41"/>
    </row>
    <row r="1116" spans="1:2" x14ac:dyDescent="0.25">
      <c r="A1116" s="40"/>
      <c r="B1116" s="41"/>
    </row>
    <row r="1117" spans="1:2" x14ac:dyDescent="0.25">
      <c r="A1117" s="40"/>
      <c r="B1117" s="41"/>
    </row>
    <row r="1118" spans="1:2" x14ac:dyDescent="0.25">
      <c r="A1118" s="40"/>
      <c r="B1118" s="41"/>
    </row>
    <row r="1119" spans="1:2" x14ac:dyDescent="0.25">
      <c r="A1119" s="40"/>
      <c r="B1119" s="41"/>
    </row>
    <row r="1120" spans="1:2" x14ac:dyDescent="0.25">
      <c r="A1120" s="40"/>
      <c r="B1120" s="41"/>
    </row>
    <row r="1121" spans="1:2" x14ac:dyDescent="0.25">
      <c r="A1121" s="40"/>
      <c r="B1121" s="41"/>
    </row>
    <row r="1122" spans="1:2" x14ac:dyDescent="0.25">
      <c r="A1122" s="40"/>
      <c r="B1122" s="41"/>
    </row>
    <row r="1123" spans="1:2" x14ac:dyDescent="0.25">
      <c r="A1123" s="40"/>
      <c r="B1123" s="41"/>
    </row>
    <row r="1124" spans="1:2" x14ac:dyDescent="0.25">
      <c r="A1124" s="40"/>
      <c r="B1124" s="41"/>
    </row>
    <row r="1125" spans="1:2" x14ac:dyDescent="0.25">
      <c r="A1125" s="40"/>
      <c r="B1125" s="41"/>
    </row>
    <row r="1126" spans="1:2" x14ac:dyDescent="0.25">
      <c r="A1126" s="40"/>
      <c r="B1126" s="41"/>
    </row>
    <row r="1127" spans="1:2" x14ac:dyDescent="0.25">
      <c r="A1127" s="40"/>
      <c r="B1127" s="41"/>
    </row>
    <row r="1128" spans="1:2" x14ac:dyDescent="0.25">
      <c r="A1128" s="40"/>
      <c r="B1128" s="41"/>
    </row>
    <row r="1129" spans="1:2" x14ac:dyDescent="0.25">
      <c r="A1129" s="40"/>
      <c r="B1129" s="41"/>
    </row>
    <row r="1130" spans="1:2" x14ac:dyDescent="0.25">
      <c r="A1130" s="40"/>
      <c r="B1130" s="41"/>
    </row>
    <row r="1131" spans="1:2" x14ac:dyDescent="0.25">
      <c r="A1131" s="40"/>
      <c r="B1131" s="41"/>
    </row>
    <row r="1132" spans="1:2" x14ac:dyDescent="0.25">
      <c r="A1132" s="40"/>
      <c r="B1132" s="41"/>
    </row>
    <row r="1133" spans="1:2" x14ac:dyDescent="0.25">
      <c r="A1133" s="40"/>
      <c r="B1133" s="41"/>
    </row>
    <row r="1134" spans="1:2" x14ac:dyDescent="0.25">
      <c r="A1134" s="40"/>
      <c r="B1134" s="41"/>
    </row>
    <row r="1135" spans="1:2" x14ac:dyDescent="0.25">
      <c r="A1135" s="40"/>
      <c r="B1135" s="41"/>
    </row>
    <row r="1136" spans="1:2" x14ac:dyDescent="0.25">
      <c r="A1136" s="40"/>
      <c r="B1136" s="41"/>
    </row>
    <row r="1137" spans="1:2" x14ac:dyDescent="0.25">
      <c r="A1137" s="40"/>
      <c r="B1137" s="41"/>
    </row>
    <row r="1138" spans="1:2" x14ac:dyDescent="0.25">
      <c r="A1138" s="40"/>
      <c r="B1138" s="41"/>
    </row>
    <row r="1139" spans="1:2" x14ac:dyDescent="0.25">
      <c r="A1139" s="40"/>
      <c r="B1139" s="41"/>
    </row>
    <row r="1140" spans="1:2" x14ac:dyDescent="0.25">
      <c r="A1140" s="40"/>
      <c r="B1140" s="41"/>
    </row>
    <row r="1141" spans="1:2" x14ac:dyDescent="0.25">
      <c r="A1141" s="40"/>
      <c r="B1141" s="41"/>
    </row>
    <row r="1142" spans="1:2" x14ac:dyDescent="0.25">
      <c r="A1142" s="40"/>
      <c r="B1142" s="41"/>
    </row>
    <row r="1143" spans="1:2" x14ac:dyDescent="0.25">
      <c r="A1143" s="40"/>
      <c r="B1143" s="41"/>
    </row>
    <row r="1144" spans="1:2" x14ac:dyDescent="0.25">
      <c r="A1144" s="40"/>
      <c r="B1144" s="41"/>
    </row>
    <row r="1145" spans="1:2" x14ac:dyDescent="0.25">
      <c r="A1145" s="40"/>
      <c r="B1145" s="41"/>
    </row>
    <row r="1146" spans="1:2" x14ac:dyDescent="0.25">
      <c r="A1146" s="40"/>
      <c r="B1146" s="41"/>
    </row>
    <row r="1147" spans="1:2" x14ac:dyDescent="0.25">
      <c r="A1147" s="40"/>
      <c r="B1147" s="41"/>
    </row>
    <row r="1148" spans="1:2" x14ac:dyDescent="0.25">
      <c r="A1148" s="40"/>
      <c r="B1148" s="41"/>
    </row>
    <row r="1149" spans="1:2" x14ac:dyDescent="0.25">
      <c r="A1149" s="40"/>
      <c r="B1149" s="41"/>
    </row>
    <row r="1150" spans="1:2" x14ac:dyDescent="0.25">
      <c r="A1150" s="40"/>
      <c r="B1150" s="41"/>
    </row>
    <row r="1151" spans="1:2" x14ac:dyDescent="0.25">
      <c r="A1151" s="40"/>
      <c r="B1151" s="41"/>
    </row>
    <row r="1152" spans="1:2" x14ac:dyDescent="0.25">
      <c r="A1152" s="40"/>
      <c r="B1152" s="41"/>
    </row>
    <row r="1153" spans="1:2" x14ac:dyDescent="0.25">
      <c r="A1153" s="40"/>
      <c r="B1153" s="41"/>
    </row>
    <row r="1154" spans="1:2" x14ac:dyDescent="0.25">
      <c r="A1154" s="40"/>
      <c r="B1154" s="41"/>
    </row>
    <row r="1155" spans="1:2" x14ac:dyDescent="0.25">
      <c r="A1155" s="40"/>
      <c r="B1155" s="41"/>
    </row>
    <row r="1156" spans="1:2" x14ac:dyDescent="0.25">
      <c r="A1156" s="40"/>
      <c r="B1156" s="41"/>
    </row>
    <row r="1157" spans="1:2" x14ac:dyDescent="0.25">
      <c r="A1157" s="40"/>
      <c r="B1157" s="41"/>
    </row>
    <row r="1158" spans="1:2" x14ac:dyDescent="0.25">
      <c r="A1158" s="40"/>
      <c r="B1158" s="41"/>
    </row>
    <row r="1159" spans="1:2" x14ac:dyDescent="0.25">
      <c r="A1159" s="40"/>
      <c r="B1159" s="41"/>
    </row>
    <row r="1160" spans="1:2" x14ac:dyDescent="0.25">
      <c r="A1160" s="40"/>
      <c r="B1160" s="41"/>
    </row>
    <row r="1161" spans="1:2" x14ac:dyDescent="0.25">
      <c r="A1161" s="40"/>
      <c r="B1161" s="41"/>
    </row>
    <row r="1162" spans="1:2" x14ac:dyDescent="0.25">
      <c r="A1162" s="40"/>
      <c r="B1162" s="41"/>
    </row>
    <row r="1163" spans="1:2" x14ac:dyDescent="0.25">
      <c r="A1163" s="40"/>
      <c r="B1163" s="41"/>
    </row>
    <row r="1164" spans="1:2" x14ac:dyDescent="0.25">
      <c r="A1164" s="40"/>
      <c r="B1164" s="41"/>
    </row>
    <row r="1165" spans="1:2" x14ac:dyDescent="0.25">
      <c r="A1165" s="40"/>
      <c r="B1165" s="41"/>
    </row>
    <row r="1166" spans="1:2" x14ac:dyDescent="0.25">
      <c r="A1166" s="40"/>
      <c r="B1166" s="41"/>
    </row>
    <row r="1167" spans="1:2" x14ac:dyDescent="0.25">
      <c r="A1167" s="40"/>
      <c r="B1167" s="41"/>
    </row>
    <row r="1168" spans="1:2" x14ac:dyDescent="0.25">
      <c r="A1168" s="40"/>
      <c r="B1168" s="41"/>
    </row>
    <row r="1169" spans="1:2" x14ac:dyDescent="0.25">
      <c r="A1169" s="40"/>
      <c r="B1169" s="41"/>
    </row>
    <row r="1170" spans="1:2" x14ac:dyDescent="0.25">
      <c r="A1170" s="40"/>
      <c r="B1170" s="41"/>
    </row>
    <row r="1171" spans="1:2" x14ac:dyDescent="0.25">
      <c r="A1171" s="40"/>
      <c r="B1171" s="41"/>
    </row>
    <row r="1172" spans="1:2" x14ac:dyDescent="0.25">
      <c r="A1172" s="40"/>
      <c r="B1172" s="41"/>
    </row>
    <row r="1173" spans="1:2" x14ac:dyDescent="0.25">
      <c r="A1173" s="40"/>
      <c r="B1173" s="41"/>
    </row>
    <row r="1174" spans="1:2" x14ac:dyDescent="0.25">
      <c r="A1174" s="40"/>
      <c r="B1174" s="41"/>
    </row>
    <row r="1175" spans="1:2" x14ac:dyDescent="0.25">
      <c r="A1175" s="40"/>
      <c r="B1175" s="41"/>
    </row>
    <row r="1176" spans="1:2" x14ac:dyDescent="0.25">
      <c r="A1176" s="40"/>
      <c r="B1176" s="41"/>
    </row>
    <row r="1177" spans="1:2" x14ac:dyDescent="0.25">
      <c r="A1177" s="40"/>
      <c r="B1177" s="41"/>
    </row>
    <row r="1178" spans="1:2" x14ac:dyDescent="0.25">
      <c r="A1178" s="40"/>
      <c r="B1178" s="41"/>
    </row>
    <row r="1179" spans="1:2" x14ac:dyDescent="0.25">
      <c r="A1179" s="40"/>
      <c r="B1179" s="41"/>
    </row>
    <row r="1180" spans="1:2" x14ac:dyDescent="0.25">
      <c r="A1180" s="40"/>
      <c r="B1180" s="41"/>
    </row>
    <row r="1181" spans="1:2" x14ac:dyDescent="0.25">
      <c r="A1181" s="40"/>
      <c r="B1181" s="41"/>
    </row>
    <row r="1182" spans="1:2" x14ac:dyDescent="0.25">
      <c r="A1182" s="40"/>
      <c r="B1182" s="41"/>
    </row>
    <row r="1183" spans="1:2" x14ac:dyDescent="0.25">
      <c r="A1183" s="40"/>
      <c r="B1183" s="41"/>
    </row>
    <row r="1184" spans="1:2" x14ac:dyDescent="0.25">
      <c r="A1184" s="40"/>
      <c r="B1184" s="41"/>
    </row>
    <row r="1185" spans="1:2" x14ac:dyDescent="0.25">
      <c r="A1185" s="40"/>
      <c r="B1185" s="41"/>
    </row>
    <row r="1186" spans="1:2" x14ac:dyDescent="0.25">
      <c r="A1186" s="40"/>
      <c r="B1186" s="41"/>
    </row>
    <row r="1187" spans="1:2" x14ac:dyDescent="0.25">
      <c r="A1187" s="40"/>
      <c r="B1187" s="41"/>
    </row>
    <row r="1188" spans="1:2" x14ac:dyDescent="0.25">
      <c r="A1188" s="40"/>
      <c r="B1188" s="41"/>
    </row>
    <row r="1189" spans="1:2" x14ac:dyDescent="0.25">
      <c r="A1189" s="40"/>
      <c r="B1189" s="41"/>
    </row>
    <row r="1190" spans="1:2" x14ac:dyDescent="0.25">
      <c r="A1190" s="40"/>
      <c r="B1190" s="41"/>
    </row>
    <row r="1191" spans="1:2" x14ac:dyDescent="0.25">
      <c r="A1191" s="40"/>
      <c r="B1191" s="41"/>
    </row>
    <row r="1192" spans="1:2" x14ac:dyDescent="0.25">
      <c r="A1192" s="40"/>
      <c r="B1192" s="41"/>
    </row>
    <row r="1193" spans="1:2" x14ac:dyDescent="0.25">
      <c r="A1193" s="40"/>
      <c r="B1193" s="41"/>
    </row>
    <row r="1194" spans="1:2" x14ac:dyDescent="0.25">
      <c r="A1194" s="40"/>
      <c r="B1194" s="41"/>
    </row>
    <row r="1195" spans="1:2" x14ac:dyDescent="0.25">
      <c r="A1195" s="40"/>
      <c r="B1195" s="41"/>
    </row>
    <row r="1196" spans="1:2" x14ac:dyDescent="0.25">
      <c r="A1196" s="40"/>
      <c r="B1196" s="41"/>
    </row>
    <row r="1197" spans="1:2" x14ac:dyDescent="0.25">
      <c r="A1197" s="40"/>
      <c r="B1197" s="41"/>
    </row>
    <row r="1198" spans="1:2" x14ac:dyDescent="0.25">
      <c r="A1198" s="40"/>
      <c r="B1198" s="41"/>
    </row>
    <row r="1199" spans="1:2" x14ac:dyDescent="0.25">
      <c r="A1199" s="40"/>
      <c r="B1199" s="41"/>
    </row>
    <row r="1200" spans="1:2" x14ac:dyDescent="0.25">
      <c r="A1200" s="40"/>
      <c r="B1200" s="41"/>
    </row>
    <row r="1201" spans="1:2" x14ac:dyDescent="0.25">
      <c r="A1201" s="40"/>
      <c r="B1201" s="41"/>
    </row>
    <row r="1202" spans="1:2" x14ac:dyDescent="0.25">
      <c r="A1202" s="40"/>
      <c r="B1202" s="41"/>
    </row>
    <row r="1203" spans="1:2" x14ac:dyDescent="0.25">
      <c r="A1203" s="40"/>
      <c r="B1203" s="41"/>
    </row>
    <row r="1204" spans="1:2" x14ac:dyDescent="0.25">
      <c r="A1204" s="40"/>
      <c r="B1204" s="41"/>
    </row>
    <row r="1205" spans="1:2" x14ac:dyDescent="0.25">
      <c r="A1205" s="40"/>
      <c r="B1205" s="41"/>
    </row>
    <row r="1206" spans="1:2" x14ac:dyDescent="0.25">
      <c r="A1206" s="40"/>
      <c r="B1206" s="41"/>
    </row>
    <row r="1207" spans="1:2" x14ac:dyDescent="0.25">
      <c r="A1207" s="40"/>
      <c r="B1207" s="41"/>
    </row>
    <row r="1208" spans="1:2" x14ac:dyDescent="0.25">
      <c r="A1208" s="40"/>
      <c r="B1208" s="41"/>
    </row>
    <row r="1209" spans="1:2" x14ac:dyDescent="0.25">
      <c r="A1209" s="40"/>
      <c r="B1209" s="41"/>
    </row>
    <row r="1210" spans="1:2" x14ac:dyDescent="0.25">
      <c r="A1210" s="40"/>
      <c r="B1210" s="41"/>
    </row>
    <row r="1211" spans="1:2" x14ac:dyDescent="0.25">
      <c r="A1211" s="40"/>
      <c r="B1211" s="41"/>
    </row>
    <row r="1212" spans="1:2" x14ac:dyDescent="0.25">
      <c r="A1212" s="40"/>
      <c r="B1212" s="41"/>
    </row>
    <row r="1213" spans="1:2" x14ac:dyDescent="0.25">
      <c r="A1213" s="40"/>
      <c r="B1213" s="41"/>
    </row>
    <row r="1214" spans="1:2" x14ac:dyDescent="0.25">
      <c r="A1214" s="40"/>
      <c r="B1214" s="41"/>
    </row>
    <row r="1215" spans="1:2" x14ac:dyDescent="0.25">
      <c r="A1215" s="40"/>
      <c r="B1215" s="41"/>
    </row>
    <row r="1216" spans="1:2" x14ac:dyDescent="0.25">
      <c r="A1216" s="40"/>
      <c r="B1216" s="41"/>
    </row>
    <row r="1217" spans="1:2" x14ac:dyDescent="0.25">
      <c r="A1217" s="40"/>
      <c r="B1217" s="41"/>
    </row>
    <row r="1218" spans="1:2" x14ac:dyDescent="0.25">
      <c r="A1218" s="40"/>
      <c r="B1218" s="41"/>
    </row>
    <row r="1219" spans="1:2" x14ac:dyDescent="0.25">
      <c r="A1219" s="40"/>
      <c r="B1219" s="41"/>
    </row>
    <row r="1220" spans="1:2" x14ac:dyDescent="0.25">
      <c r="A1220" s="40"/>
      <c r="B1220" s="41"/>
    </row>
    <row r="1221" spans="1:2" x14ac:dyDescent="0.25">
      <c r="A1221" s="40"/>
      <c r="B1221" s="41"/>
    </row>
    <row r="1222" spans="1:2" x14ac:dyDescent="0.25">
      <c r="A1222" s="40"/>
      <c r="B1222" s="41"/>
    </row>
    <row r="1223" spans="1:2" x14ac:dyDescent="0.25">
      <c r="A1223" s="40"/>
      <c r="B1223" s="41"/>
    </row>
    <row r="1224" spans="1:2" x14ac:dyDescent="0.25">
      <c r="A1224" s="40"/>
      <c r="B1224" s="41"/>
    </row>
    <row r="1225" spans="1:2" x14ac:dyDescent="0.25">
      <c r="A1225" s="40"/>
      <c r="B1225" s="41"/>
    </row>
    <row r="1226" spans="1:2" x14ac:dyDescent="0.25">
      <c r="A1226" s="40"/>
      <c r="B1226" s="41"/>
    </row>
    <row r="1227" spans="1:2" x14ac:dyDescent="0.25">
      <c r="A1227" s="40"/>
      <c r="B1227" s="41"/>
    </row>
    <row r="1228" spans="1:2" x14ac:dyDescent="0.25">
      <c r="A1228" s="40"/>
      <c r="B1228" s="41"/>
    </row>
    <row r="1229" spans="1:2" x14ac:dyDescent="0.25">
      <c r="A1229" s="40"/>
      <c r="B1229" s="41"/>
    </row>
    <row r="1230" spans="1:2" x14ac:dyDescent="0.25">
      <c r="A1230" s="40"/>
      <c r="B1230" s="41"/>
    </row>
    <row r="1231" spans="1:2" x14ac:dyDescent="0.25">
      <c r="A1231" s="40"/>
      <c r="B1231" s="41"/>
    </row>
    <row r="1232" spans="1:2" x14ac:dyDescent="0.25">
      <c r="A1232" s="40"/>
      <c r="B1232" s="41"/>
    </row>
    <row r="1233" spans="1:2" x14ac:dyDescent="0.25">
      <c r="A1233" s="40"/>
      <c r="B1233" s="41"/>
    </row>
    <row r="1234" spans="1:2" x14ac:dyDescent="0.25">
      <c r="A1234" s="40"/>
      <c r="B1234" s="41"/>
    </row>
    <row r="1235" spans="1:2" x14ac:dyDescent="0.25">
      <c r="A1235" s="40"/>
      <c r="B1235" s="41"/>
    </row>
    <row r="1236" spans="1:2" x14ac:dyDescent="0.25">
      <c r="A1236" s="40"/>
      <c r="B1236" s="41"/>
    </row>
    <row r="1237" spans="1:2" x14ac:dyDescent="0.25">
      <c r="A1237" s="40"/>
      <c r="B1237" s="41"/>
    </row>
    <row r="1238" spans="1:2" x14ac:dyDescent="0.25">
      <c r="A1238" s="40"/>
      <c r="B1238" s="41"/>
    </row>
    <row r="1239" spans="1:2" x14ac:dyDescent="0.25">
      <c r="A1239" s="40"/>
      <c r="B1239" s="41"/>
    </row>
    <row r="1240" spans="1:2" x14ac:dyDescent="0.25">
      <c r="A1240" s="40"/>
      <c r="B1240" s="41"/>
    </row>
    <row r="1241" spans="1:2" x14ac:dyDescent="0.25">
      <c r="A1241" s="40"/>
      <c r="B1241" s="41"/>
    </row>
    <row r="1242" spans="1:2" x14ac:dyDescent="0.25">
      <c r="A1242" s="40"/>
      <c r="B1242" s="41"/>
    </row>
    <row r="1243" spans="1:2" x14ac:dyDescent="0.25">
      <c r="A1243" s="40"/>
      <c r="B1243" s="41"/>
    </row>
    <row r="1244" spans="1:2" x14ac:dyDescent="0.25">
      <c r="A1244" s="40"/>
      <c r="B1244" s="41"/>
    </row>
    <row r="1245" spans="1:2" x14ac:dyDescent="0.25">
      <c r="A1245" s="40"/>
      <c r="B1245" s="41"/>
    </row>
    <row r="1246" spans="1:2" x14ac:dyDescent="0.25">
      <c r="A1246" s="40"/>
      <c r="B1246" s="41"/>
    </row>
    <row r="1247" spans="1:2" x14ac:dyDescent="0.25">
      <c r="A1247" s="40"/>
      <c r="B1247" s="41"/>
    </row>
    <row r="1248" spans="1:2" x14ac:dyDescent="0.25">
      <c r="A1248" s="40"/>
      <c r="B1248" s="41"/>
    </row>
    <row r="1249" spans="1:2" x14ac:dyDescent="0.25">
      <c r="A1249" s="40"/>
      <c r="B1249" s="41"/>
    </row>
    <row r="1250" spans="1:2" x14ac:dyDescent="0.25">
      <c r="A1250" s="40"/>
      <c r="B1250" s="41"/>
    </row>
    <row r="1251" spans="1:2" x14ac:dyDescent="0.25">
      <c r="A1251" s="40"/>
      <c r="B1251" s="41"/>
    </row>
    <row r="1252" spans="1:2" x14ac:dyDescent="0.25">
      <c r="A1252" s="40"/>
      <c r="B1252" s="41"/>
    </row>
    <row r="1253" spans="1:2" x14ac:dyDescent="0.25">
      <c r="A1253" s="40"/>
      <c r="B1253" s="41"/>
    </row>
    <row r="1254" spans="1:2" x14ac:dyDescent="0.25">
      <c r="A1254" s="40"/>
      <c r="B1254" s="41"/>
    </row>
    <row r="1255" spans="1:2" x14ac:dyDescent="0.25">
      <c r="A1255" s="40"/>
      <c r="B1255" s="41"/>
    </row>
    <row r="1256" spans="1:2" x14ac:dyDescent="0.25">
      <c r="A1256" s="40"/>
      <c r="B1256" s="41"/>
    </row>
    <row r="1257" spans="1:2" x14ac:dyDescent="0.25">
      <c r="A1257" s="40"/>
      <c r="B1257" s="41"/>
    </row>
    <row r="1258" spans="1:2" x14ac:dyDescent="0.25">
      <c r="A1258" s="40"/>
      <c r="B1258" s="41"/>
    </row>
    <row r="1259" spans="1:2" x14ac:dyDescent="0.25">
      <c r="A1259" s="40"/>
      <c r="B1259" s="41"/>
    </row>
    <row r="1260" spans="1:2" x14ac:dyDescent="0.25">
      <c r="A1260" s="40"/>
      <c r="B1260" s="41"/>
    </row>
    <row r="1261" spans="1:2" x14ac:dyDescent="0.25">
      <c r="A1261" s="40"/>
      <c r="B1261" s="41"/>
    </row>
    <row r="1262" spans="1:2" x14ac:dyDescent="0.25">
      <c r="A1262" s="40"/>
      <c r="B1262" s="41"/>
    </row>
    <row r="1263" spans="1:2" x14ac:dyDescent="0.25">
      <c r="A1263" s="40"/>
      <c r="B1263" s="41"/>
    </row>
    <row r="1264" spans="1:2" x14ac:dyDescent="0.25">
      <c r="A1264" s="40"/>
      <c r="B1264" s="41"/>
    </row>
    <row r="1265" spans="1:2" x14ac:dyDescent="0.25">
      <c r="A1265" s="40"/>
      <c r="B1265" s="41"/>
    </row>
    <row r="1266" spans="1:2" x14ac:dyDescent="0.25">
      <c r="A1266" s="40"/>
      <c r="B1266" s="41"/>
    </row>
    <row r="1267" spans="1:2" x14ac:dyDescent="0.25">
      <c r="A1267" s="40"/>
      <c r="B1267" s="41"/>
    </row>
    <row r="1268" spans="1:2" x14ac:dyDescent="0.25">
      <c r="A1268" s="40"/>
      <c r="B1268" s="41"/>
    </row>
    <row r="1269" spans="1:2" x14ac:dyDescent="0.25">
      <c r="A1269" s="40"/>
      <c r="B1269" s="41"/>
    </row>
    <row r="1270" spans="1:2" x14ac:dyDescent="0.25">
      <c r="A1270" s="40"/>
      <c r="B1270" s="41"/>
    </row>
    <row r="1271" spans="1:2" x14ac:dyDescent="0.25">
      <c r="A1271" s="40"/>
      <c r="B1271" s="41"/>
    </row>
    <row r="1272" spans="1:2" x14ac:dyDescent="0.25">
      <c r="A1272" s="40"/>
      <c r="B1272" s="41"/>
    </row>
    <row r="1273" spans="1:2" x14ac:dyDescent="0.25">
      <c r="A1273" s="40"/>
      <c r="B1273" s="41"/>
    </row>
    <row r="1274" spans="1:2" x14ac:dyDescent="0.25">
      <c r="A1274" s="40"/>
      <c r="B1274" s="41"/>
    </row>
    <row r="1275" spans="1:2" x14ac:dyDescent="0.25">
      <c r="A1275" s="40"/>
      <c r="B1275" s="41"/>
    </row>
    <row r="1276" spans="1:2" x14ac:dyDescent="0.25">
      <c r="A1276" s="40"/>
      <c r="B1276" s="41"/>
    </row>
    <row r="1277" spans="1:2" x14ac:dyDescent="0.25">
      <c r="A1277" s="40"/>
      <c r="B1277" s="41"/>
    </row>
    <row r="1278" spans="1:2" x14ac:dyDescent="0.25">
      <c r="A1278" s="40"/>
      <c r="B1278" s="41"/>
    </row>
    <row r="1279" spans="1:2" x14ac:dyDescent="0.25">
      <c r="A1279" s="40"/>
      <c r="B1279" s="41"/>
    </row>
    <row r="1280" spans="1:2" x14ac:dyDescent="0.25">
      <c r="A1280" s="40"/>
      <c r="B1280" s="41"/>
    </row>
    <row r="1281" spans="1:2" x14ac:dyDescent="0.25">
      <c r="A1281" s="40"/>
      <c r="B1281" s="41"/>
    </row>
    <row r="1282" spans="1:2" x14ac:dyDescent="0.25">
      <c r="A1282" s="40"/>
      <c r="B1282" s="41"/>
    </row>
    <row r="1283" spans="1:2" x14ac:dyDescent="0.25">
      <c r="A1283" s="40"/>
      <c r="B1283" s="41"/>
    </row>
    <row r="1284" spans="1:2" x14ac:dyDescent="0.25">
      <c r="A1284" s="40"/>
      <c r="B1284" s="41"/>
    </row>
    <row r="1285" spans="1:2" x14ac:dyDescent="0.25">
      <c r="A1285" s="40"/>
      <c r="B1285" s="41"/>
    </row>
    <row r="1286" spans="1:2" x14ac:dyDescent="0.25">
      <c r="A1286" s="40"/>
      <c r="B1286" s="41"/>
    </row>
    <row r="1287" spans="1:2" x14ac:dyDescent="0.25">
      <c r="A1287" s="40"/>
      <c r="B1287" s="41"/>
    </row>
    <row r="1288" spans="1:2" x14ac:dyDescent="0.25">
      <c r="A1288" s="40"/>
      <c r="B1288" s="41"/>
    </row>
    <row r="1289" spans="1:2" x14ac:dyDescent="0.25">
      <c r="A1289" s="40"/>
      <c r="B1289" s="41"/>
    </row>
    <row r="1290" spans="1:2" x14ac:dyDescent="0.25">
      <c r="A1290" s="40"/>
      <c r="B1290" s="41"/>
    </row>
    <row r="1291" spans="1:2" x14ac:dyDescent="0.25">
      <c r="A1291" s="40"/>
      <c r="B1291" s="41"/>
    </row>
    <row r="1292" spans="1:2" x14ac:dyDescent="0.25">
      <c r="A1292" s="40"/>
      <c r="B1292" s="41"/>
    </row>
    <row r="1293" spans="1:2" x14ac:dyDescent="0.25">
      <c r="A1293" s="40"/>
      <c r="B1293" s="41"/>
    </row>
    <row r="1294" spans="1:2" x14ac:dyDescent="0.25">
      <c r="A1294" s="40"/>
      <c r="B1294" s="41"/>
    </row>
    <row r="1295" spans="1:2" x14ac:dyDescent="0.25">
      <c r="A1295" s="40"/>
      <c r="B1295" s="41"/>
    </row>
    <row r="1296" spans="1:2" x14ac:dyDescent="0.25">
      <c r="A1296" s="40"/>
      <c r="B1296" s="41"/>
    </row>
    <row r="1297" spans="1:2" x14ac:dyDescent="0.25">
      <c r="A1297" s="40"/>
      <c r="B1297" s="41"/>
    </row>
    <row r="1298" spans="1:2" x14ac:dyDescent="0.25">
      <c r="A1298" s="40"/>
      <c r="B1298" s="41"/>
    </row>
    <row r="1299" spans="1:2" x14ac:dyDescent="0.25">
      <c r="A1299" s="40"/>
      <c r="B1299" s="41"/>
    </row>
    <row r="1300" spans="1:2" x14ac:dyDescent="0.25">
      <c r="A1300" s="40"/>
      <c r="B1300" s="41"/>
    </row>
    <row r="1301" spans="1:2" x14ac:dyDescent="0.25">
      <c r="A1301" s="40"/>
      <c r="B1301" s="41"/>
    </row>
    <row r="1302" spans="1:2" x14ac:dyDescent="0.25">
      <c r="A1302" s="40"/>
      <c r="B1302" s="41"/>
    </row>
    <row r="1303" spans="1:2" x14ac:dyDescent="0.25">
      <c r="A1303" s="40"/>
      <c r="B1303" s="41"/>
    </row>
    <row r="1304" spans="1:2" x14ac:dyDescent="0.25">
      <c r="A1304" s="40"/>
      <c r="B1304" s="41"/>
    </row>
    <row r="1305" spans="1:2" x14ac:dyDescent="0.25">
      <c r="A1305" s="40"/>
      <c r="B1305" s="41"/>
    </row>
    <row r="1306" spans="1:2" x14ac:dyDescent="0.25">
      <c r="A1306" s="40"/>
      <c r="B1306" s="41"/>
    </row>
    <row r="1307" spans="1:2" x14ac:dyDescent="0.25">
      <c r="A1307" s="40"/>
      <c r="B1307" s="41"/>
    </row>
    <row r="1308" spans="1:2" x14ac:dyDescent="0.25">
      <c r="A1308" s="40"/>
      <c r="B1308" s="41"/>
    </row>
    <row r="1309" spans="1:2" x14ac:dyDescent="0.25">
      <c r="A1309" s="40"/>
      <c r="B1309" s="41"/>
    </row>
    <row r="1310" spans="1:2" x14ac:dyDescent="0.25">
      <c r="A1310" s="40"/>
      <c r="B1310" s="41"/>
    </row>
    <row r="1311" spans="1:2" x14ac:dyDescent="0.25">
      <c r="A1311" s="40"/>
      <c r="B1311" s="41"/>
    </row>
    <row r="1312" spans="1:2" x14ac:dyDescent="0.25">
      <c r="A1312" s="40"/>
      <c r="B1312" s="41"/>
    </row>
    <row r="1313" spans="1:2" x14ac:dyDescent="0.25">
      <c r="A1313" s="40"/>
      <c r="B1313" s="41"/>
    </row>
    <row r="1314" spans="1:2" x14ac:dyDescent="0.25">
      <c r="A1314" s="40"/>
      <c r="B1314" s="41"/>
    </row>
    <row r="1315" spans="1:2" x14ac:dyDescent="0.25">
      <c r="A1315" s="40"/>
      <c r="B1315" s="41"/>
    </row>
    <row r="1316" spans="1:2" x14ac:dyDescent="0.25">
      <c r="A1316" s="40"/>
      <c r="B1316" s="41"/>
    </row>
    <row r="1317" spans="1:2" x14ac:dyDescent="0.25">
      <c r="A1317" s="40"/>
      <c r="B1317" s="41"/>
    </row>
    <row r="1318" spans="1:2" x14ac:dyDescent="0.25">
      <c r="A1318" s="40"/>
      <c r="B1318" s="41"/>
    </row>
    <row r="1319" spans="1:2" x14ac:dyDescent="0.25">
      <c r="A1319" s="40"/>
      <c r="B1319" s="41"/>
    </row>
    <row r="1320" spans="1:2" x14ac:dyDescent="0.25">
      <c r="A1320" s="40"/>
      <c r="B1320" s="41"/>
    </row>
    <row r="1321" spans="1:2" x14ac:dyDescent="0.25">
      <c r="A1321" s="40"/>
      <c r="B1321" s="41"/>
    </row>
    <row r="1322" spans="1:2" x14ac:dyDescent="0.25">
      <c r="A1322" s="40"/>
      <c r="B1322" s="41"/>
    </row>
    <row r="1323" spans="1:2" x14ac:dyDescent="0.25">
      <c r="A1323" s="40"/>
      <c r="B1323" s="41"/>
    </row>
    <row r="1324" spans="1:2" x14ac:dyDescent="0.25">
      <c r="A1324" s="40"/>
      <c r="B1324" s="41"/>
    </row>
    <row r="1325" spans="1:2" x14ac:dyDescent="0.25">
      <c r="A1325" s="40"/>
      <c r="B1325" s="41"/>
    </row>
    <row r="1326" spans="1:2" x14ac:dyDescent="0.25">
      <c r="A1326" s="40"/>
      <c r="B1326" s="41"/>
    </row>
    <row r="1327" spans="1:2" x14ac:dyDescent="0.25">
      <c r="A1327" s="40"/>
      <c r="B1327" s="41"/>
    </row>
    <row r="1328" spans="1:2" x14ac:dyDescent="0.25">
      <c r="A1328" s="40"/>
      <c r="B1328" s="41"/>
    </row>
    <row r="1329" spans="1:2" x14ac:dyDescent="0.25">
      <c r="A1329" s="40"/>
      <c r="B1329" s="41"/>
    </row>
    <row r="1330" spans="1:2" x14ac:dyDescent="0.25">
      <c r="A1330" s="40"/>
      <c r="B1330" s="41"/>
    </row>
    <row r="1331" spans="1:2" x14ac:dyDescent="0.25">
      <c r="A1331" s="40"/>
      <c r="B1331" s="41"/>
    </row>
    <row r="1332" spans="1:2" x14ac:dyDescent="0.25">
      <c r="A1332" s="40"/>
      <c r="B1332" s="41"/>
    </row>
    <row r="1333" spans="1:2" x14ac:dyDescent="0.25">
      <c r="A1333" s="40"/>
      <c r="B1333" s="41"/>
    </row>
    <row r="1334" spans="1:2" x14ac:dyDescent="0.25">
      <c r="A1334" s="40"/>
      <c r="B1334" s="41"/>
    </row>
    <row r="1335" spans="1:2" x14ac:dyDescent="0.25">
      <c r="A1335" s="40"/>
      <c r="B1335" s="41"/>
    </row>
    <row r="1336" spans="1:2" x14ac:dyDescent="0.25">
      <c r="A1336" s="40"/>
      <c r="B1336" s="41"/>
    </row>
    <row r="1337" spans="1:2" x14ac:dyDescent="0.25">
      <c r="A1337" s="40"/>
      <c r="B1337" s="41"/>
    </row>
    <row r="1338" spans="1:2" x14ac:dyDescent="0.25">
      <c r="A1338" s="40"/>
      <c r="B1338" s="41"/>
    </row>
    <row r="1339" spans="1:2" x14ac:dyDescent="0.25">
      <c r="A1339" s="40"/>
      <c r="B1339" s="41"/>
    </row>
    <row r="1340" spans="1:2" x14ac:dyDescent="0.25">
      <c r="A1340" s="40"/>
      <c r="B1340" s="41"/>
    </row>
    <row r="1341" spans="1:2" x14ac:dyDescent="0.25">
      <c r="A1341" s="40"/>
      <c r="B1341" s="41"/>
    </row>
    <row r="1342" spans="1:2" x14ac:dyDescent="0.25">
      <c r="A1342" s="40"/>
      <c r="B1342" s="41"/>
    </row>
    <row r="1343" spans="1:2" x14ac:dyDescent="0.25">
      <c r="A1343" s="40"/>
      <c r="B1343" s="41"/>
    </row>
    <row r="1344" spans="1:2" x14ac:dyDescent="0.25">
      <c r="A1344" s="40"/>
      <c r="B1344" s="41"/>
    </row>
    <row r="1345" spans="1:2" x14ac:dyDescent="0.25">
      <c r="A1345" s="40"/>
      <c r="B1345" s="41"/>
    </row>
    <row r="1346" spans="1:2" x14ac:dyDescent="0.25">
      <c r="A1346" s="40"/>
      <c r="B1346" s="41"/>
    </row>
    <row r="1347" spans="1:2" x14ac:dyDescent="0.25">
      <c r="A1347" s="40"/>
      <c r="B1347" s="41"/>
    </row>
    <row r="1348" spans="1:2" x14ac:dyDescent="0.25">
      <c r="A1348" s="40"/>
      <c r="B1348" s="41"/>
    </row>
    <row r="1349" spans="1:2" x14ac:dyDescent="0.25">
      <c r="A1349" s="40"/>
      <c r="B1349" s="41"/>
    </row>
    <row r="1350" spans="1:2" x14ac:dyDescent="0.25">
      <c r="A1350" s="40"/>
      <c r="B1350" s="41"/>
    </row>
    <row r="1351" spans="1:2" x14ac:dyDescent="0.25">
      <c r="A1351" s="40"/>
      <c r="B1351" s="41"/>
    </row>
    <row r="1352" spans="1:2" x14ac:dyDescent="0.25">
      <c r="A1352" s="40"/>
      <c r="B1352" s="41"/>
    </row>
    <row r="1353" spans="1:2" x14ac:dyDescent="0.25">
      <c r="A1353" s="40"/>
      <c r="B1353" s="41"/>
    </row>
    <row r="1354" spans="1:2" x14ac:dyDescent="0.25">
      <c r="A1354" s="40"/>
      <c r="B1354" s="41"/>
    </row>
    <row r="1355" spans="1:2" x14ac:dyDescent="0.25">
      <c r="A1355" s="40"/>
      <c r="B1355" s="41"/>
    </row>
    <row r="1356" spans="1:2" x14ac:dyDescent="0.25">
      <c r="A1356" s="40"/>
      <c r="B1356" s="41"/>
    </row>
    <row r="1357" spans="1:2" x14ac:dyDescent="0.25">
      <c r="A1357" s="40"/>
      <c r="B1357" s="41"/>
    </row>
    <row r="1358" spans="1:2" x14ac:dyDescent="0.25">
      <c r="A1358" s="40"/>
      <c r="B1358" s="41"/>
    </row>
    <row r="1359" spans="1:2" x14ac:dyDescent="0.25">
      <c r="A1359" s="40"/>
      <c r="B1359" s="41"/>
    </row>
    <row r="1360" spans="1:2" x14ac:dyDescent="0.25">
      <c r="A1360" s="40"/>
      <c r="B1360" s="41"/>
    </row>
    <row r="1361" spans="1:2" x14ac:dyDescent="0.25">
      <c r="A1361" s="40"/>
      <c r="B1361" s="41"/>
    </row>
    <row r="1362" spans="1:2" x14ac:dyDescent="0.25">
      <c r="A1362" s="40"/>
      <c r="B1362" s="41"/>
    </row>
    <row r="1363" spans="1:2" x14ac:dyDescent="0.25">
      <c r="A1363" s="40"/>
      <c r="B1363" s="41"/>
    </row>
    <row r="1364" spans="1:2" x14ac:dyDescent="0.25">
      <c r="A1364" s="40"/>
      <c r="B1364" s="41"/>
    </row>
    <row r="1365" spans="1:2" x14ac:dyDescent="0.25">
      <c r="A1365" s="40"/>
      <c r="B1365" s="41"/>
    </row>
    <row r="1366" spans="1:2" x14ac:dyDescent="0.25">
      <c r="A1366" s="40"/>
      <c r="B1366" s="41"/>
    </row>
    <row r="1367" spans="1:2" x14ac:dyDescent="0.25">
      <c r="A1367" s="40"/>
      <c r="B1367" s="41"/>
    </row>
    <row r="1368" spans="1:2" x14ac:dyDescent="0.25">
      <c r="A1368" s="40"/>
      <c r="B1368" s="41"/>
    </row>
    <row r="1369" spans="1:2" x14ac:dyDescent="0.25">
      <c r="A1369" s="40"/>
      <c r="B1369" s="41"/>
    </row>
    <row r="1370" spans="1:2" x14ac:dyDescent="0.25">
      <c r="A1370" s="40"/>
      <c r="B1370" s="41"/>
    </row>
    <row r="1371" spans="1:2" x14ac:dyDescent="0.25">
      <c r="A1371" s="40"/>
      <c r="B1371" s="41"/>
    </row>
    <row r="1372" spans="1:2" x14ac:dyDescent="0.25">
      <c r="A1372" s="40"/>
      <c r="B1372" s="41"/>
    </row>
    <row r="1373" spans="1:2" x14ac:dyDescent="0.25">
      <c r="A1373" s="40"/>
      <c r="B1373" s="41"/>
    </row>
    <row r="1374" spans="1:2" x14ac:dyDescent="0.25">
      <c r="A1374" s="40"/>
      <c r="B1374" s="41"/>
    </row>
    <row r="1375" spans="1:2" x14ac:dyDescent="0.25">
      <c r="A1375" s="40"/>
      <c r="B1375" s="41"/>
    </row>
    <row r="1376" spans="1:2" x14ac:dyDescent="0.25">
      <c r="A1376" s="40"/>
      <c r="B1376" s="41"/>
    </row>
    <row r="1377" spans="1:2" x14ac:dyDescent="0.25">
      <c r="A1377" s="40"/>
      <c r="B1377" s="41"/>
    </row>
    <row r="1378" spans="1:2" x14ac:dyDescent="0.25">
      <c r="A1378" s="40"/>
      <c r="B1378" s="41"/>
    </row>
    <row r="1379" spans="1:2" x14ac:dyDescent="0.25">
      <c r="A1379" s="40"/>
      <c r="B1379" s="41"/>
    </row>
    <row r="1380" spans="1:2" x14ac:dyDescent="0.25">
      <c r="A1380" s="40"/>
      <c r="B1380" s="41"/>
    </row>
    <row r="1381" spans="1:2" x14ac:dyDescent="0.25">
      <c r="A1381" s="40"/>
      <c r="B1381" s="41"/>
    </row>
    <row r="1382" spans="1:2" x14ac:dyDescent="0.25">
      <c r="A1382" s="40"/>
      <c r="B1382" s="41"/>
    </row>
    <row r="1383" spans="1:2" x14ac:dyDescent="0.25">
      <c r="A1383" s="40"/>
      <c r="B1383" s="41"/>
    </row>
    <row r="1384" spans="1:2" x14ac:dyDescent="0.25">
      <c r="A1384" s="40"/>
      <c r="B1384" s="41"/>
    </row>
    <row r="1385" spans="1:2" x14ac:dyDescent="0.25">
      <c r="A1385" s="40"/>
      <c r="B1385" s="41"/>
    </row>
    <row r="1386" spans="1:2" x14ac:dyDescent="0.25">
      <c r="A1386" s="40"/>
      <c r="B1386" s="41"/>
    </row>
    <row r="1387" spans="1:2" x14ac:dyDescent="0.25">
      <c r="A1387" s="40"/>
      <c r="B1387" s="41"/>
    </row>
    <row r="1388" spans="1:2" x14ac:dyDescent="0.25">
      <c r="A1388" s="40"/>
      <c r="B1388" s="41"/>
    </row>
    <row r="1389" spans="1:2" x14ac:dyDescent="0.25">
      <c r="A1389" s="40"/>
      <c r="B1389" s="41"/>
    </row>
    <row r="1390" spans="1:2" x14ac:dyDescent="0.25">
      <c r="A1390" s="40"/>
      <c r="B1390" s="41"/>
    </row>
    <row r="1391" spans="1:2" x14ac:dyDescent="0.25">
      <c r="A1391" s="40"/>
      <c r="B1391" s="41"/>
    </row>
    <row r="1392" spans="1:2" x14ac:dyDescent="0.25">
      <c r="A1392" s="40"/>
      <c r="B1392" s="41"/>
    </row>
    <row r="1393" spans="1:2" x14ac:dyDescent="0.25">
      <c r="A1393" s="40"/>
      <c r="B1393" s="41"/>
    </row>
    <row r="1394" spans="1:2" x14ac:dyDescent="0.25">
      <c r="A1394" s="40"/>
      <c r="B1394" s="41"/>
    </row>
    <row r="1395" spans="1:2" x14ac:dyDescent="0.25">
      <c r="A1395" s="40"/>
      <c r="B1395" s="41"/>
    </row>
    <row r="1396" spans="1:2" x14ac:dyDescent="0.25">
      <c r="A1396" s="40"/>
      <c r="B1396" s="41"/>
    </row>
    <row r="1397" spans="1:2" x14ac:dyDescent="0.25">
      <c r="A1397" s="40"/>
      <c r="B1397" s="41"/>
    </row>
    <row r="1398" spans="1:2" x14ac:dyDescent="0.25">
      <c r="A1398" s="40"/>
      <c r="B1398" s="41"/>
    </row>
    <row r="1399" spans="1:2" x14ac:dyDescent="0.25">
      <c r="A1399" s="40"/>
      <c r="B1399" s="41"/>
    </row>
    <row r="1400" spans="1:2" x14ac:dyDescent="0.25">
      <c r="A1400" s="40"/>
      <c r="B1400" s="41"/>
    </row>
    <row r="1401" spans="1:2" x14ac:dyDescent="0.25">
      <c r="A1401" s="40"/>
      <c r="B1401" s="41"/>
    </row>
    <row r="1402" spans="1:2" x14ac:dyDescent="0.25">
      <c r="A1402" s="40"/>
      <c r="B1402" s="41"/>
    </row>
    <row r="1403" spans="1:2" x14ac:dyDescent="0.25">
      <c r="A1403" s="40"/>
      <c r="B1403" s="41"/>
    </row>
    <row r="1404" spans="1:2" x14ac:dyDescent="0.25">
      <c r="A1404" s="40"/>
      <c r="B1404" s="41"/>
    </row>
    <row r="1405" spans="1:2" x14ac:dyDescent="0.25">
      <c r="A1405" s="40"/>
      <c r="B1405" s="41"/>
    </row>
    <row r="1406" spans="1:2" x14ac:dyDescent="0.25">
      <c r="A1406" s="40"/>
      <c r="B1406" s="41"/>
    </row>
    <row r="1407" spans="1:2" x14ac:dyDescent="0.25">
      <c r="A1407" s="40"/>
      <c r="B1407" s="41"/>
    </row>
    <row r="1408" spans="1:2" x14ac:dyDescent="0.25">
      <c r="A1408" s="40"/>
      <c r="B1408" s="41"/>
    </row>
    <row r="1409" spans="1:2" x14ac:dyDescent="0.25">
      <c r="A1409" s="40"/>
      <c r="B1409" s="41"/>
    </row>
    <row r="1410" spans="1:2" x14ac:dyDescent="0.25">
      <c r="A1410" s="40"/>
      <c r="B1410" s="41"/>
    </row>
    <row r="1411" spans="1:2" x14ac:dyDescent="0.25">
      <c r="A1411" s="40"/>
      <c r="B1411" s="41"/>
    </row>
    <row r="1412" spans="1:2" x14ac:dyDescent="0.25">
      <c r="A1412" s="40"/>
      <c r="B1412" s="41"/>
    </row>
    <row r="1413" spans="1:2" x14ac:dyDescent="0.25">
      <c r="A1413" s="40"/>
      <c r="B1413" s="41"/>
    </row>
    <row r="1414" spans="1:2" x14ac:dyDescent="0.25">
      <c r="A1414" s="40"/>
      <c r="B1414" s="41"/>
    </row>
    <row r="1415" spans="1:2" x14ac:dyDescent="0.25">
      <c r="A1415" s="40"/>
      <c r="B1415" s="41"/>
    </row>
    <row r="1416" spans="1:2" x14ac:dyDescent="0.25">
      <c r="A1416" s="40"/>
      <c r="B1416" s="41"/>
    </row>
    <row r="1417" spans="1:2" x14ac:dyDescent="0.25">
      <c r="A1417" s="40"/>
      <c r="B1417" s="41"/>
    </row>
    <row r="1418" spans="1:2" x14ac:dyDescent="0.25">
      <c r="A1418" s="40"/>
      <c r="B1418" s="41"/>
    </row>
    <row r="1419" spans="1:2" x14ac:dyDescent="0.25">
      <c r="A1419" s="40"/>
      <c r="B1419" s="41"/>
    </row>
    <row r="1420" spans="1:2" x14ac:dyDescent="0.25">
      <c r="A1420" s="40"/>
      <c r="B1420" s="41"/>
    </row>
    <row r="1421" spans="1:2" x14ac:dyDescent="0.25">
      <c r="A1421" s="40"/>
      <c r="B1421" s="41"/>
    </row>
    <row r="1422" spans="1:2" x14ac:dyDescent="0.25">
      <c r="A1422" s="40"/>
      <c r="B1422" s="41"/>
    </row>
    <row r="1423" spans="1:2" x14ac:dyDescent="0.25">
      <c r="A1423" s="40"/>
      <c r="B1423" s="41"/>
    </row>
    <row r="1424" spans="1:2" x14ac:dyDescent="0.25">
      <c r="A1424" s="40"/>
      <c r="B1424" s="41"/>
    </row>
    <row r="1425" spans="1:2" x14ac:dyDescent="0.25">
      <c r="A1425" s="40"/>
      <c r="B1425" s="41"/>
    </row>
    <row r="1426" spans="1:2" x14ac:dyDescent="0.25">
      <c r="A1426" s="40"/>
      <c r="B1426" s="41"/>
    </row>
    <row r="1427" spans="1:2" x14ac:dyDescent="0.25">
      <c r="A1427" s="40"/>
      <c r="B1427" s="41"/>
    </row>
    <row r="1428" spans="1:2" x14ac:dyDescent="0.25">
      <c r="A1428" s="40"/>
      <c r="B1428" s="41"/>
    </row>
    <row r="1429" spans="1:2" x14ac:dyDescent="0.25">
      <c r="A1429" s="40"/>
      <c r="B1429" s="41"/>
    </row>
    <row r="1430" spans="1:2" x14ac:dyDescent="0.25">
      <c r="A1430" s="40"/>
      <c r="B1430" s="41"/>
    </row>
    <row r="1431" spans="1:2" x14ac:dyDescent="0.25">
      <c r="A1431" s="40"/>
      <c r="B1431" s="41"/>
    </row>
    <row r="1432" spans="1:2" x14ac:dyDescent="0.25">
      <c r="A1432" s="40"/>
      <c r="B1432" s="41"/>
    </row>
    <row r="1433" spans="1:2" x14ac:dyDescent="0.25">
      <c r="A1433" s="40"/>
      <c r="B1433" s="41"/>
    </row>
    <row r="1434" spans="1:2" x14ac:dyDescent="0.25">
      <c r="A1434" s="40"/>
      <c r="B1434" s="41"/>
    </row>
    <row r="1435" spans="1:2" x14ac:dyDescent="0.25">
      <c r="A1435" s="40"/>
      <c r="B1435" s="41"/>
    </row>
    <row r="1436" spans="1:2" x14ac:dyDescent="0.25">
      <c r="A1436" s="40"/>
      <c r="B1436" s="41"/>
    </row>
    <row r="1437" spans="1:2" x14ac:dyDescent="0.25">
      <c r="A1437" s="40"/>
      <c r="B1437" s="41"/>
    </row>
    <row r="1438" spans="1:2" x14ac:dyDescent="0.25">
      <c r="A1438" s="40"/>
      <c r="B1438" s="41"/>
    </row>
    <row r="1439" spans="1:2" x14ac:dyDescent="0.25">
      <c r="A1439" s="40"/>
      <c r="B1439" s="41"/>
    </row>
    <row r="1440" spans="1:2" x14ac:dyDescent="0.25">
      <c r="A1440" s="40"/>
      <c r="B1440" s="41"/>
    </row>
    <row r="1441" spans="1:2" x14ac:dyDescent="0.25">
      <c r="A1441" s="40"/>
      <c r="B1441" s="41"/>
    </row>
    <row r="1442" spans="1:2" x14ac:dyDescent="0.25">
      <c r="A1442" s="40"/>
      <c r="B1442" s="41"/>
    </row>
    <row r="1443" spans="1:2" x14ac:dyDescent="0.25">
      <c r="A1443" s="40"/>
      <c r="B1443" s="41"/>
    </row>
    <row r="1444" spans="1:2" x14ac:dyDescent="0.25">
      <c r="A1444" s="40"/>
      <c r="B1444" s="41"/>
    </row>
  </sheetData>
  <autoFilter ref="A12:S1063">
    <filterColumn colId="3" showButton="0"/>
    <filterColumn colId="9" showButton="0"/>
    <filterColumn colId="11" showButton="0"/>
    <filterColumn colId="12" showButton="0"/>
    <filterColumn colId="13" showButton="0"/>
    <filterColumn colId="14" showButton="0"/>
  </autoFilter>
  <dataConsolidate/>
  <mergeCells count="32">
    <mergeCell ref="Q12:Q14"/>
    <mergeCell ref="I12:I14"/>
    <mergeCell ref="L12:P12"/>
    <mergeCell ref="M13:P13"/>
    <mergeCell ref="L13:L14"/>
    <mergeCell ref="K12:K14"/>
    <mergeCell ref="J12:J14"/>
    <mergeCell ref="B204:C204"/>
    <mergeCell ref="D12:E12"/>
    <mergeCell ref="H12:H15"/>
    <mergeCell ref="G12:G15"/>
    <mergeCell ref="B325:C325"/>
    <mergeCell ref="B17:C17"/>
    <mergeCell ref="B18:C18"/>
    <mergeCell ref="E13:E15"/>
    <mergeCell ref="F12:F15"/>
    <mergeCell ref="A12:A15"/>
    <mergeCell ref="B12:B15"/>
    <mergeCell ref="C12:C15"/>
    <mergeCell ref="Q1:S1"/>
    <mergeCell ref="B6:S6"/>
    <mergeCell ref="B7:S7"/>
    <mergeCell ref="B9:S9"/>
    <mergeCell ref="Q2:S2"/>
    <mergeCell ref="Q3:S3"/>
    <mergeCell ref="Q4:S4"/>
    <mergeCell ref="D4:P4"/>
    <mergeCell ref="D5:P5"/>
    <mergeCell ref="R12:R14"/>
    <mergeCell ref="S12:S15"/>
    <mergeCell ref="B10:S10"/>
    <mergeCell ref="D13:D15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C1063"/>
  <sheetViews>
    <sheetView tabSelected="1" zoomScale="85" zoomScaleNormal="85" zoomScaleSheetLayoutView="40" workbookViewId="0">
      <pane xSplit="9" ySplit="11" topLeftCell="J12" activePane="bottomRight" state="frozen"/>
      <selection pane="topRight" activeCell="J1" sqref="J1"/>
      <selection pane="bottomLeft" activeCell="A12" sqref="A12"/>
      <selection pane="bottomRight" activeCell="A5" sqref="A5:Z5"/>
    </sheetView>
  </sheetViews>
  <sheetFormatPr defaultColWidth="9.140625" defaultRowHeight="15" x14ac:dyDescent="0.25"/>
  <cols>
    <col min="1" max="1" width="8.42578125" style="40" customWidth="1"/>
    <col min="2" max="2" width="5.28515625" style="1" customWidth="1"/>
    <col min="3" max="3" width="33.140625" style="64" customWidth="1"/>
    <col min="4" max="4" width="15.42578125" style="86" customWidth="1"/>
    <col min="5" max="5" width="16" style="65" customWidth="1"/>
    <col min="6" max="6" width="20.42578125" style="66" customWidth="1"/>
    <col min="7" max="7" width="20.85546875" style="65" customWidth="1"/>
    <col min="8" max="8" width="16.7109375" style="65" customWidth="1"/>
    <col min="9" max="9" width="18.5703125" style="65" customWidth="1"/>
    <col min="10" max="10" width="17" style="65" customWidth="1"/>
    <col min="11" max="11" width="16.85546875" style="65" customWidth="1"/>
    <col min="12" max="12" width="6.42578125" style="67" customWidth="1"/>
    <col min="13" max="13" width="16.85546875" style="65" customWidth="1"/>
    <col min="14" max="15" width="14.42578125" style="65" customWidth="1"/>
    <col min="16" max="16" width="18.5703125" style="65" customWidth="1"/>
    <col min="17" max="17" width="11.85546875" style="65" customWidth="1"/>
    <col min="18" max="18" width="15" style="65" customWidth="1"/>
    <col min="19" max="19" width="12.28515625" style="65" customWidth="1"/>
    <col min="20" max="20" width="17.42578125" style="65" customWidth="1"/>
    <col min="21" max="21" width="9.7109375" style="65" customWidth="1"/>
    <col min="22" max="22" width="15.28515625" style="65" customWidth="1"/>
    <col min="23" max="23" width="10.7109375" style="67" customWidth="1"/>
    <col min="24" max="24" width="23.140625" style="66" customWidth="1"/>
    <col min="25" max="25" width="8.42578125" style="84" customWidth="1"/>
    <col min="26" max="26" width="19.7109375" style="66" customWidth="1"/>
    <col min="27" max="27" width="20.7109375" style="68" customWidth="1"/>
    <col min="28" max="28" width="17.140625" style="3" bestFit="1" customWidth="1"/>
    <col min="29" max="29" width="16.42578125" style="3" customWidth="1"/>
    <col min="30" max="16384" width="9.140625" style="3"/>
  </cols>
  <sheetData>
    <row r="1" spans="1:29" ht="18.75" x14ac:dyDescent="0.25">
      <c r="X1" s="161" t="s">
        <v>39</v>
      </c>
      <c r="Y1" s="161"/>
      <c r="Z1" s="161"/>
    </row>
    <row r="2" spans="1:29" ht="18.75" x14ac:dyDescent="0.25">
      <c r="X2" s="161" t="s">
        <v>36</v>
      </c>
      <c r="Y2" s="161"/>
      <c r="Z2" s="161"/>
    </row>
    <row r="3" spans="1:29" ht="27" customHeight="1" x14ac:dyDescent="0.25">
      <c r="C3" s="3"/>
      <c r="D3" s="1"/>
      <c r="E3" s="4"/>
      <c r="F3" s="38"/>
      <c r="G3" s="4"/>
      <c r="H3" s="4"/>
      <c r="I3" s="4"/>
      <c r="J3" s="4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162" t="s">
        <v>38</v>
      </c>
      <c r="Y3" s="162"/>
      <c r="Z3" s="162"/>
    </row>
    <row r="4" spans="1:29" ht="24" customHeight="1" x14ac:dyDescent="0.25">
      <c r="C4" s="3"/>
      <c r="D4" s="1"/>
      <c r="E4" s="4"/>
      <c r="F4" s="38"/>
      <c r="G4" s="4"/>
      <c r="H4" s="4"/>
      <c r="I4" s="4"/>
      <c r="J4" s="4"/>
      <c r="K4" s="4"/>
      <c r="L4" s="5"/>
      <c r="M4" s="4"/>
      <c r="N4" s="4"/>
      <c r="O4" s="4"/>
      <c r="P4" s="4"/>
      <c r="Q4" s="4"/>
      <c r="R4" s="4"/>
      <c r="S4" s="45"/>
      <c r="T4" s="4"/>
      <c r="U4" s="4"/>
      <c r="V4" s="4"/>
      <c r="W4" s="5"/>
      <c r="X4" s="163" t="s">
        <v>43</v>
      </c>
      <c r="Y4" s="163"/>
      <c r="Z4" s="163"/>
    </row>
    <row r="5" spans="1:29" ht="16.899999999999999" customHeight="1" x14ac:dyDescent="0.25">
      <c r="A5" s="165" t="s">
        <v>2147</v>
      </c>
      <c r="B5" s="166"/>
      <c r="C5" s="166"/>
      <c r="D5" s="166"/>
      <c r="E5" s="167"/>
      <c r="F5" s="167"/>
      <c r="G5" s="167"/>
      <c r="H5" s="167"/>
      <c r="I5" s="167"/>
      <c r="J5" s="167"/>
      <c r="K5" s="167"/>
      <c r="L5" s="168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6"/>
      <c r="X5" s="166"/>
      <c r="Y5" s="166"/>
      <c r="Z5" s="166"/>
    </row>
    <row r="6" spans="1:29" ht="16.899999999999999" customHeight="1" x14ac:dyDescent="0.25">
      <c r="C6" s="3"/>
      <c r="D6" s="1"/>
      <c r="E6" s="4"/>
      <c r="F6" s="38"/>
      <c r="G6" s="4"/>
      <c r="H6" s="4"/>
      <c r="I6" s="4"/>
      <c r="J6" s="4"/>
      <c r="K6" s="4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5"/>
      <c r="X6" s="38"/>
      <c r="Y6" s="15"/>
      <c r="Z6" s="38"/>
    </row>
    <row r="7" spans="1:29" ht="36" customHeight="1" x14ac:dyDescent="0.25">
      <c r="A7" s="169" t="s">
        <v>1</v>
      </c>
      <c r="B7" s="118" t="s">
        <v>23</v>
      </c>
      <c r="C7" s="185" t="s">
        <v>2154</v>
      </c>
      <c r="D7" s="170" t="s">
        <v>2155</v>
      </c>
      <c r="E7" s="147" t="s">
        <v>6</v>
      </c>
      <c r="F7" s="158" t="s">
        <v>34</v>
      </c>
      <c r="G7" s="147" t="s">
        <v>24</v>
      </c>
      <c r="H7" s="172" t="s">
        <v>2234</v>
      </c>
      <c r="I7" s="172"/>
      <c r="J7" s="172"/>
      <c r="K7" s="172"/>
      <c r="L7" s="173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84"/>
      <c r="X7" s="184"/>
      <c r="Y7" s="184"/>
      <c r="Z7" s="184"/>
    </row>
    <row r="8" spans="1:29" ht="21.75" customHeight="1" x14ac:dyDescent="0.25">
      <c r="A8" s="169"/>
      <c r="B8" s="118"/>
      <c r="C8" s="184"/>
      <c r="D8" s="131"/>
      <c r="E8" s="159"/>
      <c r="F8" s="159"/>
      <c r="G8" s="159"/>
      <c r="H8" s="172" t="s">
        <v>2156</v>
      </c>
      <c r="I8" s="172"/>
      <c r="J8" s="172"/>
      <c r="K8" s="172"/>
      <c r="L8" s="173" t="s">
        <v>2161</v>
      </c>
      <c r="M8" s="173"/>
      <c r="N8" s="172" t="s">
        <v>2162</v>
      </c>
      <c r="O8" s="172"/>
      <c r="P8" s="172"/>
      <c r="Q8" s="172" t="s">
        <v>32</v>
      </c>
      <c r="R8" s="172"/>
      <c r="S8" s="174" t="s">
        <v>25</v>
      </c>
      <c r="T8" s="175"/>
      <c r="U8" s="174" t="s">
        <v>2163</v>
      </c>
      <c r="V8" s="175"/>
      <c r="W8" s="174" t="s">
        <v>2164</v>
      </c>
      <c r="X8" s="175"/>
      <c r="Y8" s="178" t="s">
        <v>2165</v>
      </c>
      <c r="Z8" s="179"/>
    </row>
    <row r="9" spans="1:29" ht="105" customHeight="1" x14ac:dyDescent="0.25">
      <c r="A9" s="169"/>
      <c r="B9" s="118"/>
      <c r="C9" s="185"/>
      <c r="D9" s="131"/>
      <c r="E9" s="154"/>
      <c r="F9" s="160"/>
      <c r="G9" s="154"/>
      <c r="H9" s="102" t="s">
        <v>2157</v>
      </c>
      <c r="I9" s="102" t="s">
        <v>2158</v>
      </c>
      <c r="J9" s="102" t="s">
        <v>2159</v>
      </c>
      <c r="K9" s="102" t="s">
        <v>2160</v>
      </c>
      <c r="L9" s="173"/>
      <c r="M9" s="173"/>
      <c r="N9" s="172"/>
      <c r="O9" s="172"/>
      <c r="P9" s="172"/>
      <c r="Q9" s="172"/>
      <c r="R9" s="172"/>
      <c r="S9" s="176"/>
      <c r="T9" s="177"/>
      <c r="U9" s="176"/>
      <c r="V9" s="177"/>
      <c r="W9" s="176"/>
      <c r="X9" s="177"/>
      <c r="Y9" s="180"/>
      <c r="Z9" s="181"/>
      <c r="AA9" s="69" t="s">
        <v>2119</v>
      </c>
      <c r="AB9" s="70" t="s">
        <v>2123</v>
      </c>
      <c r="AC9" s="70" t="s">
        <v>2124</v>
      </c>
    </row>
    <row r="10" spans="1:29" ht="18" customHeight="1" x14ac:dyDescent="0.25">
      <c r="A10" s="169"/>
      <c r="B10" s="118"/>
      <c r="C10" s="185"/>
      <c r="D10" s="171"/>
      <c r="E10" s="100" t="s">
        <v>18</v>
      </c>
      <c r="F10" s="100" t="s">
        <v>20</v>
      </c>
      <c r="G10" s="100" t="s">
        <v>20</v>
      </c>
      <c r="H10" s="100" t="s">
        <v>20</v>
      </c>
      <c r="I10" s="100" t="s">
        <v>20</v>
      </c>
      <c r="J10" s="100" t="s">
        <v>20</v>
      </c>
      <c r="K10" s="100" t="s">
        <v>20</v>
      </c>
      <c r="L10" s="6" t="s">
        <v>26</v>
      </c>
      <c r="M10" s="100" t="s">
        <v>20</v>
      </c>
      <c r="N10" s="100" t="s">
        <v>18</v>
      </c>
      <c r="O10" s="102"/>
      <c r="P10" s="100" t="s">
        <v>20</v>
      </c>
      <c r="Q10" s="100" t="s">
        <v>18</v>
      </c>
      <c r="R10" s="100" t="s">
        <v>20</v>
      </c>
      <c r="S10" s="100" t="s">
        <v>18</v>
      </c>
      <c r="T10" s="100" t="s">
        <v>20</v>
      </c>
      <c r="U10" s="100" t="s">
        <v>27</v>
      </c>
      <c r="V10" s="100" t="s">
        <v>20</v>
      </c>
      <c r="W10" s="6" t="s">
        <v>26</v>
      </c>
      <c r="X10" s="100" t="s">
        <v>20</v>
      </c>
      <c r="Y10" s="7" t="s">
        <v>26</v>
      </c>
      <c r="Z10" s="8" t="s">
        <v>20</v>
      </c>
      <c r="AA10" s="71"/>
      <c r="AB10" s="72"/>
      <c r="AC10" s="72"/>
    </row>
    <row r="11" spans="1:29" s="15" customFormat="1" ht="23.45" customHeight="1" x14ac:dyDescent="0.25">
      <c r="A11" s="54"/>
      <c r="B11" s="53">
        <v>1</v>
      </c>
      <c r="C11" s="9">
        <v>2</v>
      </c>
      <c r="D11" s="54">
        <v>3</v>
      </c>
      <c r="E11" s="26">
        <v>4</v>
      </c>
      <c r="F11" s="26"/>
      <c r="G11" s="26">
        <v>5</v>
      </c>
      <c r="H11" s="26">
        <v>6</v>
      </c>
      <c r="I11" s="26">
        <v>7</v>
      </c>
      <c r="J11" s="26">
        <v>8</v>
      </c>
      <c r="K11" s="26">
        <v>9</v>
      </c>
      <c r="L11" s="9">
        <v>10</v>
      </c>
      <c r="M11" s="26">
        <v>11</v>
      </c>
      <c r="N11" s="26">
        <v>12</v>
      </c>
      <c r="O11" s="13"/>
      <c r="P11" s="26">
        <v>13</v>
      </c>
      <c r="Q11" s="26"/>
      <c r="R11" s="26">
        <v>14</v>
      </c>
      <c r="S11" s="26"/>
      <c r="T11" s="26">
        <v>15</v>
      </c>
      <c r="U11" s="26"/>
      <c r="V11" s="26">
        <v>16</v>
      </c>
      <c r="W11" s="6">
        <v>17</v>
      </c>
      <c r="X11" s="6">
        <v>18</v>
      </c>
      <c r="Y11" s="7">
        <v>19</v>
      </c>
      <c r="Z11" s="10">
        <v>20</v>
      </c>
      <c r="AA11" s="73"/>
      <c r="AB11" s="54"/>
      <c r="AC11" s="54"/>
    </row>
    <row r="12" spans="1:29" s="15" customFormat="1" ht="42" customHeight="1" x14ac:dyDescent="0.25">
      <c r="A12" s="13"/>
      <c r="B12" s="183" t="s">
        <v>2150</v>
      </c>
      <c r="C12" s="146"/>
      <c r="D12" s="39" t="s">
        <v>22</v>
      </c>
      <c r="E12" s="43">
        <f t="shared" ref="E12:N12" si="0">SUM(E13+E199+E320)</f>
        <v>4402714.3899999997</v>
      </c>
      <c r="F12" s="43">
        <f t="shared" si="0"/>
        <v>11205591722.17</v>
      </c>
      <c r="G12" s="43">
        <f t="shared" si="0"/>
        <v>8276859390.54</v>
      </c>
      <c r="H12" s="43">
        <f t="shared" si="0"/>
        <v>359838874.5</v>
      </c>
      <c r="I12" s="43">
        <f t="shared" si="0"/>
        <v>2584760652</v>
      </c>
      <c r="J12" s="43">
        <f t="shared" si="0"/>
        <v>584920539.45000005</v>
      </c>
      <c r="K12" s="43">
        <f t="shared" si="0"/>
        <v>104190065.16</v>
      </c>
      <c r="L12" s="46">
        <f t="shared" si="0"/>
        <v>23</v>
      </c>
      <c r="M12" s="43">
        <f t="shared" si="0"/>
        <v>52545310</v>
      </c>
      <c r="N12" s="43">
        <f t="shared" si="0"/>
        <v>614110.01</v>
      </c>
      <c r="O12" s="39" t="s">
        <v>22</v>
      </c>
      <c r="P12" s="43">
        <f t="shared" ref="P12:Z12" si="1">SUM(P13+P199+P320)</f>
        <v>3634212019.48</v>
      </c>
      <c r="Q12" s="43">
        <f t="shared" si="1"/>
        <v>0</v>
      </c>
      <c r="R12" s="43">
        <f t="shared" si="1"/>
        <v>786883.16</v>
      </c>
      <c r="S12" s="43">
        <f t="shared" si="1"/>
        <v>0</v>
      </c>
      <c r="T12" s="43">
        <f t="shared" si="1"/>
        <v>551136339.26999998</v>
      </c>
      <c r="U12" s="43">
        <f t="shared" si="1"/>
        <v>0</v>
      </c>
      <c r="V12" s="43">
        <f t="shared" si="1"/>
        <v>2244236.5</v>
      </c>
      <c r="W12" s="44">
        <f t="shared" si="1"/>
        <v>1212</v>
      </c>
      <c r="X12" s="43">
        <f t="shared" si="1"/>
        <v>233707283.74000001</v>
      </c>
      <c r="Y12" s="44">
        <f t="shared" si="1"/>
        <v>1199</v>
      </c>
      <c r="Z12" s="39">
        <f t="shared" si="1"/>
        <v>168517187.28</v>
      </c>
      <c r="AA12" s="73"/>
      <c r="AB12" s="54"/>
      <c r="AC12" s="54"/>
    </row>
    <row r="13" spans="1:29" s="36" customFormat="1" ht="36" customHeight="1" x14ac:dyDescent="0.25">
      <c r="A13" s="101"/>
      <c r="B13" s="164" t="s">
        <v>2149</v>
      </c>
      <c r="C13" s="137"/>
      <c r="D13" s="39" t="s">
        <v>22</v>
      </c>
      <c r="E13" s="11">
        <f t="shared" ref="E13:N13" si="2">SUM(E14:E198)</f>
        <v>894753.87</v>
      </c>
      <c r="F13" s="11">
        <f t="shared" si="2"/>
        <v>2266364677.8299999</v>
      </c>
      <c r="G13" s="11">
        <f t="shared" si="2"/>
        <v>1436755998.8199999</v>
      </c>
      <c r="H13" s="11">
        <f t="shared" si="2"/>
        <v>9129288</v>
      </c>
      <c r="I13" s="11">
        <f t="shared" si="2"/>
        <v>169673940</v>
      </c>
      <c r="J13" s="11">
        <f t="shared" si="2"/>
        <v>55097166.149999999</v>
      </c>
      <c r="K13" s="11">
        <f t="shared" si="2"/>
        <v>18067844.039999999</v>
      </c>
      <c r="L13" s="35">
        <f t="shared" si="2"/>
        <v>19</v>
      </c>
      <c r="M13" s="11">
        <f t="shared" si="2"/>
        <v>43025760</v>
      </c>
      <c r="N13" s="11">
        <f t="shared" si="2"/>
        <v>171322.84</v>
      </c>
      <c r="O13" s="39" t="s">
        <v>22</v>
      </c>
      <c r="P13" s="11">
        <f t="shared" ref="P13:Z13" si="3">SUM(P14:P198)</f>
        <v>1052246300.74</v>
      </c>
      <c r="Q13" s="11">
        <f t="shared" si="3"/>
        <v>0</v>
      </c>
      <c r="R13" s="11">
        <f t="shared" si="3"/>
        <v>0</v>
      </c>
      <c r="S13" s="11">
        <f t="shared" si="3"/>
        <v>0</v>
      </c>
      <c r="T13" s="11">
        <f t="shared" si="3"/>
        <v>19006049.699999999</v>
      </c>
      <c r="U13" s="11">
        <f t="shared" si="3"/>
        <v>0</v>
      </c>
      <c r="V13" s="11">
        <f t="shared" si="3"/>
        <v>0</v>
      </c>
      <c r="W13" s="12">
        <f t="shared" si="3"/>
        <v>217</v>
      </c>
      <c r="X13" s="11">
        <f t="shared" si="3"/>
        <v>41271978.399999999</v>
      </c>
      <c r="Y13" s="12">
        <f t="shared" si="3"/>
        <v>206</v>
      </c>
      <c r="Z13" s="39">
        <f t="shared" si="3"/>
        <v>29237671.789999999</v>
      </c>
      <c r="AA13" s="73"/>
      <c r="AB13" s="74"/>
      <c r="AC13" s="74"/>
    </row>
    <row r="14" spans="1:29" s="36" customFormat="1" ht="30" x14ac:dyDescent="0.25">
      <c r="A14" s="101">
        <v>1</v>
      </c>
      <c r="B14" s="75">
        <v>1</v>
      </c>
      <c r="C14" s="55" t="s">
        <v>1082</v>
      </c>
      <c r="D14" s="56">
        <f>'Прил.1.1 -перечень домов'!D19</f>
        <v>1977</v>
      </c>
      <c r="E14" s="57">
        <f>AVERAGE('Прил.1.1 -перечень домов'!I19)</f>
        <v>3008.5</v>
      </c>
      <c r="F14" s="76">
        <f>SUM('Прил.1.1 -перечень домов'!J19)*(3.9*31+4.13*26+6.71*16+7.69*12+8.45*12+9.29*252)</f>
        <v>7760987.5199999996</v>
      </c>
      <c r="G14" s="57">
        <f>H14+I14+J14+K14+M14+P14+R14+T14+V14+X14+Z14</f>
        <v>5194526.2300000004</v>
      </c>
      <c r="H14" s="57">
        <v>0</v>
      </c>
      <c r="I14" s="57">
        <v>0</v>
      </c>
      <c r="J14" s="57">
        <v>0</v>
      </c>
      <c r="K14" s="57">
        <v>0</v>
      </c>
      <c r="L14" s="54">
        <v>0</v>
      </c>
      <c r="M14" s="57">
        <v>0</v>
      </c>
      <c r="N14" s="57">
        <v>830</v>
      </c>
      <c r="O14" s="57">
        <v>5957</v>
      </c>
      <c r="P14" s="57">
        <f>O14*N14</f>
        <v>4944310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101">
        <v>1</v>
      </c>
      <c r="X14" s="57">
        <f>E14*48</f>
        <v>144408</v>
      </c>
      <c r="Y14" s="101">
        <v>1</v>
      </c>
      <c r="Z14" s="57">
        <f>(H14+I14+J14+K14+M14+P14+R14+T14+V14)*0.0214</f>
        <v>105808.23</v>
      </c>
      <c r="AA14" s="73"/>
      <c r="AB14" s="74"/>
      <c r="AC14" s="74"/>
    </row>
    <row r="15" spans="1:29" s="36" customFormat="1" ht="30" x14ac:dyDescent="0.25">
      <c r="A15" s="101">
        <v>2</v>
      </c>
      <c r="B15" s="75">
        <v>2</v>
      </c>
      <c r="C15" s="55" t="s">
        <v>1083</v>
      </c>
      <c r="D15" s="56">
        <f>'Прил.1.1 -перечень домов'!D20</f>
        <v>1980</v>
      </c>
      <c r="E15" s="57">
        <f>AVERAGE('Прил.1.1 -перечень домов'!I20)</f>
        <v>4498.6000000000004</v>
      </c>
      <c r="F15" s="76">
        <f>SUM('Прил.1.1 -перечень домов'!J20)*(3.9*31+4.13*26+6.71*16+7.69*12+8.45*12+9.29*252)</f>
        <v>10664684.16</v>
      </c>
      <c r="G15" s="57">
        <f>H15+I15+J15+K15+M15+P15+R15+T15+V15+X15+Z15</f>
        <v>2798702.86</v>
      </c>
      <c r="H15" s="57">
        <v>0</v>
      </c>
      <c r="I15" s="57">
        <v>0</v>
      </c>
      <c r="J15" s="57">
        <v>0</v>
      </c>
      <c r="K15" s="57">
        <v>0</v>
      </c>
      <c r="L15" s="54">
        <v>0</v>
      </c>
      <c r="M15" s="57">
        <v>0</v>
      </c>
      <c r="N15" s="57">
        <v>524.4</v>
      </c>
      <c r="O15" s="57">
        <v>4822</v>
      </c>
      <c r="P15" s="57">
        <f t="shared" ref="P15:P22" si="4">O15*N15</f>
        <v>2528656.7999999998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101">
        <v>1</v>
      </c>
      <c r="X15" s="57">
        <f>E15*48</f>
        <v>215932.79999999999</v>
      </c>
      <c r="Y15" s="101">
        <v>1</v>
      </c>
      <c r="Z15" s="57">
        <f t="shared" ref="Z15:Z79" si="5">(H15+I15+J15+K15+M15+P15+R15+T15+V15)*0.0214</f>
        <v>54113.26</v>
      </c>
      <c r="AA15" s="73"/>
      <c r="AB15" s="74"/>
      <c r="AC15" s="74"/>
    </row>
    <row r="16" spans="1:29" s="36" customFormat="1" ht="30" x14ac:dyDescent="0.25">
      <c r="A16" s="101">
        <v>3</v>
      </c>
      <c r="B16" s="75">
        <v>3</v>
      </c>
      <c r="C16" s="55" t="s">
        <v>1084</v>
      </c>
      <c r="D16" s="56">
        <f>'Прил.1.1 -перечень домов'!D21</f>
        <v>1979</v>
      </c>
      <c r="E16" s="57">
        <f>AVERAGE('Прил.1.1 -перечень домов'!I21)</f>
        <v>9688</v>
      </c>
      <c r="F16" s="76">
        <f>SUM('Прил.1.1 -перечень домов'!J21)*(3.9*31+4.13*26+6.71*16+7.69*12+8.45*12+9.29*252)</f>
        <v>14084765.76</v>
      </c>
      <c r="G16" s="57">
        <f>H16+I16+J16+K16+M16+P16+R16+T16+V16+X16+Z16</f>
        <v>11200791.890000001</v>
      </c>
      <c r="H16" s="57">
        <v>0</v>
      </c>
      <c r="I16" s="57">
        <v>0</v>
      </c>
      <c r="J16" s="57">
        <v>0</v>
      </c>
      <c r="K16" s="57">
        <v>0</v>
      </c>
      <c r="L16" s="54">
        <v>0</v>
      </c>
      <c r="M16" s="57">
        <v>0</v>
      </c>
      <c r="N16" s="57">
        <v>1594</v>
      </c>
      <c r="O16" s="57">
        <v>6594</v>
      </c>
      <c r="P16" s="57">
        <f t="shared" si="4"/>
        <v>10510836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101">
        <v>1</v>
      </c>
      <c r="X16" s="57">
        <f>E16*48</f>
        <v>465024</v>
      </c>
      <c r="Y16" s="101">
        <v>1</v>
      </c>
      <c r="Z16" s="57">
        <f t="shared" si="5"/>
        <v>224931.89</v>
      </c>
      <c r="AA16" s="73"/>
      <c r="AB16" s="74"/>
      <c r="AC16" s="74"/>
    </row>
    <row r="17" spans="1:29" s="36" customFormat="1" ht="30" x14ac:dyDescent="0.25">
      <c r="A17" s="101">
        <v>4</v>
      </c>
      <c r="B17" s="75">
        <v>4</v>
      </c>
      <c r="C17" s="55" t="s">
        <v>1085</v>
      </c>
      <c r="D17" s="56">
        <f>'Прил.1.1 -перечень домов'!D22</f>
        <v>1975</v>
      </c>
      <c r="E17" s="57">
        <f>AVERAGE('Прил.1.1 -перечень домов'!I22)</f>
        <v>3001.3</v>
      </c>
      <c r="F17" s="76">
        <f>SUM('Прил.1.1 -перечень домов'!J22)*(3.9*31+4.13*26+6.71*16+7.69*12+8.45*12+9.29*252)</f>
        <v>7749505.9199999999</v>
      </c>
      <c r="G17" s="57">
        <f t="shared" ref="G17:G22" si="6">H17+I17+J17+K17+M17+P17+R17+T17+V17+X17+Z17</f>
        <v>5761145.4699999997</v>
      </c>
      <c r="H17" s="57">
        <v>0</v>
      </c>
      <c r="I17" s="57">
        <v>0</v>
      </c>
      <c r="J17" s="57">
        <v>0</v>
      </c>
      <c r="K17" s="57">
        <v>0</v>
      </c>
      <c r="L17" s="54">
        <v>0</v>
      </c>
      <c r="M17" s="57">
        <v>0</v>
      </c>
      <c r="N17" s="57">
        <v>834</v>
      </c>
      <c r="O17" s="57">
        <v>6594</v>
      </c>
      <c r="P17" s="57">
        <f t="shared" si="4"/>
        <v>5499396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101">
        <v>1</v>
      </c>
      <c r="X17" s="57">
        <f>E17*48</f>
        <v>144062.39999999999</v>
      </c>
      <c r="Y17" s="101">
        <v>1</v>
      </c>
      <c r="Z17" s="57">
        <f t="shared" si="5"/>
        <v>117687.07</v>
      </c>
      <c r="AA17" s="73"/>
      <c r="AB17" s="74"/>
      <c r="AC17" s="74"/>
    </row>
    <row r="18" spans="1:29" s="36" customFormat="1" ht="30" x14ac:dyDescent="0.25">
      <c r="A18" s="101">
        <v>5</v>
      </c>
      <c r="B18" s="75">
        <v>5</v>
      </c>
      <c r="C18" s="55" t="s">
        <v>1086</v>
      </c>
      <c r="D18" s="56">
        <f>'Прил.1.1 -перечень домов'!D23</f>
        <v>1976</v>
      </c>
      <c r="E18" s="57">
        <f>AVERAGE('Прил.1.1 -перечень домов'!I23)</f>
        <v>4841.8999999999996</v>
      </c>
      <c r="F18" s="76">
        <f>SUM('Прил.1.1 -перечень домов'!J23)*(3.9*31+4.13*26+6.71*16+7.69*12+8.45*12+9.29*252)</f>
        <v>12574935.359999999</v>
      </c>
      <c r="G18" s="57">
        <f t="shared" si="6"/>
        <v>9277666.0800000001</v>
      </c>
      <c r="H18" s="57">
        <v>0</v>
      </c>
      <c r="I18" s="57">
        <v>0</v>
      </c>
      <c r="J18" s="57">
        <v>0</v>
      </c>
      <c r="K18" s="57">
        <v>0</v>
      </c>
      <c r="L18" s="54">
        <v>0</v>
      </c>
      <c r="M18" s="57">
        <v>0</v>
      </c>
      <c r="N18" s="57">
        <v>1343</v>
      </c>
      <c r="O18" s="57">
        <v>6594</v>
      </c>
      <c r="P18" s="57">
        <f t="shared" si="4"/>
        <v>8855742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101">
        <v>1</v>
      </c>
      <c r="X18" s="57">
        <f t="shared" ref="X18:X33" si="7">E18*48</f>
        <v>232411.2</v>
      </c>
      <c r="Y18" s="101">
        <v>1</v>
      </c>
      <c r="Z18" s="57">
        <f t="shared" si="5"/>
        <v>189512.88</v>
      </c>
      <c r="AA18" s="77"/>
      <c r="AB18" s="74"/>
      <c r="AC18" s="74"/>
    </row>
    <row r="19" spans="1:29" s="36" customFormat="1" ht="30" x14ac:dyDescent="0.25">
      <c r="A19" s="101">
        <v>6</v>
      </c>
      <c r="B19" s="75">
        <v>6</v>
      </c>
      <c r="C19" s="55" t="s">
        <v>1087</v>
      </c>
      <c r="D19" s="56">
        <f>'Прил.1.1 -перечень домов'!D24</f>
        <v>1978</v>
      </c>
      <c r="E19" s="57">
        <f>AVERAGE('Прил.1.1 -перечень домов'!I24)</f>
        <v>8700.2000000000007</v>
      </c>
      <c r="F19" s="76">
        <f>SUM('Прил.1.1 -перечень домов'!J24)*(3.9*31+4.13*26+6.71*16+7.69*12+8.45*12+9.29*252)</f>
        <v>13278757.439999999</v>
      </c>
      <c r="G19" s="57">
        <f t="shared" si="6"/>
        <v>11173582.83</v>
      </c>
      <c r="H19" s="57">
        <v>0</v>
      </c>
      <c r="I19" s="57">
        <v>0</v>
      </c>
      <c r="J19" s="57">
        <v>0</v>
      </c>
      <c r="K19" s="57">
        <v>0</v>
      </c>
      <c r="L19" s="54">
        <v>0</v>
      </c>
      <c r="M19" s="57">
        <v>0</v>
      </c>
      <c r="N19" s="57">
        <v>1597</v>
      </c>
      <c r="O19" s="57">
        <v>6594</v>
      </c>
      <c r="P19" s="57">
        <f t="shared" si="4"/>
        <v>10530618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101">
        <v>1</v>
      </c>
      <c r="X19" s="57">
        <f t="shared" si="7"/>
        <v>417609.6</v>
      </c>
      <c r="Y19" s="101">
        <v>1</v>
      </c>
      <c r="Z19" s="57">
        <f t="shared" si="5"/>
        <v>225355.23</v>
      </c>
      <c r="AA19" s="73"/>
      <c r="AB19" s="74"/>
      <c r="AC19" s="74"/>
    </row>
    <row r="20" spans="1:29" s="36" customFormat="1" ht="30" x14ac:dyDescent="0.25">
      <c r="A20" s="101">
        <v>7</v>
      </c>
      <c r="B20" s="75">
        <v>7</v>
      </c>
      <c r="C20" s="55" t="s">
        <v>1088</v>
      </c>
      <c r="D20" s="56">
        <f>'Прил.1.1 -перечень домов'!D25</f>
        <v>1975</v>
      </c>
      <c r="E20" s="57">
        <f>AVERAGE('Прил.1.1 -перечень домов'!I25)</f>
        <v>3071.2</v>
      </c>
      <c r="F20" s="76">
        <f>SUM('Прил.1.1 -перечень домов'!J25)*(3.9*31+4.13*26+6.71*16+7.69*12+8.45*12+9.29*252)</f>
        <v>7931489.2800000003</v>
      </c>
      <c r="G20" s="57">
        <f t="shared" si="6"/>
        <v>5791441.1200000001</v>
      </c>
      <c r="H20" s="57">
        <v>0</v>
      </c>
      <c r="I20" s="57">
        <v>0</v>
      </c>
      <c r="J20" s="57">
        <v>0</v>
      </c>
      <c r="K20" s="57">
        <v>0</v>
      </c>
      <c r="L20" s="54">
        <v>0</v>
      </c>
      <c r="M20" s="57">
        <v>0</v>
      </c>
      <c r="N20" s="57">
        <v>838</v>
      </c>
      <c r="O20" s="57">
        <v>6594</v>
      </c>
      <c r="P20" s="57">
        <f t="shared" si="4"/>
        <v>5525772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101">
        <v>1</v>
      </c>
      <c r="X20" s="57">
        <f t="shared" si="7"/>
        <v>147417.60000000001</v>
      </c>
      <c r="Y20" s="101">
        <v>1</v>
      </c>
      <c r="Z20" s="57">
        <f t="shared" si="5"/>
        <v>118251.52</v>
      </c>
      <c r="AA20" s="73"/>
      <c r="AB20" s="74"/>
      <c r="AC20" s="74"/>
    </row>
    <row r="21" spans="1:29" s="36" customFormat="1" ht="30" x14ac:dyDescent="0.25">
      <c r="A21" s="101">
        <v>8</v>
      </c>
      <c r="B21" s="75">
        <v>8</v>
      </c>
      <c r="C21" s="55" t="s">
        <v>1089</v>
      </c>
      <c r="D21" s="56">
        <f>'Прил.1.1 -перечень домов'!D26</f>
        <v>1975</v>
      </c>
      <c r="E21" s="57">
        <f>AVERAGE('Прил.1.1 -перечень домов'!I26)</f>
        <v>3079.19</v>
      </c>
      <c r="F21" s="76">
        <f>SUM('Прил.1.1 -перечень домов'!J26)*(3.9*31+4.13*26+6.71*16+7.69*12+8.45*12+9.29*252)</f>
        <v>7947850.5599999996</v>
      </c>
      <c r="G21" s="57">
        <f t="shared" si="6"/>
        <v>5825500.2000000002</v>
      </c>
      <c r="H21" s="57">
        <v>0</v>
      </c>
      <c r="I21" s="57">
        <v>0</v>
      </c>
      <c r="J21" s="57">
        <v>0</v>
      </c>
      <c r="K21" s="57">
        <v>0</v>
      </c>
      <c r="L21" s="54">
        <v>0</v>
      </c>
      <c r="M21" s="57">
        <v>0</v>
      </c>
      <c r="N21" s="57">
        <v>843</v>
      </c>
      <c r="O21" s="57">
        <v>6594</v>
      </c>
      <c r="P21" s="57">
        <f t="shared" si="4"/>
        <v>5558742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101">
        <v>1</v>
      </c>
      <c r="X21" s="57">
        <f t="shared" si="7"/>
        <v>147801.12</v>
      </c>
      <c r="Y21" s="101">
        <v>1</v>
      </c>
      <c r="Z21" s="57">
        <f t="shared" si="5"/>
        <v>118957.08</v>
      </c>
      <c r="AA21" s="73"/>
      <c r="AB21" s="74"/>
      <c r="AC21" s="74"/>
    </row>
    <row r="22" spans="1:29" s="36" customFormat="1" ht="30" x14ac:dyDescent="0.25">
      <c r="A22" s="101">
        <v>9</v>
      </c>
      <c r="B22" s="75">
        <v>9</v>
      </c>
      <c r="C22" s="55" t="s">
        <v>1090</v>
      </c>
      <c r="D22" s="56">
        <f>'Прил.1.1 -перечень домов'!D27</f>
        <v>1973</v>
      </c>
      <c r="E22" s="57">
        <f>AVERAGE('Прил.1.1 -перечень домов'!I27)</f>
        <v>3025.3</v>
      </c>
      <c r="F22" s="76">
        <f>SUM('Прил.1.1 -перечень домов'!J27)*(3.9*31+4.13*26+6.71*16+7.69*12+8.45*12+9.29*252)</f>
        <v>7806626.8799999999</v>
      </c>
      <c r="G22" s="57">
        <f t="shared" si="6"/>
        <v>5689892.4699999997</v>
      </c>
      <c r="H22" s="57">
        <v>0</v>
      </c>
      <c r="I22" s="57">
        <v>0</v>
      </c>
      <c r="J22" s="57">
        <v>0</v>
      </c>
      <c r="K22" s="57">
        <v>0</v>
      </c>
      <c r="L22" s="54">
        <v>0</v>
      </c>
      <c r="M22" s="57">
        <v>0</v>
      </c>
      <c r="N22" s="57">
        <v>823</v>
      </c>
      <c r="O22" s="57">
        <v>6596</v>
      </c>
      <c r="P22" s="57">
        <f t="shared" si="4"/>
        <v>5428508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101">
        <v>1</v>
      </c>
      <c r="X22" s="57">
        <f t="shared" si="7"/>
        <v>145214.39999999999</v>
      </c>
      <c r="Y22" s="101">
        <v>1</v>
      </c>
      <c r="Z22" s="57">
        <f t="shared" si="5"/>
        <v>116170.07</v>
      </c>
      <c r="AA22" s="73"/>
      <c r="AB22" s="74"/>
      <c r="AC22" s="74"/>
    </row>
    <row r="23" spans="1:29" s="36" customFormat="1" ht="30" x14ac:dyDescent="0.25">
      <c r="A23" s="101">
        <v>10</v>
      </c>
      <c r="B23" s="75">
        <v>10</v>
      </c>
      <c r="C23" s="55" t="s">
        <v>1091</v>
      </c>
      <c r="D23" s="56">
        <f>'Прил.1.1 -перечень домов'!D28</f>
        <v>1974</v>
      </c>
      <c r="E23" s="57">
        <f>AVERAGE('Прил.1.1 -перечень домов'!I28)</f>
        <v>6404.2</v>
      </c>
      <c r="F23" s="76">
        <f>SUM('Прил.1.1 -перечень домов'!J28)*(3.9*31+4.13*26+6.71*16+7.69*12+8.45*12+9.29*252)</f>
        <v>16600097.279999999</v>
      </c>
      <c r="G23" s="57">
        <f t="shared" ref="G23:G44" si="8">H23+I23+J23+K23+M23+P23+R23+T23+V23+X23+Z23</f>
        <v>11019477.1</v>
      </c>
      <c r="H23" s="57">
        <v>0</v>
      </c>
      <c r="I23" s="57">
        <v>0</v>
      </c>
      <c r="J23" s="57">
        <v>0</v>
      </c>
      <c r="K23" s="57">
        <v>0</v>
      </c>
      <c r="L23" s="54">
        <v>0</v>
      </c>
      <c r="M23" s="57">
        <v>0</v>
      </c>
      <c r="N23" s="57">
        <v>1590</v>
      </c>
      <c r="O23" s="57">
        <v>6596</v>
      </c>
      <c r="P23" s="57">
        <f t="shared" ref="P23:P29" si="9">O23*N23</f>
        <v>10487640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101">
        <v>1</v>
      </c>
      <c r="X23" s="57">
        <f t="shared" si="7"/>
        <v>307401.59999999998</v>
      </c>
      <c r="Y23" s="101">
        <v>1</v>
      </c>
      <c r="Z23" s="57">
        <f t="shared" si="5"/>
        <v>224435.5</v>
      </c>
      <c r="AA23" s="73"/>
      <c r="AB23" s="74"/>
      <c r="AC23" s="74"/>
    </row>
    <row r="24" spans="1:29" s="36" customFormat="1" ht="30" x14ac:dyDescent="0.25">
      <c r="A24" s="101">
        <v>11</v>
      </c>
      <c r="B24" s="75">
        <v>11</v>
      </c>
      <c r="C24" s="55" t="s">
        <v>1092</v>
      </c>
      <c r="D24" s="56">
        <f>'Прил.1.1 -перечень домов'!D29</f>
        <v>1973</v>
      </c>
      <c r="E24" s="57">
        <f>AVERAGE('Прил.1.1 -перечень домов'!I29)</f>
        <v>4821</v>
      </c>
      <c r="F24" s="76">
        <f>SUM('Прил.1.1 -перечень домов'!J29)*(3.9*31+4.13*26+6.71*16+7.69*12+8.45*12+9.29*252)</f>
        <v>12571203.84</v>
      </c>
      <c r="G24" s="57">
        <f t="shared" si="8"/>
        <v>9380463.6799999997</v>
      </c>
      <c r="H24" s="57">
        <v>0</v>
      </c>
      <c r="I24" s="57">
        <v>0</v>
      </c>
      <c r="J24" s="57">
        <v>0</v>
      </c>
      <c r="K24" s="57">
        <v>0</v>
      </c>
      <c r="L24" s="54">
        <v>0</v>
      </c>
      <c r="M24" s="57">
        <v>0</v>
      </c>
      <c r="N24" s="57">
        <v>1358</v>
      </c>
      <c r="O24" s="57">
        <v>6596</v>
      </c>
      <c r="P24" s="57">
        <f t="shared" si="9"/>
        <v>8957368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101">
        <v>1</v>
      </c>
      <c r="X24" s="57">
        <f t="shared" si="7"/>
        <v>231408</v>
      </c>
      <c r="Y24" s="101">
        <v>1</v>
      </c>
      <c r="Z24" s="57">
        <f t="shared" si="5"/>
        <v>191687.67999999999</v>
      </c>
      <c r="AA24" s="73"/>
      <c r="AB24" s="74"/>
      <c r="AC24" s="74"/>
    </row>
    <row r="25" spans="1:29" s="36" customFormat="1" ht="30" x14ac:dyDescent="0.25">
      <c r="A25" s="101">
        <v>12</v>
      </c>
      <c r="B25" s="75">
        <v>12</v>
      </c>
      <c r="C25" s="55" t="s">
        <v>1093</v>
      </c>
      <c r="D25" s="56">
        <f>'Прил.1.1 -перечень домов'!D30</f>
        <v>1974</v>
      </c>
      <c r="E25" s="57">
        <f>AVERAGE('Прил.1.1 -перечень домов'!I30)</f>
        <v>3005.4</v>
      </c>
      <c r="F25" s="76">
        <f>SUM('Прил.1.1 -перечень домов'!J30)*(3.9*31+4.13*26+6.71*16+7.69*12+8.45*12+9.29*252)</f>
        <v>7760987.5199999996</v>
      </c>
      <c r="G25" s="57">
        <f t="shared" si="8"/>
        <v>5682200.1200000001</v>
      </c>
      <c r="H25" s="57">
        <v>0</v>
      </c>
      <c r="I25" s="57">
        <v>0</v>
      </c>
      <c r="J25" s="57">
        <v>0</v>
      </c>
      <c r="K25" s="57">
        <v>0</v>
      </c>
      <c r="L25" s="54">
        <v>0</v>
      </c>
      <c r="M25" s="57">
        <v>0</v>
      </c>
      <c r="N25" s="57">
        <v>822</v>
      </c>
      <c r="O25" s="57">
        <v>6596</v>
      </c>
      <c r="P25" s="57">
        <f t="shared" si="9"/>
        <v>5421912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101">
        <v>1</v>
      </c>
      <c r="X25" s="57">
        <f t="shared" si="7"/>
        <v>144259.20000000001</v>
      </c>
      <c r="Y25" s="101">
        <v>1</v>
      </c>
      <c r="Z25" s="57">
        <f t="shared" si="5"/>
        <v>116028.92</v>
      </c>
      <c r="AA25" s="73"/>
      <c r="AB25" s="74"/>
      <c r="AC25" s="74"/>
    </row>
    <row r="26" spans="1:29" s="36" customFormat="1" ht="30" x14ac:dyDescent="0.25">
      <c r="A26" s="101">
        <v>13</v>
      </c>
      <c r="B26" s="75">
        <v>13</v>
      </c>
      <c r="C26" s="55" t="s">
        <v>2133</v>
      </c>
      <c r="D26" s="56">
        <f>'Прил.1.1 -перечень домов'!D31</f>
        <v>1975</v>
      </c>
      <c r="E26" s="57">
        <f>AVERAGE('Прил.1.1 -перечень домов'!I31)</f>
        <v>4737.8999999999996</v>
      </c>
      <c r="F26" s="76">
        <f>SUM('Прил.1.1 -перечень домов'!J31)*(3.9*31+4.13*26+6.71*16+7.69*12+8.45*12+9.29*252)</f>
        <v>12299951.039999999</v>
      </c>
      <c r="G26" s="57">
        <f t="shared" si="8"/>
        <v>8150312.7699999996</v>
      </c>
      <c r="H26" s="57">
        <v>0</v>
      </c>
      <c r="I26" s="57">
        <v>0</v>
      </c>
      <c r="J26" s="57">
        <v>0</v>
      </c>
      <c r="K26" s="57">
        <v>0</v>
      </c>
      <c r="L26" s="54">
        <v>0</v>
      </c>
      <c r="M26" s="57">
        <v>0</v>
      </c>
      <c r="N26" s="57">
        <v>1176</v>
      </c>
      <c r="O26" s="57">
        <v>6596</v>
      </c>
      <c r="P26" s="57">
        <f t="shared" si="9"/>
        <v>7756896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101">
        <v>1</v>
      </c>
      <c r="X26" s="57">
        <f t="shared" si="7"/>
        <v>227419.2</v>
      </c>
      <c r="Y26" s="101">
        <v>1</v>
      </c>
      <c r="Z26" s="57">
        <f t="shared" si="5"/>
        <v>165997.57</v>
      </c>
      <c r="AA26" s="73"/>
      <c r="AB26" s="74"/>
      <c r="AC26" s="74"/>
    </row>
    <row r="27" spans="1:29" s="36" customFormat="1" ht="30" x14ac:dyDescent="0.25">
      <c r="A27" s="101">
        <v>14</v>
      </c>
      <c r="B27" s="75">
        <v>14</v>
      </c>
      <c r="C27" s="55" t="s">
        <v>1094</v>
      </c>
      <c r="D27" s="56">
        <f>'Прил.1.1 -перечень домов'!D32</f>
        <v>1974</v>
      </c>
      <c r="E27" s="57">
        <f>AVERAGE('Прил.1.1 -перечень домов'!I32)</f>
        <v>4854.8</v>
      </c>
      <c r="F27" s="76">
        <f>SUM('Прил.1.1 -перечень домов'!J32)*(3.9*31+4.13*26+6.71*16+7.69*12+8.45*12+9.29*252)</f>
        <v>13935217.92</v>
      </c>
      <c r="G27" s="57">
        <f t="shared" si="8"/>
        <v>9051965.5099999998</v>
      </c>
      <c r="H27" s="57">
        <v>0</v>
      </c>
      <c r="I27" s="57">
        <v>0</v>
      </c>
      <c r="J27" s="57">
        <v>0</v>
      </c>
      <c r="K27" s="57">
        <v>0</v>
      </c>
      <c r="L27" s="54">
        <v>0</v>
      </c>
      <c r="M27" s="57">
        <v>0</v>
      </c>
      <c r="N27" s="57">
        <v>1309</v>
      </c>
      <c r="O27" s="57">
        <v>6596</v>
      </c>
      <c r="P27" s="57">
        <f t="shared" si="9"/>
        <v>8634164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101">
        <v>1</v>
      </c>
      <c r="X27" s="57">
        <f t="shared" si="7"/>
        <v>233030.39999999999</v>
      </c>
      <c r="Y27" s="101">
        <v>1</v>
      </c>
      <c r="Z27" s="57">
        <f t="shared" si="5"/>
        <v>184771.11</v>
      </c>
      <c r="AA27" s="73"/>
      <c r="AB27" s="74"/>
      <c r="AC27" s="74"/>
    </row>
    <row r="28" spans="1:29" s="36" customFormat="1" ht="30" x14ac:dyDescent="0.25">
      <c r="A28" s="101">
        <v>15</v>
      </c>
      <c r="B28" s="75">
        <v>15</v>
      </c>
      <c r="C28" s="55" t="s">
        <v>1095</v>
      </c>
      <c r="D28" s="56">
        <f>'Прил.1.1 -перечень домов'!D33</f>
        <v>1981</v>
      </c>
      <c r="E28" s="57">
        <f>AVERAGE('Прил.1.1 -перечень домов'!I33)</f>
        <v>4551.8</v>
      </c>
      <c r="F28" s="76">
        <f>SUM('Прил.1.1 -перечень домов'!J33)*(3.9*31+4.13*26+6.71*16+7.69*12+8.45*12+9.29*252)</f>
        <v>10805046.720000001</v>
      </c>
      <c r="G28" s="57">
        <f t="shared" si="8"/>
        <v>2824897.37</v>
      </c>
      <c r="H28" s="57">
        <v>0</v>
      </c>
      <c r="I28" s="57">
        <v>0</v>
      </c>
      <c r="J28" s="57">
        <v>0</v>
      </c>
      <c r="K28" s="57">
        <v>0</v>
      </c>
      <c r="L28" s="54">
        <v>0</v>
      </c>
      <c r="M28" s="57">
        <v>0</v>
      </c>
      <c r="N28" s="57">
        <v>529.20000000000005</v>
      </c>
      <c r="O28" s="57">
        <v>4822</v>
      </c>
      <c r="P28" s="57">
        <f t="shared" si="9"/>
        <v>2551802.4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101">
        <v>1</v>
      </c>
      <c r="X28" s="57">
        <f t="shared" si="7"/>
        <v>218486.39999999999</v>
      </c>
      <c r="Y28" s="101">
        <v>1</v>
      </c>
      <c r="Z28" s="57">
        <f t="shared" si="5"/>
        <v>54608.57</v>
      </c>
      <c r="AA28" s="73"/>
      <c r="AB28" s="74"/>
      <c r="AC28" s="74"/>
    </row>
    <row r="29" spans="1:29" s="36" customFormat="1" ht="30" x14ac:dyDescent="0.25">
      <c r="A29" s="101">
        <v>16</v>
      </c>
      <c r="B29" s="75">
        <v>16</v>
      </c>
      <c r="C29" s="55" t="s">
        <v>1096</v>
      </c>
      <c r="D29" s="56">
        <f>'Прил.1.1 -перечень домов'!D34</f>
        <v>1975</v>
      </c>
      <c r="E29" s="57">
        <f>AVERAGE('Прил.1.1 -перечень домов'!I34)</f>
        <v>2997.6</v>
      </c>
      <c r="F29" s="76">
        <f>SUM('Прил.1.1 -перечень домов'!J34)*(3.9*31+4.13*26+6.71*16+7.69*12+8.45*12+9.29*252)</f>
        <v>10602109.439999999</v>
      </c>
      <c r="G29" s="57">
        <f t="shared" si="8"/>
        <v>5136116.21</v>
      </c>
      <c r="H29" s="57">
        <v>0</v>
      </c>
      <c r="I29" s="57">
        <v>0</v>
      </c>
      <c r="J29" s="57">
        <v>0</v>
      </c>
      <c r="K29" s="57">
        <v>0</v>
      </c>
      <c r="L29" s="54">
        <v>0</v>
      </c>
      <c r="M29" s="57">
        <v>0</v>
      </c>
      <c r="N29" s="57">
        <v>741</v>
      </c>
      <c r="O29" s="57">
        <v>6596</v>
      </c>
      <c r="P29" s="57">
        <f t="shared" si="9"/>
        <v>4887636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101">
        <v>1</v>
      </c>
      <c r="X29" s="57">
        <f t="shared" si="7"/>
        <v>143884.79999999999</v>
      </c>
      <c r="Y29" s="101">
        <v>1</v>
      </c>
      <c r="Z29" s="57">
        <f t="shared" si="5"/>
        <v>104595.41</v>
      </c>
      <c r="AA29" s="73"/>
      <c r="AB29" s="74"/>
      <c r="AC29" s="74"/>
    </row>
    <row r="30" spans="1:29" s="36" customFormat="1" ht="30" x14ac:dyDescent="0.25">
      <c r="A30" s="101">
        <v>17</v>
      </c>
      <c r="B30" s="75">
        <v>17</v>
      </c>
      <c r="C30" s="55" t="s">
        <v>1097</v>
      </c>
      <c r="D30" s="56">
        <f>'Прил.1.1 -перечень домов'!D35</f>
        <v>1978</v>
      </c>
      <c r="E30" s="57">
        <f>AVERAGE('Прил.1.1 -перечень домов'!I35)</f>
        <v>4903.5</v>
      </c>
      <c r="F30" s="76">
        <f>SUM('Прил.1.1 -перечень домов'!J35)*(3.9*31+4.13*26+6.71*16+7.69*12+8.45*12+9.29*252)</f>
        <v>12748881.6</v>
      </c>
      <c r="G30" s="57">
        <f t="shared" si="8"/>
        <v>19501004.73</v>
      </c>
      <c r="H30" s="57">
        <v>0</v>
      </c>
      <c r="I30" s="57">
        <f>E30*2700</f>
        <v>13239450</v>
      </c>
      <c r="J30" s="57">
        <f>E30*855</f>
        <v>4192492.5</v>
      </c>
      <c r="K30" s="57">
        <f>E30*228</f>
        <v>1117998</v>
      </c>
      <c r="L30" s="54">
        <v>0</v>
      </c>
      <c r="M30" s="78">
        <v>0</v>
      </c>
      <c r="N30" s="79">
        <v>0</v>
      </c>
      <c r="O30" s="79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101">
        <v>3</v>
      </c>
      <c r="X30" s="57">
        <f>E30*57+E30*28+E30*28</f>
        <v>554095.5</v>
      </c>
      <c r="Y30" s="101">
        <v>3</v>
      </c>
      <c r="Z30" s="57">
        <f t="shared" si="5"/>
        <v>396968.73</v>
      </c>
      <c r="AA30" s="73"/>
      <c r="AB30" s="74"/>
      <c r="AC30" s="74"/>
    </row>
    <row r="31" spans="1:29" s="36" customFormat="1" ht="30" x14ac:dyDescent="0.25">
      <c r="A31" s="101">
        <v>18</v>
      </c>
      <c r="B31" s="75">
        <v>18</v>
      </c>
      <c r="C31" s="55" t="s">
        <v>1098</v>
      </c>
      <c r="D31" s="56">
        <f>'Прил.1.1 -перечень домов'!D36</f>
        <v>1980</v>
      </c>
      <c r="E31" s="57">
        <f>AVERAGE('Прил.1.1 -перечень домов'!I36)</f>
        <v>8307.4</v>
      </c>
      <c r="F31" s="76">
        <f>SUM('Прил.1.1 -перечень домов'!J36)*(3.9*31+4.13*26+6.71*16+7.69*12+8.45*12+9.29*252)</f>
        <v>19793991.359999999</v>
      </c>
      <c r="G31" s="57">
        <f t="shared" si="8"/>
        <v>5453456.46</v>
      </c>
      <c r="H31" s="57">
        <v>0</v>
      </c>
      <c r="I31" s="57">
        <v>0</v>
      </c>
      <c r="J31" s="57">
        <v>0</v>
      </c>
      <c r="K31" s="57">
        <v>0</v>
      </c>
      <c r="L31" s="54">
        <v>0</v>
      </c>
      <c r="M31" s="57">
        <v>0</v>
      </c>
      <c r="N31" s="57">
        <v>750.5</v>
      </c>
      <c r="O31" s="57">
        <v>6594</v>
      </c>
      <c r="P31" s="57">
        <f t="shared" ref="P31:P33" si="10">O31*N31</f>
        <v>4948797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101">
        <v>1</v>
      </c>
      <c r="X31" s="57">
        <f t="shared" si="7"/>
        <v>398755.2</v>
      </c>
      <c r="Y31" s="101">
        <v>1</v>
      </c>
      <c r="Z31" s="57">
        <f t="shared" si="5"/>
        <v>105904.26</v>
      </c>
      <c r="AA31" s="73"/>
      <c r="AB31" s="74"/>
      <c r="AC31" s="74"/>
    </row>
    <row r="32" spans="1:29" s="36" customFormat="1" ht="30" x14ac:dyDescent="0.25">
      <c r="A32" s="101">
        <v>19</v>
      </c>
      <c r="B32" s="75">
        <v>19</v>
      </c>
      <c r="C32" s="55" t="s">
        <v>1099</v>
      </c>
      <c r="D32" s="56">
        <f>'Прил.1.1 -перечень домов'!D37</f>
        <v>1980</v>
      </c>
      <c r="E32" s="57">
        <f>AVERAGE('Прил.1.1 -перечень домов'!I37)</f>
        <v>9265.5</v>
      </c>
      <c r="F32" s="76">
        <f>SUM('Прил.1.1 -перечень домов'!J37)*(3.9*31+4.13*26+6.71*16+7.69*12+8.45*12+9.29*252)</f>
        <v>22296406.079999998</v>
      </c>
      <c r="G32" s="57">
        <f t="shared" si="8"/>
        <v>6379598.9100000001</v>
      </c>
      <c r="H32" s="57">
        <v>0</v>
      </c>
      <c r="I32" s="57">
        <v>0</v>
      </c>
      <c r="J32" s="57">
        <v>0</v>
      </c>
      <c r="K32" s="57">
        <v>0</v>
      </c>
      <c r="L32" s="54">
        <v>0</v>
      </c>
      <c r="M32" s="57">
        <v>0</v>
      </c>
      <c r="N32" s="57">
        <v>1205</v>
      </c>
      <c r="O32" s="57">
        <v>4822</v>
      </c>
      <c r="P32" s="57">
        <f t="shared" si="10"/>
        <v>5810510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101">
        <v>1</v>
      </c>
      <c r="X32" s="57">
        <f t="shared" si="7"/>
        <v>444744</v>
      </c>
      <c r="Y32" s="101">
        <v>1</v>
      </c>
      <c r="Z32" s="57">
        <f t="shared" si="5"/>
        <v>124344.91</v>
      </c>
      <c r="AA32" s="73"/>
      <c r="AB32" s="74"/>
      <c r="AC32" s="74"/>
    </row>
    <row r="33" spans="1:29" s="36" customFormat="1" ht="30" x14ac:dyDescent="0.25">
      <c r="A33" s="101">
        <v>20</v>
      </c>
      <c r="B33" s="75">
        <v>20</v>
      </c>
      <c r="C33" s="55" t="s">
        <v>1100</v>
      </c>
      <c r="D33" s="56">
        <f>'Прил.1.1 -перечень домов'!D38</f>
        <v>1980</v>
      </c>
      <c r="E33" s="57">
        <f>AVERAGE('Прил.1.1 -перечень домов'!I38)</f>
        <v>9453</v>
      </c>
      <c r="F33" s="76">
        <f>SUM('Прил.1.1 -перечень домов'!J38)*(3.9*31+4.13*26+6.71*16+7.69*12+8.45*12+9.29*252)</f>
        <v>24510632.640000001</v>
      </c>
      <c r="G33" s="57">
        <f t="shared" si="8"/>
        <v>11343340.859999999</v>
      </c>
      <c r="H33" s="57">
        <v>0</v>
      </c>
      <c r="I33" s="57">
        <v>0</v>
      </c>
      <c r="J33" s="57">
        <v>0</v>
      </c>
      <c r="K33" s="57">
        <v>0</v>
      </c>
      <c r="L33" s="54">
        <v>0</v>
      </c>
      <c r="M33" s="57">
        <v>0</v>
      </c>
      <c r="N33" s="57">
        <v>2211</v>
      </c>
      <c r="O33" s="57">
        <v>4822</v>
      </c>
      <c r="P33" s="57">
        <f t="shared" si="10"/>
        <v>10661442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101">
        <v>1</v>
      </c>
      <c r="X33" s="57">
        <f t="shared" si="7"/>
        <v>453744</v>
      </c>
      <c r="Y33" s="101">
        <v>1</v>
      </c>
      <c r="Z33" s="57">
        <f t="shared" si="5"/>
        <v>228154.86</v>
      </c>
      <c r="AA33" s="73"/>
      <c r="AB33" s="74"/>
      <c r="AC33" s="74"/>
    </row>
    <row r="34" spans="1:29" s="36" customFormat="1" ht="30" x14ac:dyDescent="0.25">
      <c r="A34" s="101">
        <v>21</v>
      </c>
      <c r="B34" s="75">
        <v>21</v>
      </c>
      <c r="C34" s="55" t="s">
        <v>1101</v>
      </c>
      <c r="D34" s="56">
        <f>'Прил.1.1 -перечень домов'!D39</f>
        <v>1980</v>
      </c>
      <c r="E34" s="57">
        <f>AVERAGE('Прил.1.1 -перечень домов'!I39)</f>
        <v>4850.3</v>
      </c>
      <c r="F34" s="76">
        <f>SUM('Прил.1.1 -перечень домов'!J39)*(3.9*31+4.13*26+6.71*16+7.69*12+8.45*12+9.29*252)</f>
        <v>12591296.640000001</v>
      </c>
      <c r="G34" s="57">
        <f t="shared" si="8"/>
        <v>19289430.66</v>
      </c>
      <c r="H34" s="57">
        <v>0</v>
      </c>
      <c r="I34" s="57">
        <f>E34*2700</f>
        <v>13095810</v>
      </c>
      <c r="J34" s="57">
        <f>E34*855</f>
        <v>4147006.5</v>
      </c>
      <c r="K34" s="57">
        <f>E34*228</f>
        <v>1105868.3999999999</v>
      </c>
      <c r="L34" s="54">
        <v>0</v>
      </c>
      <c r="M34" s="78">
        <v>0</v>
      </c>
      <c r="N34" s="79">
        <v>0</v>
      </c>
      <c r="O34" s="79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101">
        <v>3</v>
      </c>
      <c r="X34" s="57">
        <f>E34*57+E34*28+E34*28</f>
        <v>548083.9</v>
      </c>
      <c r="Y34" s="101">
        <v>3</v>
      </c>
      <c r="Z34" s="57">
        <f t="shared" si="5"/>
        <v>392661.86</v>
      </c>
      <c r="AA34" s="73"/>
      <c r="AB34" s="74"/>
      <c r="AC34" s="74"/>
    </row>
    <row r="35" spans="1:29" s="36" customFormat="1" ht="30" x14ac:dyDescent="0.25">
      <c r="A35" s="101">
        <v>22</v>
      </c>
      <c r="B35" s="75">
        <v>22</v>
      </c>
      <c r="C35" s="55" t="s">
        <v>1102</v>
      </c>
      <c r="D35" s="56">
        <f>'Прил.1.1 -перечень домов'!D40</f>
        <v>1981</v>
      </c>
      <c r="E35" s="57">
        <f>AVERAGE('Прил.1.1 -перечень домов'!I40)</f>
        <v>4527.7</v>
      </c>
      <c r="F35" s="76">
        <f>SUM('Прил.1.1 -перечень домов'!J40)*(3.9*31+4.13*26+6.71*16+7.69*12+8.45*12+9.29*252)</f>
        <v>10734434.880000001</v>
      </c>
      <c r="G35" s="57">
        <f t="shared" si="8"/>
        <v>2854769.27</v>
      </c>
      <c r="H35" s="57">
        <v>0</v>
      </c>
      <c r="I35" s="57">
        <v>0</v>
      </c>
      <c r="J35" s="57">
        <v>0</v>
      </c>
      <c r="K35" s="57">
        <v>0</v>
      </c>
      <c r="L35" s="54">
        <v>0</v>
      </c>
      <c r="M35" s="57">
        <v>0</v>
      </c>
      <c r="N35" s="57">
        <v>535.5</v>
      </c>
      <c r="O35" s="57">
        <v>4822</v>
      </c>
      <c r="P35" s="57">
        <f>O35*N35</f>
        <v>2582181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101">
        <v>1</v>
      </c>
      <c r="X35" s="57">
        <f t="shared" ref="X35" si="11">E35*48</f>
        <v>217329.6</v>
      </c>
      <c r="Y35" s="101">
        <v>1</v>
      </c>
      <c r="Z35" s="57">
        <f t="shared" si="5"/>
        <v>55258.67</v>
      </c>
      <c r="AA35" s="73"/>
      <c r="AB35" s="74"/>
      <c r="AC35" s="74"/>
    </row>
    <row r="36" spans="1:29" s="36" customFormat="1" ht="30" x14ac:dyDescent="0.25">
      <c r="A36" s="101">
        <v>23</v>
      </c>
      <c r="B36" s="75">
        <v>23</v>
      </c>
      <c r="C36" s="55" t="s">
        <v>1103</v>
      </c>
      <c r="D36" s="56">
        <f>'Прил.1.1 -перечень домов'!D41</f>
        <v>1982</v>
      </c>
      <c r="E36" s="57">
        <f>AVERAGE('Прил.1.1 -перечень домов'!I41)</f>
        <v>4608.3999999999996</v>
      </c>
      <c r="F36" s="76">
        <f>SUM('Прил.1.1 -перечень домов'!J41)*(3.9*31+4.13*26+6.71*16+7.69*12+8.45*12+9.29*252)</f>
        <v>11291292.48</v>
      </c>
      <c r="G36" s="57">
        <f t="shared" si="8"/>
        <v>3676254.32</v>
      </c>
      <c r="H36" s="57">
        <f>E36*735</f>
        <v>3387174</v>
      </c>
      <c r="I36" s="57">
        <v>0</v>
      </c>
      <c r="J36" s="57">
        <v>0</v>
      </c>
      <c r="K36" s="57">
        <v>0</v>
      </c>
      <c r="L36" s="54">
        <v>0</v>
      </c>
      <c r="M36" s="78">
        <v>0</v>
      </c>
      <c r="N36" s="79">
        <v>0</v>
      </c>
      <c r="O36" s="79"/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101">
        <v>1</v>
      </c>
      <c r="X36" s="57">
        <f>E36*47</f>
        <v>216594.8</v>
      </c>
      <c r="Y36" s="101">
        <v>1</v>
      </c>
      <c r="Z36" s="57">
        <f t="shared" si="5"/>
        <v>72485.52</v>
      </c>
      <c r="AA36" s="73"/>
      <c r="AB36" s="74"/>
      <c r="AC36" s="74"/>
    </row>
    <row r="37" spans="1:29" s="36" customFormat="1" ht="30" x14ac:dyDescent="0.25">
      <c r="A37" s="101">
        <v>24</v>
      </c>
      <c r="B37" s="75">
        <v>24</v>
      </c>
      <c r="C37" s="55" t="s">
        <v>1104</v>
      </c>
      <c r="D37" s="56">
        <f>'Прил.1.1 -перечень домов'!D42</f>
        <v>1980</v>
      </c>
      <c r="E37" s="57">
        <f>AVERAGE('Прил.1.1 -перечень домов'!I42)</f>
        <v>10373</v>
      </c>
      <c r="F37" s="76">
        <f>SUM('Прил.1.1 -перечень домов'!J42)*(3.9*31+4.13*26+6.71*16+7.69*12+8.45*12+9.29*252)</f>
        <v>26926935.359999999</v>
      </c>
      <c r="G37" s="57">
        <f t="shared" si="8"/>
        <v>9349153.7799999993</v>
      </c>
      <c r="H37" s="57">
        <v>0</v>
      </c>
      <c r="I37" s="57">
        <v>0</v>
      </c>
      <c r="J37" s="57">
        <f>E37*855</f>
        <v>8868915</v>
      </c>
      <c r="K37" s="57">
        <v>0</v>
      </c>
      <c r="L37" s="54">
        <v>0</v>
      </c>
      <c r="M37" s="78">
        <v>0</v>
      </c>
      <c r="N37" s="79">
        <v>0</v>
      </c>
      <c r="O37" s="79"/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101">
        <v>1</v>
      </c>
      <c r="X37" s="57">
        <f>E37*28</f>
        <v>290444</v>
      </c>
      <c r="Y37" s="101">
        <v>1</v>
      </c>
      <c r="Z37" s="57">
        <f t="shared" si="5"/>
        <v>189794.78</v>
      </c>
      <c r="AA37" s="73"/>
      <c r="AB37" s="74"/>
      <c r="AC37" s="74"/>
    </row>
    <row r="38" spans="1:29" s="36" customFormat="1" ht="30" x14ac:dyDescent="0.25">
      <c r="A38" s="101">
        <v>25</v>
      </c>
      <c r="B38" s="75">
        <v>25</v>
      </c>
      <c r="C38" s="55" t="s">
        <v>1105</v>
      </c>
      <c r="D38" s="56">
        <f>'Прил.1.1 -перечень домов'!D43</f>
        <v>1973</v>
      </c>
      <c r="E38" s="57">
        <f>AVERAGE('Прил.1.1 -перечень домов'!I43)</f>
        <v>4582.7</v>
      </c>
      <c r="F38" s="76">
        <f>SUM('Прил.1.1 -перечень домов'!J43)*(3.9*31+4.13*26+6.71*16+7.69*12+8.45*12+9.29*252)</f>
        <v>11685972.48</v>
      </c>
      <c r="G38" s="57">
        <f t="shared" si="8"/>
        <v>6542218.8600000003</v>
      </c>
      <c r="H38" s="57">
        <v>0</v>
      </c>
      <c r="I38" s="57">
        <v>0</v>
      </c>
      <c r="J38" s="57">
        <v>0</v>
      </c>
      <c r="K38" s="57">
        <v>0</v>
      </c>
      <c r="L38" s="54">
        <v>0</v>
      </c>
      <c r="M38" s="57">
        <v>0</v>
      </c>
      <c r="N38" s="57">
        <v>938.7</v>
      </c>
      <c r="O38" s="57">
        <v>6594</v>
      </c>
      <c r="P38" s="57">
        <f t="shared" ref="P38:P50" si="12">O38*N38</f>
        <v>6189787.7999999998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101">
        <v>1</v>
      </c>
      <c r="X38" s="57">
        <f t="shared" ref="X38:X43" si="13">E38*48</f>
        <v>219969.6</v>
      </c>
      <c r="Y38" s="101">
        <v>1</v>
      </c>
      <c r="Z38" s="57">
        <f t="shared" si="5"/>
        <v>132461.46</v>
      </c>
      <c r="AA38" s="73"/>
      <c r="AB38" s="74"/>
      <c r="AC38" s="74"/>
    </row>
    <row r="39" spans="1:29" s="36" customFormat="1" ht="30" x14ac:dyDescent="0.25">
      <c r="A39" s="101">
        <v>26</v>
      </c>
      <c r="B39" s="75">
        <v>26</v>
      </c>
      <c r="C39" s="55" t="s">
        <v>1106</v>
      </c>
      <c r="D39" s="56">
        <f>'Прил.1.1 -перечень домов'!D44</f>
        <v>1976</v>
      </c>
      <c r="E39" s="57">
        <f>AVERAGE('Прил.1.1 -перечень домов'!I44)</f>
        <v>4955.8</v>
      </c>
      <c r="F39" s="76">
        <f>SUM('Прил.1.1 -перечень домов'!J44)*(3.9*31+4.13*26+6.71*16+7.69*12+8.45*12+9.29*252)</f>
        <v>12969041.279999999</v>
      </c>
      <c r="G39" s="57">
        <f t="shared" si="8"/>
        <v>8709301.7699999996</v>
      </c>
      <c r="H39" s="57">
        <v>0</v>
      </c>
      <c r="I39" s="57">
        <v>0</v>
      </c>
      <c r="J39" s="57">
        <v>0</v>
      </c>
      <c r="K39" s="57">
        <v>0</v>
      </c>
      <c r="L39" s="54">
        <v>0</v>
      </c>
      <c r="M39" s="57">
        <v>0</v>
      </c>
      <c r="N39" s="57">
        <v>1257.8</v>
      </c>
      <c r="O39" s="57">
        <v>6594</v>
      </c>
      <c r="P39" s="57">
        <f t="shared" si="12"/>
        <v>8293933.2000000002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101">
        <v>1</v>
      </c>
      <c r="X39" s="57">
        <f t="shared" si="13"/>
        <v>237878.39999999999</v>
      </c>
      <c r="Y39" s="101">
        <v>1</v>
      </c>
      <c r="Z39" s="57">
        <f t="shared" si="5"/>
        <v>177490.17</v>
      </c>
      <c r="AA39" s="73"/>
      <c r="AB39" s="74"/>
      <c r="AC39" s="74"/>
    </row>
    <row r="40" spans="1:29" s="36" customFormat="1" ht="30" x14ac:dyDescent="0.25">
      <c r="A40" s="101">
        <v>27</v>
      </c>
      <c r="B40" s="75">
        <v>27</v>
      </c>
      <c r="C40" s="55" t="s">
        <v>2135</v>
      </c>
      <c r="D40" s="56">
        <f>'Прил.1.1 -перечень домов'!D45</f>
        <v>1998</v>
      </c>
      <c r="E40" s="57">
        <f>AVERAGE('Прил.1.1 -перечень домов'!I45)</f>
        <v>9465.5</v>
      </c>
      <c r="F40" s="76">
        <f>SUM('Прил.1.1 -перечень домов'!J45)*(3.9*31+4.13*26+6.71*16+7.69*12+8.45*12+9.29*252)</f>
        <v>23820014.399999999</v>
      </c>
      <c r="G40" s="57">
        <f t="shared" si="8"/>
        <v>8972629.4499999993</v>
      </c>
      <c r="H40" s="57">
        <v>0</v>
      </c>
      <c r="I40" s="57">
        <v>0</v>
      </c>
      <c r="J40" s="57">
        <v>0</v>
      </c>
      <c r="K40" s="57">
        <v>0</v>
      </c>
      <c r="L40" s="54">
        <v>4</v>
      </c>
      <c r="M40" s="57">
        <f>L40*2164830</f>
        <v>8659320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4">
        <f>L40</f>
        <v>4</v>
      </c>
      <c r="X40" s="57">
        <f>32000*W40</f>
        <v>128000</v>
      </c>
      <c r="Y40" s="101">
        <v>1</v>
      </c>
      <c r="Z40" s="57">
        <f t="shared" si="5"/>
        <v>185309.45</v>
      </c>
      <c r="AA40" s="73"/>
      <c r="AB40" s="74"/>
      <c r="AC40" s="74"/>
    </row>
    <row r="41" spans="1:29" s="36" customFormat="1" ht="30" x14ac:dyDescent="0.25">
      <c r="A41" s="101">
        <v>28</v>
      </c>
      <c r="B41" s="75">
        <v>28</v>
      </c>
      <c r="C41" s="55" t="s">
        <v>1107</v>
      </c>
      <c r="D41" s="56">
        <f>'Прил.1.1 -перечень домов'!D46</f>
        <v>1975</v>
      </c>
      <c r="E41" s="57">
        <f>AVERAGE('Прил.1.1 -перечень домов'!I46)</f>
        <v>3638.98</v>
      </c>
      <c r="F41" s="76">
        <f>SUM('Прил.1.1 -перечень домов'!J46)*(3.9*31+4.13*26+6.71*16+7.69*12+8.45*12+9.29*252)</f>
        <v>9602349.1199999992</v>
      </c>
      <c r="G41" s="57">
        <f t="shared" si="8"/>
        <v>8653503.0299999993</v>
      </c>
      <c r="H41" s="57">
        <v>0</v>
      </c>
      <c r="I41" s="57">
        <v>0</v>
      </c>
      <c r="J41" s="57">
        <v>0</v>
      </c>
      <c r="K41" s="57">
        <v>0</v>
      </c>
      <c r="L41" s="54">
        <v>0</v>
      </c>
      <c r="M41" s="57">
        <v>0</v>
      </c>
      <c r="N41" s="57">
        <v>1258.9000000000001</v>
      </c>
      <c r="O41" s="57">
        <v>6594</v>
      </c>
      <c r="P41" s="57">
        <f t="shared" si="12"/>
        <v>8301186.5999999996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101">
        <v>1</v>
      </c>
      <c r="X41" s="57">
        <f t="shared" si="13"/>
        <v>174671.04</v>
      </c>
      <c r="Y41" s="101">
        <v>1</v>
      </c>
      <c r="Z41" s="57">
        <f t="shared" si="5"/>
        <v>177645.39</v>
      </c>
      <c r="AA41" s="73"/>
      <c r="AB41" s="74"/>
      <c r="AC41" s="74"/>
    </row>
    <row r="42" spans="1:29" s="36" customFormat="1" ht="30" x14ac:dyDescent="0.25">
      <c r="A42" s="101">
        <v>29</v>
      </c>
      <c r="B42" s="75">
        <v>29</v>
      </c>
      <c r="C42" s="55" t="s">
        <v>1108</v>
      </c>
      <c r="D42" s="56">
        <f>'Прил.1.1 -перечень домов'!D47</f>
        <v>1952</v>
      </c>
      <c r="E42" s="57">
        <f>AVERAGE('Прил.1.1 -перечень домов'!I47)</f>
        <v>570.29999999999995</v>
      </c>
      <c r="F42" s="76">
        <f>SUM('Прил.1.1 -перечень домов'!J47)*(3.9*31+4.13*26+6.71*16+7.69*12+8.45*12+9.29*252)</f>
        <v>1489450.56</v>
      </c>
      <c r="G42" s="57">
        <f t="shared" si="8"/>
        <v>3395951.6</v>
      </c>
      <c r="H42" s="57">
        <v>0</v>
      </c>
      <c r="I42" s="57">
        <v>0</v>
      </c>
      <c r="J42" s="57">
        <v>0</v>
      </c>
      <c r="K42" s="57">
        <v>0</v>
      </c>
      <c r="L42" s="54">
        <v>0</v>
      </c>
      <c r="M42" s="57">
        <v>0</v>
      </c>
      <c r="N42" s="57">
        <v>500</v>
      </c>
      <c r="O42" s="57">
        <v>6596</v>
      </c>
      <c r="P42" s="57">
        <f t="shared" si="12"/>
        <v>3298000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101">
        <v>1</v>
      </c>
      <c r="X42" s="57">
        <f t="shared" si="13"/>
        <v>27374.400000000001</v>
      </c>
      <c r="Y42" s="101">
        <v>1</v>
      </c>
      <c r="Z42" s="57">
        <f t="shared" si="5"/>
        <v>70577.2</v>
      </c>
      <c r="AA42" s="73"/>
      <c r="AB42" s="74"/>
      <c r="AC42" s="74"/>
    </row>
    <row r="43" spans="1:29" s="36" customFormat="1" ht="30" x14ac:dyDescent="0.25">
      <c r="A43" s="101">
        <v>30</v>
      </c>
      <c r="B43" s="75">
        <v>30</v>
      </c>
      <c r="C43" s="55" t="s">
        <v>1109</v>
      </c>
      <c r="D43" s="56">
        <f>'Прил.1.1 -перечень домов'!D48</f>
        <v>1973</v>
      </c>
      <c r="E43" s="57">
        <f>AVERAGE('Прил.1.1 -перечень домов'!I48)</f>
        <v>3020.9</v>
      </c>
      <c r="F43" s="76">
        <f>SUM('Прил.1.1 -перечень домов'!J48)*(3.9*31+4.13*26+6.71*16+7.69*12+8.45*12+9.29*252)</f>
        <v>7799163.8399999999</v>
      </c>
      <c r="G43" s="57">
        <f t="shared" si="8"/>
        <v>5299600.03</v>
      </c>
      <c r="H43" s="57">
        <v>0</v>
      </c>
      <c r="I43" s="57">
        <v>0</v>
      </c>
      <c r="J43" s="57">
        <v>0</v>
      </c>
      <c r="K43" s="57">
        <v>0</v>
      </c>
      <c r="L43" s="54">
        <v>0</v>
      </c>
      <c r="M43" s="57">
        <v>0</v>
      </c>
      <c r="N43" s="57">
        <v>765.1</v>
      </c>
      <c r="O43" s="57">
        <v>6596</v>
      </c>
      <c r="P43" s="57">
        <f t="shared" si="12"/>
        <v>5046599.5999999996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101">
        <v>1</v>
      </c>
      <c r="X43" s="57">
        <f t="shared" si="13"/>
        <v>145003.20000000001</v>
      </c>
      <c r="Y43" s="101">
        <v>1</v>
      </c>
      <c r="Z43" s="57">
        <f t="shared" si="5"/>
        <v>107997.23</v>
      </c>
      <c r="AA43" s="73"/>
      <c r="AB43" s="74"/>
      <c r="AC43" s="74"/>
    </row>
    <row r="44" spans="1:29" s="36" customFormat="1" ht="33" customHeight="1" x14ac:dyDescent="0.25">
      <c r="A44" s="101">
        <v>31</v>
      </c>
      <c r="B44" s="75">
        <v>31</v>
      </c>
      <c r="C44" s="55" t="str">
        <f>'Прил.1.1 -перечень домов'!C49</f>
        <v>г. Кемерово,                                                                     пр-т Ленина, д.137а</v>
      </c>
      <c r="D44" s="56">
        <f>'Прил.1.1 -перечень домов'!D49</f>
        <v>1975</v>
      </c>
      <c r="E44" s="57">
        <f>'Прил.1.1 -перечень домов'!I49</f>
        <v>9045.5</v>
      </c>
      <c r="F44" s="76">
        <f>SUM('Прил.1.1 -перечень домов'!J49)*(3.9*31+4.13*26+6.71*16+7.69*12+8.45*12+9.29*252)</f>
        <v>22136524.800000001</v>
      </c>
      <c r="G44" s="57">
        <f t="shared" si="8"/>
        <v>2243157.36</v>
      </c>
      <c r="H44" s="57">
        <v>0</v>
      </c>
      <c r="I44" s="57">
        <v>0</v>
      </c>
      <c r="J44" s="57">
        <v>0</v>
      </c>
      <c r="K44" s="57">
        <v>0</v>
      </c>
      <c r="L44" s="54">
        <v>1</v>
      </c>
      <c r="M44" s="57">
        <f>2164830</f>
        <v>2164830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4">
        <f>L44</f>
        <v>1</v>
      </c>
      <c r="X44" s="57">
        <f>32000*W44</f>
        <v>32000</v>
      </c>
      <c r="Y44" s="101">
        <v>1</v>
      </c>
      <c r="Z44" s="57">
        <f t="shared" si="5"/>
        <v>46327.360000000001</v>
      </c>
      <c r="AA44" s="73"/>
      <c r="AB44" s="74"/>
      <c r="AC44" s="74"/>
    </row>
    <row r="45" spans="1:29" s="36" customFormat="1" ht="30" x14ac:dyDescent="0.25">
      <c r="A45" s="101">
        <v>32</v>
      </c>
      <c r="B45" s="75">
        <v>32</v>
      </c>
      <c r="C45" s="55" t="s">
        <v>1110</v>
      </c>
      <c r="D45" s="56">
        <f>'Прил.1.1 -перечень домов'!D50</f>
        <v>1976</v>
      </c>
      <c r="E45" s="57">
        <f>AVERAGE('Прил.1.1 -перечень домов'!I50)</f>
        <v>3009.5</v>
      </c>
      <c r="F45" s="76">
        <f>SUM('Прил.1.1 -перечень домов'!J50)*(3.9*31+4.13*26+6.71*16+7.69*12+8.45*12+9.29*252)</f>
        <v>7754385.5999999996</v>
      </c>
      <c r="G45" s="57">
        <f t="shared" ref="G45:G51" si="14">H45+I45+J45+K45+M45+P45+R45+T45+V45+X45+Z45</f>
        <v>5795214.6299999999</v>
      </c>
      <c r="H45" s="57">
        <v>0</v>
      </c>
      <c r="I45" s="57">
        <v>0</v>
      </c>
      <c r="J45" s="57">
        <v>0</v>
      </c>
      <c r="K45" s="57">
        <v>0</v>
      </c>
      <c r="L45" s="54">
        <v>0</v>
      </c>
      <c r="M45" s="57">
        <v>0</v>
      </c>
      <c r="N45" s="57">
        <v>839</v>
      </c>
      <c r="O45" s="57">
        <v>6594</v>
      </c>
      <c r="P45" s="57">
        <f t="shared" si="12"/>
        <v>5532366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101">
        <v>1</v>
      </c>
      <c r="X45" s="57">
        <f t="shared" ref="X45:X50" si="15">E45*48</f>
        <v>144456</v>
      </c>
      <c r="Y45" s="101">
        <v>1</v>
      </c>
      <c r="Z45" s="57">
        <f t="shared" si="5"/>
        <v>118392.63</v>
      </c>
      <c r="AA45" s="73"/>
      <c r="AB45" s="74"/>
      <c r="AC45" s="74"/>
    </row>
    <row r="46" spans="1:29" s="36" customFormat="1" ht="30" x14ac:dyDescent="0.25">
      <c r="A46" s="101">
        <v>33</v>
      </c>
      <c r="B46" s="75">
        <v>33</v>
      </c>
      <c r="C46" s="55" t="s">
        <v>1111</v>
      </c>
      <c r="D46" s="56">
        <f>'Прил.1.1 -перечень домов'!D51</f>
        <v>1975</v>
      </c>
      <c r="E46" s="57">
        <f>AVERAGE('Прил.1.1 -перечень домов'!I51)</f>
        <v>3040.3</v>
      </c>
      <c r="F46" s="76">
        <f>SUM('Прил.1.1 -перечень домов'!J51)*(3.9*31+4.13*26+6.71*16+7.69*12+8.45*12+9.29*252)</f>
        <v>7842793.9199999999</v>
      </c>
      <c r="G46" s="57">
        <f t="shared" si="14"/>
        <v>5763017.4699999997</v>
      </c>
      <c r="H46" s="57">
        <v>0</v>
      </c>
      <c r="I46" s="57">
        <v>0</v>
      </c>
      <c r="J46" s="57">
        <v>0</v>
      </c>
      <c r="K46" s="57">
        <v>0</v>
      </c>
      <c r="L46" s="54">
        <v>0</v>
      </c>
      <c r="M46" s="57">
        <v>0</v>
      </c>
      <c r="N46" s="57">
        <v>834</v>
      </c>
      <c r="O46" s="57">
        <v>6594</v>
      </c>
      <c r="P46" s="57">
        <f t="shared" si="12"/>
        <v>5499396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101">
        <v>1</v>
      </c>
      <c r="X46" s="57">
        <f t="shared" si="15"/>
        <v>145934.39999999999</v>
      </c>
      <c r="Y46" s="101">
        <v>1</v>
      </c>
      <c r="Z46" s="57">
        <f t="shared" si="5"/>
        <v>117687.07</v>
      </c>
      <c r="AA46" s="73"/>
      <c r="AB46" s="74"/>
      <c r="AC46" s="74"/>
    </row>
    <row r="47" spans="1:29" s="36" customFormat="1" ht="30" x14ac:dyDescent="0.25">
      <c r="A47" s="101">
        <v>34</v>
      </c>
      <c r="B47" s="75">
        <v>34</v>
      </c>
      <c r="C47" s="55" t="s">
        <v>1112</v>
      </c>
      <c r="D47" s="56">
        <f>'Прил.1.1 -перечень домов'!D52</f>
        <v>1975</v>
      </c>
      <c r="E47" s="57">
        <f>AVERAGE('Прил.1.1 -перечень домов'!I52)</f>
        <v>2985.2</v>
      </c>
      <c r="F47" s="76">
        <f>SUM('Прил.1.1 -перечень домов'!J52)*(3.9*31+4.13*26+6.71*16+7.69*12+8.45*12+9.29*252)</f>
        <v>7704440.6399999997</v>
      </c>
      <c r="G47" s="57">
        <f t="shared" si="14"/>
        <v>5740167.3399999999</v>
      </c>
      <c r="H47" s="57">
        <v>0</v>
      </c>
      <c r="I47" s="57">
        <v>0</v>
      </c>
      <c r="J47" s="57">
        <v>0</v>
      </c>
      <c r="K47" s="57">
        <v>0</v>
      </c>
      <c r="L47" s="54">
        <v>0</v>
      </c>
      <c r="M47" s="57">
        <v>0</v>
      </c>
      <c r="N47" s="57">
        <v>831</v>
      </c>
      <c r="O47" s="57">
        <v>6594</v>
      </c>
      <c r="P47" s="57">
        <f t="shared" si="12"/>
        <v>5479614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101">
        <v>1</v>
      </c>
      <c r="X47" s="57">
        <f t="shared" si="15"/>
        <v>143289.60000000001</v>
      </c>
      <c r="Y47" s="101">
        <v>1</v>
      </c>
      <c r="Z47" s="57">
        <f t="shared" si="5"/>
        <v>117263.74</v>
      </c>
      <c r="AA47" s="73"/>
      <c r="AB47" s="74"/>
      <c r="AC47" s="74"/>
    </row>
    <row r="48" spans="1:29" s="36" customFormat="1" ht="30" x14ac:dyDescent="0.25">
      <c r="A48" s="101">
        <v>35</v>
      </c>
      <c r="B48" s="75">
        <v>35</v>
      </c>
      <c r="C48" s="55" t="s">
        <v>1113</v>
      </c>
      <c r="D48" s="56">
        <f>'Прил.1.1 -перечень домов'!D53</f>
        <v>1976</v>
      </c>
      <c r="E48" s="57">
        <f>AVERAGE('Прил.1.1 -перечень домов'!I53)</f>
        <v>3006</v>
      </c>
      <c r="F48" s="76">
        <f>SUM('Прил.1.1 -перечень домов'!J53)*(3.9*31+4.13*26+6.71*16+7.69*12+8.45*12+9.29*252)</f>
        <v>7741755.8399999999</v>
      </c>
      <c r="G48" s="57">
        <f t="shared" si="14"/>
        <v>5795046.6299999999</v>
      </c>
      <c r="H48" s="57">
        <v>0</v>
      </c>
      <c r="I48" s="57">
        <v>0</v>
      </c>
      <c r="J48" s="57">
        <v>0</v>
      </c>
      <c r="K48" s="57">
        <v>0</v>
      </c>
      <c r="L48" s="54">
        <v>0</v>
      </c>
      <c r="M48" s="57">
        <v>0</v>
      </c>
      <c r="N48" s="57">
        <v>839</v>
      </c>
      <c r="O48" s="57">
        <v>6594</v>
      </c>
      <c r="P48" s="57">
        <f t="shared" si="12"/>
        <v>5532366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101">
        <v>1</v>
      </c>
      <c r="X48" s="57">
        <f t="shared" si="15"/>
        <v>144288</v>
      </c>
      <c r="Y48" s="101">
        <v>1</v>
      </c>
      <c r="Z48" s="57">
        <f t="shared" si="5"/>
        <v>118392.63</v>
      </c>
      <c r="AA48" s="73"/>
      <c r="AB48" s="74"/>
      <c r="AC48" s="74"/>
    </row>
    <row r="49" spans="1:29" s="36" customFormat="1" ht="30" x14ac:dyDescent="0.25">
      <c r="A49" s="101">
        <v>36</v>
      </c>
      <c r="B49" s="75">
        <v>36</v>
      </c>
      <c r="C49" s="55" t="s">
        <v>1114</v>
      </c>
      <c r="D49" s="56">
        <f>'Прил.1.1 -перечень домов'!D54</f>
        <v>1974</v>
      </c>
      <c r="E49" s="57">
        <f>AVERAGE('Прил.1.1 -перечень домов'!I54)</f>
        <v>2988.8</v>
      </c>
      <c r="F49" s="76">
        <f>SUM('Прил.1.1 -перечень домов'!J54)*(3.9*31+4.13*26+6.71*16+7.69*12+8.45*12+9.29*252)</f>
        <v>7707598.0800000001</v>
      </c>
      <c r="G49" s="57">
        <f t="shared" si="14"/>
        <v>5654454.7000000002</v>
      </c>
      <c r="H49" s="57">
        <v>0</v>
      </c>
      <c r="I49" s="57">
        <v>0</v>
      </c>
      <c r="J49" s="57">
        <v>0</v>
      </c>
      <c r="K49" s="57">
        <v>0</v>
      </c>
      <c r="L49" s="54">
        <v>0</v>
      </c>
      <c r="M49" s="57">
        <v>0</v>
      </c>
      <c r="N49" s="57">
        <v>818</v>
      </c>
      <c r="O49" s="57">
        <v>6596</v>
      </c>
      <c r="P49" s="57">
        <f t="shared" si="12"/>
        <v>5395528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101">
        <v>1</v>
      </c>
      <c r="X49" s="57">
        <f t="shared" si="15"/>
        <v>143462.39999999999</v>
      </c>
      <c r="Y49" s="101">
        <v>1</v>
      </c>
      <c r="Z49" s="57">
        <f t="shared" si="5"/>
        <v>115464.3</v>
      </c>
      <c r="AA49" s="73"/>
      <c r="AB49" s="74"/>
      <c r="AC49" s="74"/>
    </row>
    <row r="50" spans="1:29" s="36" customFormat="1" ht="30" x14ac:dyDescent="0.25">
      <c r="A50" s="101">
        <v>37</v>
      </c>
      <c r="B50" s="75">
        <v>37</v>
      </c>
      <c r="C50" s="55" t="s">
        <v>1115</v>
      </c>
      <c r="D50" s="56">
        <f>'Прил.1.1 -перечень домов'!D55</f>
        <v>1976</v>
      </c>
      <c r="E50" s="57">
        <f>AVERAGE('Прил.1.1 -перечень домов'!I55)</f>
        <v>3002</v>
      </c>
      <c r="F50" s="76">
        <f>SUM('Прил.1.1 -перечень домов'!J55)*(3.9*31+4.13*26+6.71*16+7.69*12+8.45*12+9.29*252)</f>
        <v>7738311.3600000003</v>
      </c>
      <c r="G50" s="57">
        <f t="shared" si="14"/>
        <v>5801589.7400000002</v>
      </c>
      <c r="H50" s="57">
        <v>0</v>
      </c>
      <c r="I50" s="57">
        <v>0</v>
      </c>
      <c r="J50" s="57">
        <v>0</v>
      </c>
      <c r="K50" s="57">
        <v>0</v>
      </c>
      <c r="L50" s="54">
        <v>0</v>
      </c>
      <c r="M50" s="57">
        <v>0</v>
      </c>
      <c r="N50" s="57">
        <v>840</v>
      </c>
      <c r="O50" s="57">
        <v>6594</v>
      </c>
      <c r="P50" s="57">
        <f t="shared" si="12"/>
        <v>5538960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101">
        <v>1</v>
      </c>
      <c r="X50" s="57">
        <f t="shared" si="15"/>
        <v>144096</v>
      </c>
      <c r="Y50" s="101">
        <v>1</v>
      </c>
      <c r="Z50" s="57">
        <f t="shared" si="5"/>
        <v>118533.74</v>
      </c>
      <c r="AA50" s="73"/>
      <c r="AB50" s="74"/>
      <c r="AC50" s="74"/>
    </row>
    <row r="51" spans="1:29" s="36" customFormat="1" ht="30" x14ac:dyDescent="0.25">
      <c r="A51" s="101">
        <v>38</v>
      </c>
      <c r="B51" s="75">
        <v>38</v>
      </c>
      <c r="C51" s="55" t="s">
        <v>1116</v>
      </c>
      <c r="D51" s="56">
        <f>'Прил.1.1 -перечень домов'!D56</f>
        <v>1956</v>
      </c>
      <c r="E51" s="57">
        <f>AVERAGE('Прил.1.1 -перечень домов'!I56)</f>
        <v>909.5</v>
      </c>
      <c r="F51" s="76">
        <f>SUM('Прил.1.1 -перечень домов'!J56)*(3.9*31+4.13*26+6.71*16+7.69*12+8.45*12+9.29*252)</f>
        <v>2417737.92</v>
      </c>
      <c r="G51" s="57">
        <f t="shared" si="14"/>
        <v>3212544.45</v>
      </c>
      <c r="H51" s="57">
        <v>0</v>
      </c>
      <c r="I51" s="57">
        <v>0</v>
      </c>
      <c r="J51" s="57">
        <v>0</v>
      </c>
      <c r="K51" s="57">
        <v>0</v>
      </c>
      <c r="L51" s="54">
        <v>0</v>
      </c>
      <c r="M51" s="57">
        <v>0</v>
      </c>
      <c r="N51" s="57">
        <v>0</v>
      </c>
      <c r="O51" s="57"/>
      <c r="P51" s="57">
        <v>0</v>
      </c>
      <c r="Q51" s="57">
        <v>0</v>
      </c>
      <c r="R51" s="57">
        <v>0</v>
      </c>
      <c r="S51" s="57">
        <v>0</v>
      </c>
      <c r="T51" s="57">
        <f>E51*3421</f>
        <v>3111399.5</v>
      </c>
      <c r="U51" s="57">
        <v>0</v>
      </c>
      <c r="V51" s="57">
        <v>0</v>
      </c>
      <c r="W51" s="101">
        <v>1</v>
      </c>
      <c r="X51" s="57">
        <f>E51*38</f>
        <v>34561</v>
      </c>
      <c r="Y51" s="101">
        <v>1</v>
      </c>
      <c r="Z51" s="57">
        <f t="shared" si="5"/>
        <v>66583.95</v>
      </c>
      <c r="AA51" s="73"/>
      <c r="AB51" s="74"/>
      <c r="AC51" s="74"/>
    </row>
    <row r="52" spans="1:29" s="36" customFormat="1" ht="30" x14ac:dyDescent="0.25">
      <c r="A52" s="101">
        <v>39</v>
      </c>
      <c r="B52" s="75">
        <v>39</v>
      </c>
      <c r="C52" s="55" t="s">
        <v>1117</v>
      </c>
      <c r="D52" s="56">
        <f>'Прил.1.1 -перечень домов'!D57</f>
        <v>1975</v>
      </c>
      <c r="E52" s="57">
        <f>AVERAGE('Прил.1.1 -перечень домов'!I57)</f>
        <v>7281.8</v>
      </c>
      <c r="F52" s="76">
        <f>SUM('Прил.1.1 -перечень домов'!J57)*(3.9*31+4.13*26+6.71*16+7.69*12+8.45*12+9.29*252)</f>
        <v>18818916.48</v>
      </c>
      <c r="G52" s="57">
        <f t="shared" ref="G52:G58" si="16">H52+I52+J52+K52+M52+P52+R52+T52+V52+X52+Z52</f>
        <v>11061601.9</v>
      </c>
      <c r="H52" s="57">
        <v>0</v>
      </c>
      <c r="I52" s="57">
        <v>0</v>
      </c>
      <c r="J52" s="57">
        <v>0</v>
      </c>
      <c r="K52" s="57">
        <v>0</v>
      </c>
      <c r="L52" s="54">
        <v>0</v>
      </c>
      <c r="M52" s="57">
        <v>0</v>
      </c>
      <c r="N52" s="57">
        <v>1590</v>
      </c>
      <c r="O52" s="57">
        <v>6596</v>
      </c>
      <c r="P52" s="57">
        <f t="shared" ref="P52:P62" si="17">O52*N52</f>
        <v>10487640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101">
        <v>1</v>
      </c>
      <c r="X52" s="57">
        <f t="shared" ref="X52:X58" si="18">E52*48</f>
        <v>349526.4</v>
      </c>
      <c r="Y52" s="101">
        <v>1</v>
      </c>
      <c r="Z52" s="57">
        <f t="shared" si="5"/>
        <v>224435.5</v>
      </c>
      <c r="AA52" s="73"/>
      <c r="AB52" s="74"/>
      <c r="AC52" s="74"/>
    </row>
    <row r="53" spans="1:29" s="36" customFormat="1" ht="30" x14ac:dyDescent="0.25">
      <c r="A53" s="101">
        <v>40</v>
      </c>
      <c r="B53" s="75">
        <v>40</v>
      </c>
      <c r="C53" s="55" t="s">
        <v>2137</v>
      </c>
      <c r="D53" s="56">
        <f>'Прил.1.1 -перечень домов'!D58</f>
        <v>1993</v>
      </c>
      <c r="E53" s="57">
        <f>AVERAGE('Прил.1.1 -перечень домов'!I58)</f>
        <v>30625.5</v>
      </c>
      <c r="F53" s="76">
        <f>SUM('Прил.1.1 -перечень домов'!J58)*(3.9*31+4.13*26+6.71*16+7.69*12+8.45*12+9.29*252)</f>
        <v>77152333.439999998</v>
      </c>
      <c r="G53" s="57">
        <f t="shared" si="16"/>
        <v>4486314.72</v>
      </c>
      <c r="H53" s="57">
        <v>0</v>
      </c>
      <c r="I53" s="57">
        <v>0</v>
      </c>
      <c r="J53" s="57">
        <v>0</v>
      </c>
      <c r="K53" s="57">
        <v>0</v>
      </c>
      <c r="L53" s="54">
        <v>2</v>
      </c>
      <c r="M53" s="57">
        <f>L53*2164830</f>
        <v>4329660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4">
        <f>L53</f>
        <v>2</v>
      </c>
      <c r="X53" s="57">
        <f>32000*W53</f>
        <v>64000</v>
      </c>
      <c r="Y53" s="101">
        <v>1</v>
      </c>
      <c r="Z53" s="57">
        <f t="shared" si="5"/>
        <v>92654.720000000001</v>
      </c>
      <c r="AA53" s="73">
        <f>3064200+3404667.35+1702333.67</f>
        <v>8171201.0199999996</v>
      </c>
      <c r="AB53" s="74" t="s">
        <v>2138</v>
      </c>
      <c r="AC53" s="74" t="s">
        <v>2139</v>
      </c>
    </row>
    <row r="54" spans="1:29" s="36" customFormat="1" ht="30" x14ac:dyDescent="0.25">
      <c r="A54" s="101">
        <v>41</v>
      </c>
      <c r="B54" s="75">
        <v>41</v>
      </c>
      <c r="C54" s="55" t="s">
        <v>1118</v>
      </c>
      <c r="D54" s="56">
        <f>'Прил.1.1 -перечень домов'!D59</f>
        <v>1974</v>
      </c>
      <c r="E54" s="57">
        <f>AVERAGE('Прил.1.1 -перечень домов'!I59)</f>
        <v>3011.5</v>
      </c>
      <c r="F54" s="76">
        <f>SUM('Прил.1.1 -перечень домов'!J59)*(3.9*31+4.13*26+6.71*16+7.69*12+8.45*12+9.29*252)</f>
        <v>7764719.04</v>
      </c>
      <c r="G54" s="57">
        <f t="shared" si="16"/>
        <v>5264789.34</v>
      </c>
      <c r="H54" s="57">
        <v>0</v>
      </c>
      <c r="I54" s="57">
        <v>0</v>
      </c>
      <c r="J54" s="57">
        <v>0</v>
      </c>
      <c r="K54" s="57">
        <v>0</v>
      </c>
      <c r="L54" s="54">
        <v>0</v>
      </c>
      <c r="M54" s="57">
        <v>0</v>
      </c>
      <c r="N54" s="57">
        <v>760</v>
      </c>
      <c r="O54" s="57">
        <v>6596</v>
      </c>
      <c r="P54" s="57">
        <f t="shared" si="17"/>
        <v>5012960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101">
        <v>1</v>
      </c>
      <c r="X54" s="57">
        <f t="shared" si="18"/>
        <v>144552</v>
      </c>
      <c r="Y54" s="101">
        <v>1</v>
      </c>
      <c r="Z54" s="57">
        <f t="shared" si="5"/>
        <v>107277.34</v>
      </c>
      <c r="AA54" s="73"/>
      <c r="AB54" s="74"/>
      <c r="AC54" s="74"/>
    </row>
    <row r="55" spans="1:29" s="36" customFormat="1" ht="30" x14ac:dyDescent="0.25">
      <c r="A55" s="101">
        <v>42</v>
      </c>
      <c r="B55" s="75">
        <v>42</v>
      </c>
      <c r="C55" s="55" t="s">
        <v>1119</v>
      </c>
      <c r="D55" s="56">
        <f>'Прил.1.1 -перечень домов'!D60</f>
        <v>1977</v>
      </c>
      <c r="E55" s="57">
        <f>AVERAGE('Прил.1.1 -перечень домов'!I60)</f>
        <v>3006.19</v>
      </c>
      <c r="F55" s="76">
        <f>SUM('Прил.1.1 -перечень домов'!J60)*(3.9*31+4.13*26+6.71*16+7.69*12+8.45*12+9.29*252)</f>
        <v>7829590.0800000001</v>
      </c>
      <c r="G55" s="57">
        <f t="shared" si="16"/>
        <v>5264534.46</v>
      </c>
      <c r="H55" s="57">
        <v>0</v>
      </c>
      <c r="I55" s="57">
        <v>0</v>
      </c>
      <c r="J55" s="57">
        <v>0</v>
      </c>
      <c r="K55" s="57">
        <v>0</v>
      </c>
      <c r="L55" s="54">
        <v>0</v>
      </c>
      <c r="M55" s="57">
        <v>0</v>
      </c>
      <c r="N55" s="57">
        <v>760</v>
      </c>
      <c r="O55" s="57">
        <v>6596</v>
      </c>
      <c r="P55" s="57">
        <f t="shared" si="17"/>
        <v>5012960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101">
        <v>1</v>
      </c>
      <c r="X55" s="57">
        <f t="shared" si="18"/>
        <v>144297.12</v>
      </c>
      <c r="Y55" s="101">
        <v>1</v>
      </c>
      <c r="Z55" s="57">
        <f t="shared" si="5"/>
        <v>107277.34</v>
      </c>
      <c r="AA55" s="73"/>
      <c r="AB55" s="74"/>
      <c r="AC55" s="74"/>
    </row>
    <row r="56" spans="1:29" s="36" customFormat="1" ht="30" x14ac:dyDescent="0.25">
      <c r="A56" s="101">
        <v>43</v>
      </c>
      <c r="B56" s="75">
        <v>43</v>
      </c>
      <c r="C56" s="55" t="s">
        <v>1120</v>
      </c>
      <c r="D56" s="56">
        <f>'Прил.1.1 -перечень домов'!D61</f>
        <v>1977</v>
      </c>
      <c r="E56" s="57">
        <f>AVERAGE('Прил.1.1 -перечень домов'!I61)</f>
        <v>3003.6</v>
      </c>
      <c r="F56" s="76">
        <f>SUM('Прил.1.1 -перечень домов'!J61)*(3.9*31+4.13*26+6.71*16+7.69*12+8.45*12+9.29*252)</f>
        <v>7820691.8399999999</v>
      </c>
      <c r="G56" s="57">
        <f t="shared" si="16"/>
        <v>5264410.1399999997</v>
      </c>
      <c r="H56" s="57">
        <v>0</v>
      </c>
      <c r="I56" s="57">
        <v>0</v>
      </c>
      <c r="J56" s="57">
        <v>0</v>
      </c>
      <c r="K56" s="57">
        <v>0</v>
      </c>
      <c r="L56" s="54">
        <v>0</v>
      </c>
      <c r="M56" s="57">
        <v>0</v>
      </c>
      <c r="N56" s="57">
        <v>760</v>
      </c>
      <c r="O56" s="57">
        <v>6596</v>
      </c>
      <c r="P56" s="57">
        <f t="shared" si="17"/>
        <v>5012960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101">
        <v>1</v>
      </c>
      <c r="X56" s="57">
        <f t="shared" si="18"/>
        <v>144172.79999999999</v>
      </c>
      <c r="Y56" s="101">
        <v>1</v>
      </c>
      <c r="Z56" s="57">
        <f t="shared" si="5"/>
        <v>107277.34</v>
      </c>
      <c r="AA56" s="73"/>
      <c r="AB56" s="74"/>
      <c r="AC56" s="74"/>
    </row>
    <row r="57" spans="1:29" s="36" customFormat="1" ht="30" x14ac:dyDescent="0.25">
      <c r="A57" s="101">
        <v>44</v>
      </c>
      <c r="B57" s="75">
        <v>44</v>
      </c>
      <c r="C57" s="55" t="s">
        <v>1121</v>
      </c>
      <c r="D57" s="56">
        <f>'Прил.1.1 -перечень домов'!D62</f>
        <v>1975</v>
      </c>
      <c r="E57" s="57">
        <f>AVERAGE('Прил.1.1 -перечень домов'!I62)</f>
        <v>8207.7999999999993</v>
      </c>
      <c r="F57" s="76">
        <f>SUM('Прил.1.1 -перечень домов'!J62)*(3.9*31+4.13*26+6.71*16+7.69*12+8.45*12+9.29*252)</f>
        <v>21627889.920000002</v>
      </c>
      <c r="G57" s="57">
        <f t="shared" si="16"/>
        <v>10789403.640000001</v>
      </c>
      <c r="H57" s="57">
        <v>0</v>
      </c>
      <c r="I57" s="57">
        <v>0</v>
      </c>
      <c r="J57" s="57">
        <v>0</v>
      </c>
      <c r="K57" s="57">
        <v>0</v>
      </c>
      <c r="L57" s="54">
        <v>0</v>
      </c>
      <c r="M57" s="57">
        <v>0</v>
      </c>
      <c r="N57" s="57">
        <v>1543</v>
      </c>
      <c r="O57" s="57">
        <v>6596</v>
      </c>
      <c r="P57" s="57">
        <f t="shared" si="17"/>
        <v>10177628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101">
        <v>1</v>
      </c>
      <c r="X57" s="57">
        <f t="shared" si="18"/>
        <v>393974.4</v>
      </c>
      <c r="Y57" s="101">
        <v>1</v>
      </c>
      <c r="Z57" s="57">
        <f t="shared" si="5"/>
        <v>217801.24</v>
      </c>
      <c r="AA57" s="73"/>
      <c r="AB57" s="74"/>
      <c r="AC57" s="74"/>
    </row>
    <row r="58" spans="1:29" s="36" customFormat="1" ht="30" x14ac:dyDescent="0.25">
      <c r="A58" s="101">
        <v>45</v>
      </c>
      <c r="B58" s="75">
        <v>45</v>
      </c>
      <c r="C58" s="55" t="s">
        <v>1122</v>
      </c>
      <c r="D58" s="56">
        <f>'Прил.1.1 -перечень домов'!D63</f>
        <v>1975</v>
      </c>
      <c r="E58" s="57">
        <f>AVERAGE('Прил.1.1 -перечень домов'!I63)</f>
        <v>11231.2</v>
      </c>
      <c r="F58" s="76">
        <f>SUM('Прил.1.1 -перечень домов'!J63)*(3.9*31+4.13*26+6.71*16+7.69*12+8.45*12+9.29*252)</f>
        <v>29882586.239999998</v>
      </c>
      <c r="G58" s="57">
        <f t="shared" si="16"/>
        <v>24261267.440000001</v>
      </c>
      <c r="H58" s="57">
        <v>0</v>
      </c>
      <c r="I58" s="57">
        <v>0</v>
      </c>
      <c r="J58" s="57">
        <v>0</v>
      </c>
      <c r="K58" s="57">
        <v>0</v>
      </c>
      <c r="L58" s="54">
        <v>0</v>
      </c>
      <c r="M58" s="57">
        <v>0</v>
      </c>
      <c r="N58" s="57">
        <v>3898.8</v>
      </c>
      <c r="O58" s="57">
        <v>5957</v>
      </c>
      <c r="P58" s="57">
        <f t="shared" si="17"/>
        <v>23225151.600000001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101">
        <v>1</v>
      </c>
      <c r="X58" s="57">
        <f t="shared" si="18"/>
        <v>539097.59999999998</v>
      </c>
      <c r="Y58" s="101">
        <v>1</v>
      </c>
      <c r="Z58" s="57">
        <f t="shared" si="5"/>
        <v>497018.24</v>
      </c>
      <c r="AA58" s="73"/>
      <c r="AB58" s="74"/>
      <c r="AC58" s="74"/>
    </row>
    <row r="59" spans="1:29" s="36" customFormat="1" ht="30" x14ac:dyDescent="0.25">
      <c r="A59" s="101">
        <v>46</v>
      </c>
      <c r="B59" s="75">
        <v>46</v>
      </c>
      <c r="C59" s="55" t="s">
        <v>1123</v>
      </c>
      <c r="D59" s="56">
        <f>'Прил.1.1 -перечень домов'!D64</f>
        <v>1967</v>
      </c>
      <c r="E59" s="57">
        <f>AVERAGE('Прил.1.1 -перечень домов'!I64)</f>
        <v>8304</v>
      </c>
      <c r="F59" s="76">
        <f>SUM('Прил.1.1 -перечень домов'!J64)*(3.9*31+4.13*26+6.71*16+7.69*12+8.45*12+9.29*252)</f>
        <v>23813699.52</v>
      </c>
      <c r="G59" s="57">
        <f t="shared" ref="G59:G63" si="19">H59+I59+J59+K59+M59+P59+R59+T59+V59+X59+Z59</f>
        <v>13960483.810000001</v>
      </c>
      <c r="H59" s="57">
        <v>0</v>
      </c>
      <c r="I59" s="57">
        <v>0</v>
      </c>
      <c r="J59" s="57">
        <v>0</v>
      </c>
      <c r="K59" s="57">
        <v>0</v>
      </c>
      <c r="L59" s="54">
        <v>0</v>
      </c>
      <c r="M59" s="57">
        <v>0</v>
      </c>
      <c r="N59" s="57">
        <v>2013</v>
      </c>
      <c r="O59" s="57">
        <v>6596</v>
      </c>
      <c r="P59" s="57">
        <f t="shared" si="17"/>
        <v>13277748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101">
        <v>1</v>
      </c>
      <c r="X59" s="57">
        <f t="shared" ref="X59:X72" si="20">E59*48</f>
        <v>398592</v>
      </c>
      <c r="Y59" s="101">
        <v>1</v>
      </c>
      <c r="Z59" s="57">
        <f t="shared" si="5"/>
        <v>284143.81</v>
      </c>
      <c r="AA59" s="73"/>
      <c r="AB59" s="74"/>
      <c r="AC59" s="74"/>
    </row>
    <row r="60" spans="1:29" s="36" customFormat="1" ht="30" x14ac:dyDescent="0.25">
      <c r="A60" s="101">
        <v>47</v>
      </c>
      <c r="B60" s="75">
        <v>47</v>
      </c>
      <c r="C60" s="55" t="s">
        <v>1124</v>
      </c>
      <c r="D60" s="56">
        <f>'Прил.1.1 -перечень домов'!D65</f>
        <v>1976</v>
      </c>
      <c r="E60" s="57">
        <f>AVERAGE('Прил.1.1 -перечень домов'!I65)</f>
        <v>4646.5</v>
      </c>
      <c r="F60" s="76">
        <f>SUM('Прил.1.1 -перечень домов'!J65)*(3.9*31+4.13*26+6.71*16+7.69*12+8.45*12+9.29*252)</f>
        <v>12023818.560000001</v>
      </c>
      <c r="G60" s="57">
        <f t="shared" si="19"/>
        <v>8385987.2599999998</v>
      </c>
      <c r="H60" s="57">
        <v>0</v>
      </c>
      <c r="I60" s="57">
        <v>0</v>
      </c>
      <c r="J60" s="57">
        <v>0</v>
      </c>
      <c r="K60" s="57">
        <v>0</v>
      </c>
      <c r="L60" s="54">
        <v>0</v>
      </c>
      <c r="M60" s="57">
        <v>0</v>
      </c>
      <c r="N60" s="57">
        <v>1212</v>
      </c>
      <c r="O60" s="57">
        <v>6594</v>
      </c>
      <c r="P60" s="57">
        <f t="shared" si="17"/>
        <v>7991928</v>
      </c>
      <c r="Q60" s="57">
        <v>0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101">
        <v>1</v>
      </c>
      <c r="X60" s="57">
        <f t="shared" si="20"/>
        <v>223032</v>
      </c>
      <c r="Y60" s="101">
        <v>1</v>
      </c>
      <c r="Z60" s="57">
        <f t="shared" si="5"/>
        <v>171027.26</v>
      </c>
      <c r="AA60" s="73"/>
      <c r="AB60" s="74"/>
      <c r="AC60" s="74"/>
    </row>
    <row r="61" spans="1:29" s="36" customFormat="1" ht="30" x14ac:dyDescent="0.25">
      <c r="A61" s="101">
        <v>48</v>
      </c>
      <c r="B61" s="75">
        <v>48</v>
      </c>
      <c r="C61" s="55" t="s">
        <v>1125</v>
      </c>
      <c r="D61" s="56">
        <f>'Прил.1.1 -перечень домов'!D66</f>
        <v>1976</v>
      </c>
      <c r="E61" s="57">
        <f>AVERAGE('Прил.1.1 -перечень домов'!I66)</f>
        <v>6350.3</v>
      </c>
      <c r="F61" s="76">
        <f>SUM('Прил.1.1 -перечень домов'!J66)*(3.9*31+4.13*26+6.71*16+7.69*12+8.45*12+9.29*252)</f>
        <v>15815904</v>
      </c>
      <c r="G61" s="57">
        <f t="shared" si="19"/>
        <v>12199021.49</v>
      </c>
      <c r="H61" s="57">
        <v>0</v>
      </c>
      <c r="I61" s="57">
        <v>0</v>
      </c>
      <c r="J61" s="57">
        <v>0</v>
      </c>
      <c r="K61" s="57">
        <v>0</v>
      </c>
      <c r="L61" s="54">
        <v>0</v>
      </c>
      <c r="M61" s="57">
        <v>0</v>
      </c>
      <c r="N61" s="57">
        <v>1766</v>
      </c>
      <c r="O61" s="57">
        <v>6594</v>
      </c>
      <c r="P61" s="57">
        <f t="shared" si="17"/>
        <v>11645004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101">
        <v>1</v>
      </c>
      <c r="X61" s="57">
        <f t="shared" si="20"/>
        <v>304814.40000000002</v>
      </c>
      <c r="Y61" s="101">
        <v>1</v>
      </c>
      <c r="Z61" s="57">
        <f t="shared" si="5"/>
        <v>249203.09</v>
      </c>
      <c r="AA61" s="73"/>
      <c r="AB61" s="74"/>
      <c r="AC61" s="74"/>
    </row>
    <row r="62" spans="1:29" s="36" customFormat="1" ht="30" x14ac:dyDescent="0.25">
      <c r="A62" s="101">
        <v>49</v>
      </c>
      <c r="B62" s="75">
        <v>49</v>
      </c>
      <c r="C62" s="55" t="s">
        <v>1126</v>
      </c>
      <c r="D62" s="56">
        <f>'Прил.1.1 -перечень домов'!D67</f>
        <v>1975</v>
      </c>
      <c r="E62" s="57">
        <f>AVERAGE('Прил.1.1 -перечень домов'!I67)</f>
        <v>4844.3999999999996</v>
      </c>
      <c r="F62" s="76">
        <f>SUM('Прил.1.1 -перечень домов'!J67)*(3.9*31+4.13*26+6.71*16+7.69*12+8.45*12+9.29*252)</f>
        <v>11975595.84</v>
      </c>
      <c r="G62" s="57">
        <f t="shared" si="19"/>
        <v>9284521.1899999995</v>
      </c>
      <c r="H62" s="57">
        <v>0</v>
      </c>
      <c r="I62" s="57">
        <v>0</v>
      </c>
      <c r="J62" s="57">
        <v>0</v>
      </c>
      <c r="K62" s="57">
        <v>0</v>
      </c>
      <c r="L62" s="54">
        <v>0</v>
      </c>
      <c r="M62" s="57">
        <v>0</v>
      </c>
      <c r="N62" s="57">
        <v>1344</v>
      </c>
      <c r="O62" s="57">
        <v>6594</v>
      </c>
      <c r="P62" s="57">
        <f t="shared" si="17"/>
        <v>8862336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101">
        <v>1</v>
      </c>
      <c r="X62" s="57">
        <f t="shared" si="20"/>
        <v>232531.20000000001</v>
      </c>
      <c r="Y62" s="101">
        <v>1</v>
      </c>
      <c r="Z62" s="57">
        <f t="shared" si="5"/>
        <v>189653.99</v>
      </c>
      <c r="AA62" s="73"/>
      <c r="AB62" s="74"/>
      <c r="AC62" s="74"/>
    </row>
    <row r="63" spans="1:29" s="36" customFormat="1" ht="30" x14ac:dyDescent="0.25">
      <c r="A63" s="101">
        <v>50</v>
      </c>
      <c r="B63" s="75">
        <v>50</v>
      </c>
      <c r="C63" s="55" t="s">
        <v>1127</v>
      </c>
      <c r="D63" s="56">
        <f>'Прил.1.1 -перечень домов'!D68</f>
        <v>1974</v>
      </c>
      <c r="E63" s="57">
        <f>AVERAGE('Прил.1.1 -перечень домов'!I68)</f>
        <v>6371.3</v>
      </c>
      <c r="F63" s="76">
        <f>SUM('Прил.1.1 -перечень домов'!J68)*(3.9*31+4.13*26+6.71*16+7.69*12+8.45*12+9.29*252)</f>
        <v>16484133.119999999</v>
      </c>
      <c r="G63" s="57">
        <f t="shared" si="19"/>
        <v>25338381.039999999</v>
      </c>
      <c r="H63" s="57">
        <v>0</v>
      </c>
      <c r="I63" s="57">
        <f>E63*2700</f>
        <v>17202510</v>
      </c>
      <c r="J63" s="57">
        <f>E63*855</f>
        <v>5447461.5</v>
      </c>
      <c r="K63" s="57">
        <f>E63*228</f>
        <v>1452656.4</v>
      </c>
      <c r="L63" s="54">
        <v>0</v>
      </c>
      <c r="M63" s="78">
        <v>0</v>
      </c>
      <c r="N63" s="79">
        <v>0</v>
      </c>
      <c r="O63" s="79"/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101">
        <v>3</v>
      </c>
      <c r="X63" s="57">
        <f>E63*57+E63*28+E63*28</f>
        <v>719956.9</v>
      </c>
      <c r="Y63" s="101">
        <v>3</v>
      </c>
      <c r="Z63" s="57">
        <f t="shared" si="5"/>
        <v>515796.24</v>
      </c>
      <c r="AA63" s="73"/>
      <c r="AB63" s="74"/>
      <c r="AC63" s="74"/>
    </row>
    <row r="64" spans="1:29" s="36" customFormat="1" ht="30" x14ac:dyDescent="0.25">
      <c r="A64" s="101">
        <v>51</v>
      </c>
      <c r="B64" s="75">
        <v>51</v>
      </c>
      <c r="C64" s="55" t="s">
        <v>1128</v>
      </c>
      <c r="D64" s="56">
        <f>'Прил.1.1 -перечень домов'!D69</f>
        <v>1974</v>
      </c>
      <c r="E64" s="57">
        <f>AVERAGE('Прил.1.1 -перечень домов'!I69)</f>
        <v>6352.1</v>
      </c>
      <c r="F64" s="76">
        <f>SUM('Прил.1.1 -перечень домов'!J69)*(3.9*31+4.13*26+6.71*16+7.69*12+8.45*12+9.29*252)</f>
        <v>16423280.640000001</v>
      </c>
      <c r="G64" s="57">
        <f t="shared" ref="G64:G74" si="21">H64+I64+J64+K64+M64+P64+R64+T64+V64+X64+Z64</f>
        <v>11785011.9</v>
      </c>
      <c r="H64" s="57">
        <v>0</v>
      </c>
      <c r="I64" s="57">
        <v>0</v>
      </c>
      <c r="J64" s="57">
        <v>0</v>
      </c>
      <c r="K64" s="57">
        <v>0</v>
      </c>
      <c r="L64" s="54">
        <v>0</v>
      </c>
      <c r="M64" s="57">
        <v>0</v>
      </c>
      <c r="N64" s="57">
        <v>1704</v>
      </c>
      <c r="O64" s="57">
        <v>6596</v>
      </c>
      <c r="P64" s="57">
        <f t="shared" ref="P64:P68" si="22">O64*N64</f>
        <v>11239584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101">
        <v>1</v>
      </c>
      <c r="X64" s="57">
        <f t="shared" si="20"/>
        <v>304900.8</v>
      </c>
      <c r="Y64" s="101">
        <v>1</v>
      </c>
      <c r="Z64" s="57">
        <f t="shared" si="5"/>
        <v>240527.1</v>
      </c>
      <c r="AA64" s="73"/>
      <c r="AB64" s="74"/>
      <c r="AC64" s="74"/>
    </row>
    <row r="65" spans="1:29" s="36" customFormat="1" ht="30" x14ac:dyDescent="0.25">
      <c r="A65" s="101">
        <v>52</v>
      </c>
      <c r="B65" s="75">
        <v>52</v>
      </c>
      <c r="C65" s="55" t="s">
        <v>1129</v>
      </c>
      <c r="D65" s="56">
        <f>'Прил.1.1 -перечень домов'!D70</f>
        <v>1974</v>
      </c>
      <c r="E65" s="57">
        <f>AVERAGE('Прил.1.1 -перечень домов'!I70)</f>
        <v>6294.8</v>
      </c>
      <c r="F65" s="76">
        <f>SUM('Прил.1.1 -перечень домов'!J70)*(3.9*31+4.13*26+6.71*16+7.69*12+8.45*12+9.29*252)</f>
        <v>15690467.52</v>
      </c>
      <c r="G65" s="57">
        <f t="shared" si="21"/>
        <v>12108801.029999999</v>
      </c>
      <c r="H65" s="57">
        <v>0</v>
      </c>
      <c r="I65" s="57">
        <v>0</v>
      </c>
      <c r="J65" s="57">
        <v>0</v>
      </c>
      <c r="K65" s="57">
        <v>0</v>
      </c>
      <c r="L65" s="54">
        <v>0</v>
      </c>
      <c r="M65" s="57">
        <v>0</v>
      </c>
      <c r="N65" s="57">
        <v>1753</v>
      </c>
      <c r="O65" s="57">
        <v>6594</v>
      </c>
      <c r="P65" s="57">
        <f t="shared" si="22"/>
        <v>11559282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101">
        <v>1</v>
      </c>
      <c r="X65" s="57">
        <f t="shared" si="20"/>
        <v>302150.40000000002</v>
      </c>
      <c r="Y65" s="101">
        <v>1</v>
      </c>
      <c r="Z65" s="57">
        <f t="shared" si="5"/>
        <v>247368.63</v>
      </c>
      <c r="AA65" s="73"/>
      <c r="AB65" s="74"/>
      <c r="AC65" s="74"/>
    </row>
    <row r="66" spans="1:29" s="36" customFormat="1" ht="30" x14ac:dyDescent="0.25">
      <c r="A66" s="101">
        <v>53</v>
      </c>
      <c r="B66" s="75">
        <v>53</v>
      </c>
      <c r="C66" s="55" t="s">
        <v>1130</v>
      </c>
      <c r="D66" s="56">
        <f>'Прил.1.1 -перечень домов'!D71</f>
        <v>1974</v>
      </c>
      <c r="E66" s="57">
        <f>AVERAGE('Прил.1.1 -перечень домов'!I71)</f>
        <v>4706</v>
      </c>
      <c r="F66" s="76">
        <f>SUM('Прил.1.1 -перечень домов'!J71)*(3.9*31+4.13*26+6.71*16+7.69*12+8.45*12+9.29*252)</f>
        <v>12630334.08</v>
      </c>
      <c r="G66" s="57">
        <f t="shared" si="21"/>
        <v>5757091.7599999998</v>
      </c>
      <c r="H66" s="57">
        <v>0</v>
      </c>
      <c r="I66" s="57">
        <v>0</v>
      </c>
      <c r="J66" s="57">
        <v>0</v>
      </c>
      <c r="K66" s="57">
        <v>0</v>
      </c>
      <c r="L66" s="54">
        <v>0</v>
      </c>
      <c r="M66" s="57">
        <v>0</v>
      </c>
      <c r="N66" s="57">
        <v>821</v>
      </c>
      <c r="O66" s="57">
        <v>6596</v>
      </c>
      <c r="P66" s="57">
        <f t="shared" si="22"/>
        <v>5415316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  <c r="V66" s="57">
        <v>0</v>
      </c>
      <c r="W66" s="101">
        <v>1</v>
      </c>
      <c r="X66" s="57">
        <f t="shared" si="20"/>
        <v>225888</v>
      </c>
      <c r="Y66" s="101">
        <v>1</v>
      </c>
      <c r="Z66" s="57">
        <f t="shared" si="5"/>
        <v>115887.76</v>
      </c>
      <c r="AA66" s="73"/>
      <c r="AB66" s="74"/>
      <c r="AC66" s="74"/>
    </row>
    <row r="67" spans="1:29" s="36" customFormat="1" ht="30" x14ac:dyDescent="0.25">
      <c r="A67" s="101">
        <v>54</v>
      </c>
      <c r="B67" s="75">
        <v>54</v>
      </c>
      <c r="C67" s="55" t="s">
        <v>1131</v>
      </c>
      <c r="D67" s="56">
        <f>'Прил.1.1 -перечень домов'!D72</f>
        <v>1974</v>
      </c>
      <c r="E67" s="57">
        <f>AVERAGE('Прил.1.1 -перечень домов'!I72)</f>
        <v>4737.2</v>
      </c>
      <c r="F67" s="76">
        <f>SUM('Прил.1.1 -перечень домов'!J72)*(3.9*31+4.13*26+6.71*16+7.69*12+8.45*12+9.29*252)</f>
        <v>12723048</v>
      </c>
      <c r="G67" s="57">
        <f t="shared" si="21"/>
        <v>5731640.7400000002</v>
      </c>
      <c r="H67" s="57">
        <v>0</v>
      </c>
      <c r="I67" s="57">
        <v>0</v>
      </c>
      <c r="J67" s="57">
        <v>0</v>
      </c>
      <c r="K67" s="57">
        <v>0</v>
      </c>
      <c r="L67" s="54">
        <v>0</v>
      </c>
      <c r="M67" s="57">
        <v>0</v>
      </c>
      <c r="N67" s="57">
        <v>817</v>
      </c>
      <c r="O67" s="57">
        <v>6596</v>
      </c>
      <c r="P67" s="57">
        <f t="shared" si="22"/>
        <v>5388932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101">
        <v>1</v>
      </c>
      <c r="X67" s="57">
        <f t="shared" si="20"/>
        <v>227385.60000000001</v>
      </c>
      <c r="Y67" s="101">
        <v>1</v>
      </c>
      <c r="Z67" s="57">
        <f t="shared" si="5"/>
        <v>115323.14</v>
      </c>
      <c r="AA67" s="73"/>
      <c r="AB67" s="74"/>
      <c r="AC67" s="74"/>
    </row>
    <row r="68" spans="1:29" s="36" customFormat="1" ht="30" x14ac:dyDescent="0.25">
      <c r="A68" s="101">
        <v>55</v>
      </c>
      <c r="B68" s="75">
        <v>55</v>
      </c>
      <c r="C68" s="55" t="s">
        <v>1132</v>
      </c>
      <c r="D68" s="56">
        <f>'Прил.1.1 -перечень домов'!D73</f>
        <v>1978</v>
      </c>
      <c r="E68" s="57">
        <f>AVERAGE('Прил.1.1 -перечень домов'!I73)</f>
        <v>3015.3</v>
      </c>
      <c r="F68" s="76">
        <f>SUM('Прил.1.1 -перечень домов'!J73)*(3.9*31+4.13*26+6.71*16+7.69*12+8.45*12+9.29*252)</f>
        <v>7770746.8799999999</v>
      </c>
      <c r="G68" s="57">
        <f t="shared" si="21"/>
        <v>5815698.3700000001</v>
      </c>
      <c r="H68" s="57">
        <v>0</v>
      </c>
      <c r="I68" s="57">
        <v>0</v>
      </c>
      <c r="J68" s="57">
        <v>0</v>
      </c>
      <c r="K68" s="57">
        <v>0</v>
      </c>
      <c r="L68" s="54">
        <v>0</v>
      </c>
      <c r="M68" s="57">
        <v>0</v>
      </c>
      <c r="N68" s="57">
        <v>842</v>
      </c>
      <c r="O68" s="57">
        <v>6594</v>
      </c>
      <c r="P68" s="57">
        <f t="shared" si="22"/>
        <v>5552148</v>
      </c>
      <c r="Q68" s="57">
        <v>0</v>
      </c>
      <c r="R68" s="57">
        <v>0</v>
      </c>
      <c r="S68" s="57">
        <v>0</v>
      </c>
      <c r="T68" s="57">
        <v>0</v>
      </c>
      <c r="U68" s="57">
        <v>0</v>
      </c>
      <c r="V68" s="57">
        <v>0</v>
      </c>
      <c r="W68" s="101">
        <v>1</v>
      </c>
      <c r="X68" s="57">
        <f t="shared" si="20"/>
        <v>144734.39999999999</v>
      </c>
      <c r="Y68" s="101">
        <v>1</v>
      </c>
      <c r="Z68" s="57">
        <f t="shared" si="5"/>
        <v>118815.97</v>
      </c>
      <c r="AA68" s="73"/>
      <c r="AB68" s="74"/>
      <c r="AC68" s="74"/>
    </row>
    <row r="69" spans="1:29" s="36" customFormat="1" ht="30" x14ac:dyDescent="0.25">
      <c r="A69" s="101">
        <v>56</v>
      </c>
      <c r="B69" s="75">
        <v>56</v>
      </c>
      <c r="C69" s="55" t="s">
        <v>1133</v>
      </c>
      <c r="D69" s="56">
        <f>'Прил.1.1 -перечень домов'!D74</f>
        <v>1976</v>
      </c>
      <c r="E69" s="57">
        <f>AVERAGE('Прил.1.1 -перечень домов'!I74)</f>
        <v>4596.1000000000004</v>
      </c>
      <c r="F69" s="76">
        <f>SUM('Прил.1.1 -перечень домов'!J74)*(3.9*31+4.13*26+6.71*16+7.69*12+8.45*12+9.29*252)</f>
        <v>11872835.52</v>
      </c>
      <c r="G69" s="57">
        <f t="shared" si="21"/>
        <v>18278488.390000001</v>
      </c>
      <c r="H69" s="57">
        <v>0</v>
      </c>
      <c r="I69" s="57">
        <f>E69*2700</f>
        <v>12409470</v>
      </c>
      <c r="J69" s="57">
        <f>E69*855</f>
        <v>3929665.5</v>
      </c>
      <c r="K69" s="57">
        <f>E69*228</f>
        <v>1047910.8</v>
      </c>
      <c r="L69" s="54">
        <v>0</v>
      </c>
      <c r="M69" s="78">
        <v>0</v>
      </c>
      <c r="N69" s="79">
        <v>0</v>
      </c>
      <c r="O69" s="79"/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101">
        <v>3</v>
      </c>
      <c r="X69" s="57">
        <f>E69*57+E69*28+E69*28</f>
        <v>519359.3</v>
      </c>
      <c r="Y69" s="101">
        <v>3</v>
      </c>
      <c r="Z69" s="57">
        <f t="shared" si="5"/>
        <v>372082.79</v>
      </c>
      <c r="AA69" s="73"/>
      <c r="AB69" s="74"/>
      <c r="AC69" s="74"/>
    </row>
    <row r="70" spans="1:29" s="36" customFormat="1" ht="30" x14ac:dyDescent="0.25">
      <c r="A70" s="101">
        <v>57</v>
      </c>
      <c r="B70" s="75">
        <v>57</v>
      </c>
      <c r="C70" s="55" t="s">
        <v>1134</v>
      </c>
      <c r="D70" s="56">
        <f>'Прил.1.1 -перечень домов'!D75</f>
        <v>1975</v>
      </c>
      <c r="E70" s="57">
        <f>AVERAGE('Прил.1.1 -перечень домов'!I75)</f>
        <v>4678.1000000000004</v>
      </c>
      <c r="F70" s="76">
        <f>SUM('Прил.1.1 -перечень домов'!J75)*(3.9*31+4.13*26+6.71*16+7.69*12+8.45*12+9.29*252)</f>
        <v>12107634.24</v>
      </c>
      <c r="G70" s="57">
        <f t="shared" si="21"/>
        <v>9290009.0099999998</v>
      </c>
      <c r="H70" s="57">
        <v>0</v>
      </c>
      <c r="I70" s="57">
        <v>0</v>
      </c>
      <c r="J70" s="57">
        <v>0</v>
      </c>
      <c r="K70" s="57">
        <v>0</v>
      </c>
      <c r="L70" s="54">
        <v>0</v>
      </c>
      <c r="M70" s="57">
        <v>0</v>
      </c>
      <c r="N70" s="57">
        <v>1346</v>
      </c>
      <c r="O70" s="57">
        <v>6594</v>
      </c>
      <c r="P70" s="57">
        <f t="shared" ref="P70:P72" si="23">O70*N70</f>
        <v>8875524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  <c r="V70" s="57">
        <v>0</v>
      </c>
      <c r="W70" s="101">
        <v>1</v>
      </c>
      <c r="X70" s="57">
        <f t="shared" si="20"/>
        <v>224548.8</v>
      </c>
      <c r="Y70" s="101">
        <v>1</v>
      </c>
      <c r="Z70" s="57">
        <f t="shared" si="5"/>
        <v>189936.21</v>
      </c>
      <c r="AA70" s="73"/>
      <c r="AB70" s="74"/>
      <c r="AC70" s="74"/>
    </row>
    <row r="71" spans="1:29" s="36" customFormat="1" ht="30" x14ac:dyDescent="0.25">
      <c r="A71" s="101">
        <v>58</v>
      </c>
      <c r="B71" s="75">
        <v>58</v>
      </c>
      <c r="C71" s="55" t="s">
        <v>1135</v>
      </c>
      <c r="D71" s="56">
        <f>'Прил.1.1 -перечень домов'!D76</f>
        <v>1976</v>
      </c>
      <c r="E71" s="57">
        <f>AVERAGE('Прил.1.1 -перечень домов'!I76)</f>
        <v>4373.8999999999996</v>
      </c>
      <c r="F71" s="76">
        <f>SUM('Прил.1.1 -перечень домов'!J76)*(3.9*31+4.13*26+6.71*16+7.69*12+8.45*12+9.29*252)</f>
        <v>11672481.6</v>
      </c>
      <c r="G71" s="57">
        <f t="shared" si="21"/>
        <v>5880911.1699999999</v>
      </c>
      <c r="H71" s="57">
        <v>0</v>
      </c>
      <c r="I71" s="57">
        <v>0</v>
      </c>
      <c r="J71" s="57">
        <v>0</v>
      </c>
      <c r="K71" s="57">
        <v>0</v>
      </c>
      <c r="L71" s="54">
        <v>0</v>
      </c>
      <c r="M71" s="57">
        <v>0</v>
      </c>
      <c r="N71" s="57">
        <v>842</v>
      </c>
      <c r="O71" s="57">
        <v>6594</v>
      </c>
      <c r="P71" s="57">
        <f t="shared" si="23"/>
        <v>5552148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  <c r="V71" s="57">
        <v>0</v>
      </c>
      <c r="W71" s="101">
        <v>1</v>
      </c>
      <c r="X71" s="57">
        <f t="shared" si="20"/>
        <v>209947.2</v>
      </c>
      <c r="Y71" s="101">
        <v>1</v>
      </c>
      <c r="Z71" s="57">
        <f t="shared" si="5"/>
        <v>118815.97</v>
      </c>
      <c r="AA71" s="73"/>
      <c r="AB71" s="74"/>
      <c r="AC71" s="74"/>
    </row>
    <row r="72" spans="1:29" s="36" customFormat="1" ht="30" x14ac:dyDescent="0.25">
      <c r="A72" s="101">
        <v>59</v>
      </c>
      <c r="B72" s="75">
        <v>59</v>
      </c>
      <c r="C72" s="55" t="s">
        <v>1136</v>
      </c>
      <c r="D72" s="56">
        <f>'Прил.1.1 -перечень домов'!D77</f>
        <v>1977</v>
      </c>
      <c r="E72" s="57">
        <f>AVERAGE('Прил.1.1 -перечень домов'!I77)</f>
        <v>4906.1000000000004</v>
      </c>
      <c r="F72" s="76">
        <f>SUM('Прил.1.1 -перечень домов'!J77)*(3.9*31+4.13*26+6.71*16+7.69*12+8.45*12+9.29*252)</f>
        <v>12790789.439999999</v>
      </c>
      <c r="G72" s="57">
        <f t="shared" si="21"/>
        <v>8764164.6199999992</v>
      </c>
      <c r="H72" s="57">
        <v>0</v>
      </c>
      <c r="I72" s="57">
        <v>0</v>
      </c>
      <c r="J72" s="57">
        <v>0</v>
      </c>
      <c r="K72" s="57">
        <v>0</v>
      </c>
      <c r="L72" s="54">
        <v>0</v>
      </c>
      <c r="M72" s="57">
        <v>0</v>
      </c>
      <c r="N72" s="57">
        <v>1266.3</v>
      </c>
      <c r="O72" s="57">
        <v>6594</v>
      </c>
      <c r="P72" s="57">
        <f t="shared" si="23"/>
        <v>8349982.2000000002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101">
        <v>1</v>
      </c>
      <c r="X72" s="57">
        <f t="shared" si="20"/>
        <v>235492.8</v>
      </c>
      <c r="Y72" s="101">
        <v>1</v>
      </c>
      <c r="Z72" s="57">
        <f t="shared" si="5"/>
        <v>178689.62</v>
      </c>
      <c r="AA72" s="73"/>
      <c r="AB72" s="74"/>
      <c r="AC72" s="74"/>
    </row>
    <row r="73" spans="1:29" s="36" customFormat="1" ht="30" x14ac:dyDescent="0.25">
      <c r="A73" s="101">
        <v>60</v>
      </c>
      <c r="B73" s="75">
        <v>60</v>
      </c>
      <c r="C73" s="55" t="s">
        <v>1137</v>
      </c>
      <c r="D73" s="56">
        <f>'Прил.1.1 -перечень домов'!D78</f>
        <v>1976</v>
      </c>
      <c r="E73" s="57">
        <f>AVERAGE('Прил.1.1 -перечень домов'!I78)</f>
        <v>3041.3</v>
      </c>
      <c r="F73" s="76">
        <f>SUM('Прил.1.1 -перечень домов'!J78)*(3.9*31+4.13*26+6.71*16+7.69*12+8.45*12+9.29*252)</f>
        <v>7846525.4400000004</v>
      </c>
      <c r="G73" s="57">
        <f t="shared" si="21"/>
        <v>12095116.890000001</v>
      </c>
      <c r="H73" s="57">
        <v>0</v>
      </c>
      <c r="I73" s="57">
        <f t="shared" ref="I73:I74" si="24">E73*2700</f>
        <v>8211510</v>
      </c>
      <c r="J73" s="57">
        <f>E73*855</f>
        <v>2600311.5</v>
      </c>
      <c r="K73" s="57">
        <f>E73*228</f>
        <v>693416.4</v>
      </c>
      <c r="L73" s="54">
        <v>0</v>
      </c>
      <c r="M73" s="57">
        <v>0</v>
      </c>
      <c r="N73" s="57">
        <v>0</v>
      </c>
      <c r="O73" s="57"/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101">
        <v>3</v>
      </c>
      <c r="X73" s="57">
        <f t="shared" ref="X73:X74" si="25">E73*57+E73*28+E73*28</f>
        <v>343666.9</v>
      </c>
      <c r="Y73" s="101">
        <v>3</v>
      </c>
      <c r="Z73" s="57">
        <f t="shared" si="5"/>
        <v>246212.09</v>
      </c>
      <c r="AA73" s="73"/>
      <c r="AB73" s="74"/>
      <c r="AC73" s="74"/>
    </row>
    <row r="74" spans="1:29" s="36" customFormat="1" ht="30" x14ac:dyDescent="0.25">
      <c r="A74" s="101">
        <v>61</v>
      </c>
      <c r="B74" s="75">
        <v>61</v>
      </c>
      <c r="C74" s="55" t="s">
        <v>1138</v>
      </c>
      <c r="D74" s="56">
        <f>'Прил.1.1 -перечень домов'!D79</f>
        <v>1974</v>
      </c>
      <c r="E74" s="57">
        <f>AVERAGE('Прил.1.1 -перечень домов'!I79)</f>
        <v>3025.2</v>
      </c>
      <c r="F74" s="76">
        <f>SUM('Прил.1.1 -перечень домов'!J79)*(3.9*31+4.13*26+6.71*16+7.69*12+8.45*12+9.29*252)</f>
        <v>7800599.04</v>
      </c>
      <c r="G74" s="57">
        <f t="shared" si="21"/>
        <v>12031087.9</v>
      </c>
      <c r="H74" s="57">
        <v>0</v>
      </c>
      <c r="I74" s="57">
        <f t="shared" si="24"/>
        <v>8168040</v>
      </c>
      <c r="J74" s="57">
        <f>E74*855</f>
        <v>2586546</v>
      </c>
      <c r="K74" s="57">
        <f>E74*228</f>
        <v>689745.6</v>
      </c>
      <c r="L74" s="54">
        <v>0</v>
      </c>
      <c r="M74" s="57">
        <v>0</v>
      </c>
      <c r="N74" s="57">
        <v>0</v>
      </c>
      <c r="O74" s="57"/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101">
        <v>3</v>
      </c>
      <c r="X74" s="57">
        <f t="shared" si="25"/>
        <v>341847.6</v>
      </c>
      <c r="Y74" s="101">
        <v>3</v>
      </c>
      <c r="Z74" s="57">
        <f t="shared" si="5"/>
        <v>244908.7</v>
      </c>
      <c r="AA74" s="73"/>
      <c r="AB74" s="74"/>
      <c r="AC74" s="74"/>
    </row>
    <row r="75" spans="1:29" s="36" customFormat="1" ht="30" x14ac:dyDescent="0.25">
      <c r="A75" s="101">
        <v>62</v>
      </c>
      <c r="B75" s="75">
        <v>62</v>
      </c>
      <c r="C75" s="55" t="s">
        <v>1139</v>
      </c>
      <c r="D75" s="56">
        <f>'Прил.1.1 -перечень домов'!D80</f>
        <v>1980</v>
      </c>
      <c r="E75" s="57">
        <f>AVERAGE('Прил.1.1 -перечень домов'!I80)</f>
        <v>8270.7000000000007</v>
      </c>
      <c r="F75" s="76">
        <f>SUM('Прил.1.1 -перечень домов'!J80)*(3.9*31+4.13*26+6.71*16+7.69*12+8.45*12+9.29*252)</f>
        <v>21497860.800000001</v>
      </c>
      <c r="G75" s="57">
        <f t="shared" ref="G75:G79" si="26">H75+I75+J75+K75+M75+P75+R75+T75+V75+X75+Z75</f>
        <v>9754856.1199999992</v>
      </c>
      <c r="H75" s="57">
        <v>0</v>
      </c>
      <c r="I75" s="57">
        <v>0</v>
      </c>
      <c r="J75" s="57">
        <v>0</v>
      </c>
      <c r="K75" s="57">
        <v>0</v>
      </c>
      <c r="L75" s="54">
        <v>0</v>
      </c>
      <c r="M75" s="57">
        <v>0</v>
      </c>
      <c r="N75" s="57">
        <v>1900</v>
      </c>
      <c r="O75" s="57">
        <v>4822</v>
      </c>
      <c r="P75" s="57">
        <f t="shared" ref="P75:P78" si="27">O75*N75</f>
        <v>9161800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101">
        <v>1</v>
      </c>
      <c r="X75" s="57">
        <f t="shared" ref="X75:X82" si="28">E75*48</f>
        <v>396993.6</v>
      </c>
      <c r="Y75" s="101">
        <v>1</v>
      </c>
      <c r="Z75" s="57">
        <f t="shared" si="5"/>
        <v>196062.52</v>
      </c>
      <c r="AA75" s="73"/>
      <c r="AB75" s="74"/>
      <c r="AC75" s="74"/>
    </row>
    <row r="76" spans="1:29" s="36" customFormat="1" ht="30" x14ac:dyDescent="0.25">
      <c r="A76" s="101">
        <v>63</v>
      </c>
      <c r="B76" s="75">
        <v>63</v>
      </c>
      <c r="C76" s="55" t="s">
        <v>1140</v>
      </c>
      <c r="D76" s="56">
        <f>'Прил.1.1 -перечень домов'!D81</f>
        <v>1976</v>
      </c>
      <c r="E76" s="57">
        <f>AVERAGE('Прил.1.1 -перечень домов'!I81)</f>
        <v>4680.2</v>
      </c>
      <c r="F76" s="76">
        <f>SUM('Прил.1.1 -перечень домов'!J81)*(3.9*31+4.13*26+6.71*16+7.69*12+8.45*12+9.29*252)</f>
        <v>12239672.640000001</v>
      </c>
      <c r="G76" s="57">
        <f t="shared" si="26"/>
        <v>8618619.1899999995</v>
      </c>
      <c r="H76" s="57">
        <v>0</v>
      </c>
      <c r="I76" s="57">
        <v>0</v>
      </c>
      <c r="J76" s="57">
        <v>0</v>
      </c>
      <c r="K76" s="57">
        <v>0</v>
      </c>
      <c r="L76" s="54">
        <v>0</v>
      </c>
      <c r="M76" s="57">
        <v>0</v>
      </c>
      <c r="N76" s="57">
        <v>1246.3</v>
      </c>
      <c r="O76" s="57">
        <v>6594</v>
      </c>
      <c r="P76" s="57">
        <f t="shared" si="27"/>
        <v>8218102.2000000002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101">
        <v>1</v>
      </c>
      <c r="X76" s="57">
        <f t="shared" si="28"/>
        <v>224649.60000000001</v>
      </c>
      <c r="Y76" s="101">
        <v>1</v>
      </c>
      <c r="Z76" s="57">
        <f t="shared" si="5"/>
        <v>175867.39</v>
      </c>
      <c r="AA76" s="73"/>
      <c r="AB76" s="74"/>
      <c r="AC76" s="74"/>
    </row>
    <row r="77" spans="1:29" s="36" customFormat="1" ht="30" x14ac:dyDescent="0.25">
      <c r="A77" s="101">
        <v>64</v>
      </c>
      <c r="B77" s="75">
        <v>64</v>
      </c>
      <c r="C77" s="55" t="s">
        <v>1141</v>
      </c>
      <c r="D77" s="56">
        <f>'Прил.1.1 -перечень домов'!D82</f>
        <v>1964</v>
      </c>
      <c r="E77" s="57">
        <f>AVERAGE('Прил.1.1 -перечень домов'!I82)</f>
        <v>3897.2</v>
      </c>
      <c r="F77" s="76">
        <f>SUM('Прил.1.1 -перечень домов'!J82)*(3.9*31+4.13*26+6.71*16+7.69*12+8.45*12+9.29*252)</f>
        <v>10303300.800000001</v>
      </c>
      <c r="G77" s="57">
        <f t="shared" si="26"/>
        <v>3639624.35</v>
      </c>
      <c r="H77" s="57">
        <v>0</v>
      </c>
      <c r="I77" s="57">
        <v>0</v>
      </c>
      <c r="J77" s="57">
        <v>0</v>
      </c>
      <c r="K77" s="57">
        <v>0</v>
      </c>
      <c r="L77" s="54">
        <v>0</v>
      </c>
      <c r="M77" s="57">
        <v>0</v>
      </c>
      <c r="N77" s="57">
        <v>701</v>
      </c>
      <c r="O77" s="57">
        <v>4822</v>
      </c>
      <c r="P77" s="57">
        <f t="shared" si="27"/>
        <v>3380222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101">
        <v>1</v>
      </c>
      <c r="X77" s="57">
        <f t="shared" si="28"/>
        <v>187065.60000000001</v>
      </c>
      <c r="Y77" s="101">
        <v>1</v>
      </c>
      <c r="Z77" s="57">
        <f t="shared" si="5"/>
        <v>72336.75</v>
      </c>
      <c r="AA77" s="73"/>
      <c r="AB77" s="74"/>
      <c r="AC77" s="74"/>
    </row>
    <row r="78" spans="1:29" s="36" customFormat="1" ht="30" x14ac:dyDescent="0.25">
      <c r="A78" s="101">
        <v>65</v>
      </c>
      <c r="B78" s="75">
        <v>65</v>
      </c>
      <c r="C78" s="55" t="s">
        <v>1142</v>
      </c>
      <c r="D78" s="56">
        <f>'Прил.1.1 -перечень домов'!D83</f>
        <v>1977</v>
      </c>
      <c r="E78" s="57">
        <f>AVERAGE('Прил.1.1 -перечень домов'!I83)</f>
        <v>4797.3</v>
      </c>
      <c r="F78" s="76">
        <f>SUM('Прил.1.1 -перечень домов'!J83)*(3.9*31+4.13*26+6.71*16+7.69*12+8.45*12+9.29*252)</f>
        <v>12166190.4</v>
      </c>
      <c r="G78" s="57">
        <f t="shared" si="26"/>
        <v>8762309.7699999996</v>
      </c>
      <c r="H78" s="57">
        <v>0</v>
      </c>
      <c r="I78" s="57">
        <v>0</v>
      </c>
      <c r="J78" s="57">
        <v>0</v>
      </c>
      <c r="K78" s="57">
        <v>0</v>
      </c>
      <c r="L78" s="54">
        <v>0</v>
      </c>
      <c r="M78" s="57">
        <v>0</v>
      </c>
      <c r="N78" s="57">
        <v>1266.8</v>
      </c>
      <c r="O78" s="57">
        <v>6594</v>
      </c>
      <c r="P78" s="57">
        <f t="shared" si="27"/>
        <v>8353279.2000000002</v>
      </c>
      <c r="Q78" s="57">
        <v>0</v>
      </c>
      <c r="R78" s="57">
        <v>0</v>
      </c>
      <c r="S78" s="57">
        <v>0</v>
      </c>
      <c r="T78" s="57">
        <v>0</v>
      </c>
      <c r="U78" s="57">
        <v>0</v>
      </c>
      <c r="V78" s="57">
        <v>0</v>
      </c>
      <c r="W78" s="101">
        <v>1</v>
      </c>
      <c r="X78" s="57">
        <f t="shared" si="28"/>
        <v>230270.4</v>
      </c>
      <c r="Y78" s="101">
        <v>1</v>
      </c>
      <c r="Z78" s="57">
        <f t="shared" si="5"/>
        <v>178760.17</v>
      </c>
      <c r="AA78" s="73"/>
      <c r="AB78" s="74"/>
      <c r="AC78" s="74"/>
    </row>
    <row r="79" spans="1:29" s="36" customFormat="1" ht="30" x14ac:dyDescent="0.25">
      <c r="A79" s="101">
        <v>66</v>
      </c>
      <c r="B79" s="75">
        <v>66</v>
      </c>
      <c r="C79" s="55" t="s">
        <v>1143</v>
      </c>
      <c r="D79" s="56">
        <f>'Прил.1.1 -перечень домов'!D84</f>
        <v>1979</v>
      </c>
      <c r="E79" s="57">
        <f>AVERAGE('Прил.1.1 -перечень домов'!I84)</f>
        <v>28172.400000000001</v>
      </c>
      <c r="F79" s="76">
        <f>SUM('Прил.1.1 -перечень домов'!J84)*(3.9*31+4.13*26+6.71*16+7.69*12+8.45*12+9.29*252)</f>
        <v>69428374.079999998</v>
      </c>
      <c r="G79" s="57">
        <f t="shared" si="26"/>
        <v>7349593.1699999999</v>
      </c>
      <c r="H79" s="57">
        <v>0</v>
      </c>
      <c r="I79" s="57">
        <v>0</v>
      </c>
      <c r="J79" s="57">
        <v>0</v>
      </c>
      <c r="K79" s="57">
        <f>E79*228</f>
        <v>6423307.2000000002</v>
      </c>
      <c r="L79" s="54">
        <v>0</v>
      </c>
      <c r="M79" s="57">
        <v>0</v>
      </c>
      <c r="N79" s="57">
        <v>0</v>
      </c>
      <c r="O79" s="57"/>
      <c r="P79" s="57">
        <v>0</v>
      </c>
      <c r="Q79" s="57">
        <v>0</v>
      </c>
      <c r="R79" s="57">
        <v>0</v>
      </c>
      <c r="S79" s="57">
        <v>0</v>
      </c>
      <c r="T79" s="57">
        <v>0</v>
      </c>
      <c r="U79" s="57">
        <v>0</v>
      </c>
      <c r="V79" s="57">
        <v>0</v>
      </c>
      <c r="W79" s="101">
        <v>1</v>
      </c>
      <c r="X79" s="57">
        <f>E79*28</f>
        <v>788827.2</v>
      </c>
      <c r="Y79" s="101">
        <v>1</v>
      </c>
      <c r="Z79" s="57">
        <f t="shared" si="5"/>
        <v>137458.76999999999</v>
      </c>
      <c r="AA79" s="73"/>
      <c r="AB79" s="74"/>
      <c r="AC79" s="74"/>
    </row>
    <row r="80" spans="1:29" s="36" customFormat="1" ht="30" x14ac:dyDescent="0.25">
      <c r="A80" s="101">
        <v>67</v>
      </c>
      <c r="B80" s="75">
        <v>67</v>
      </c>
      <c r="C80" s="55" t="s">
        <v>1144</v>
      </c>
      <c r="D80" s="56">
        <f>'Прил.1.1 -перечень домов'!D85</f>
        <v>1977</v>
      </c>
      <c r="E80" s="57">
        <f>AVERAGE('Прил.1.1 -перечень домов'!I85)</f>
        <v>2986.3</v>
      </c>
      <c r="F80" s="76">
        <f>SUM('Прил.1.1 -перечень домов'!J85)*(3.9*31+4.13*26+6.71*16+7.69*12+8.45*12+9.29*252)</f>
        <v>7699273.9199999999</v>
      </c>
      <c r="G80" s="57">
        <f t="shared" ref="G80:G81" si="29">H80+I80+J80+K80+M80+P80+R80+T80+V80+X80+Z80</f>
        <v>5422322.8700000001</v>
      </c>
      <c r="H80" s="57">
        <v>0</v>
      </c>
      <c r="I80" s="57">
        <v>0</v>
      </c>
      <c r="J80" s="57">
        <v>0</v>
      </c>
      <c r="K80" s="57">
        <v>0</v>
      </c>
      <c r="L80" s="54">
        <v>0</v>
      </c>
      <c r="M80" s="57">
        <v>0</v>
      </c>
      <c r="N80" s="57">
        <v>783.8</v>
      </c>
      <c r="O80" s="57">
        <v>6594</v>
      </c>
      <c r="P80" s="57">
        <f>O80*N80</f>
        <v>5168377.2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57">
        <v>0</v>
      </c>
      <c r="W80" s="101">
        <v>1</v>
      </c>
      <c r="X80" s="57">
        <f t="shared" si="28"/>
        <v>143342.39999999999</v>
      </c>
      <c r="Y80" s="101">
        <v>1</v>
      </c>
      <c r="Z80" s="57">
        <f t="shared" ref="Z80:Z142" si="30">(H80+I80+J80+K80+M80+P80+R80+T80+V80)*0.0214</f>
        <v>110603.27</v>
      </c>
      <c r="AA80" s="73"/>
      <c r="AB80" s="74"/>
      <c r="AC80" s="74"/>
    </row>
    <row r="81" spans="1:29" s="36" customFormat="1" ht="30" x14ac:dyDescent="0.25">
      <c r="A81" s="101">
        <v>68</v>
      </c>
      <c r="B81" s="75">
        <v>68</v>
      </c>
      <c r="C81" s="55" t="s">
        <v>1145</v>
      </c>
      <c r="D81" s="56">
        <f>'Прил.1.1 -перечень домов'!D86</f>
        <v>1979</v>
      </c>
      <c r="E81" s="57">
        <f>AVERAGE('Прил.1.1 -перечень домов'!I86)</f>
        <v>2995.6</v>
      </c>
      <c r="F81" s="76">
        <f>SUM('Прил.1.1 -перечень домов'!J86)*(3.9*31+4.13*26+6.71*16+7.69*12+8.45*12+9.29*252)</f>
        <v>7730848.3200000003</v>
      </c>
      <c r="G81" s="57">
        <f t="shared" si="29"/>
        <v>2699925.29</v>
      </c>
      <c r="H81" s="57">
        <v>0</v>
      </c>
      <c r="I81" s="57">
        <v>0</v>
      </c>
      <c r="J81" s="57">
        <f>E81*855</f>
        <v>2561238</v>
      </c>
      <c r="K81" s="57">
        <v>0</v>
      </c>
      <c r="L81" s="54">
        <v>0</v>
      </c>
      <c r="M81" s="78">
        <v>0</v>
      </c>
      <c r="N81" s="79">
        <v>0</v>
      </c>
      <c r="O81" s="79"/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101">
        <v>1</v>
      </c>
      <c r="X81" s="57">
        <f>E81*28</f>
        <v>83876.800000000003</v>
      </c>
      <c r="Y81" s="101">
        <v>1</v>
      </c>
      <c r="Z81" s="57">
        <f t="shared" si="30"/>
        <v>54810.49</v>
      </c>
      <c r="AA81" s="73"/>
      <c r="AB81" s="74"/>
      <c r="AC81" s="74"/>
    </row>
    <row r="82" spans="1:29" s="36" customFormat="1" ht="30" x14ac:dyDescent="0.25">
      <c r="A82" s="101">
        <v>69</v>
      </c>
      <c r="B82" s="75">
        <v>69</v>
      </c>
      <c r="C82" s="55" t="s">
        <v>1146</v>
      </c>
      <c r="D82" s="56">
        <f>'Прил.1.1 -перечень домов'!D87</f>
        <v>1978</v>
      </c>
      <c r="E82" s="57">
        <f>AVERAGE('Прил.1.1 -перечень домов'!I87)</f>
        <v>11277.98</v>
      </c>
      <c r="F82" s="76">
        <f>SUM('Прил.1.1 -перечень домов'!J87)*(3.9*31+4.13*26+6.71*16+7.69*12+8.45*12+9.29*252)</f>
        <v>29367923.52</v>
      </c>
      <c r="G82" s="57">
        <f t="shared" ref="G82:G125" si="31">H82+I82+J82+K82+M82+P82+R82+T82+V82+X82+Z82</f>
        <v>23016410.449999999</v>
      </c>
      <c r="H82" s="57">
        <v>0</v>
      </c>
      <c r="I82" s="57">
        <v>0</v>
      </c>
      <c r="J82" s="57">
        <v>0</v>
      </c>
      <c r="K82" s="57">
        <v>0</v>
      </c>
      <c r="L82" s="54">
        <v>0</v>
      </c>
      <c r="M82" s="57">
        <v>0</v>
      </c>
      <c r="N82" s="57">
        <v>3337</v>
      </c>
      <c r="O82" s="57">
        <v>6594</v>
      </c>
      <c r="P82" s="57">
        <f>O82*N82</f>
        <v>22004178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101">
        <v>1</v>
      </c>
      <c r="X82" s="57">
        <f t="shared" si="28"/>
        <v>541343.04</v>
      </c>
      <c r="Y82" s="101">
        <v>1</v>
      </c>
      <c r="Z82" s="57">
        <f t="shared" si="30"/>
        <v>470889.41</v>
      </c>
      <c r="AA82" s="73"/>
      <c r="AB82" s="74"/>
      <c r="AC82" s="74"/>
    </row>
    <row r="83" spans="1:29" s="36" customFormat="1" ht="30" x14ac:dyDescent="0.25">
      <c r="A83" s="101">
        <v>70</v>
      </c>
      <c r="B83" s="75">
        <v>70</v>
      </c>
      <c r="C83" s="55" t="s">
        <v>1147</v>
      </c>
      <c r="D83" s="56">
        <f>'Прил.1.1 -перечень домов'!D88</f>
        <v>1978</v>
      </c>
      <c r="E83" s="57">
        <f>AVERAGE('Прил.1.1 -перечень домов'!I88)</f>
        <v>2976</v>
      </c>
      <c r="F83" s="76">
        <f>SUM('Прил.1.1 -перечень домов'!J88)*(3.9*31+4.13*26+6.71*16+7.69*12+8.45*12+9.29*252)</f>
        <v>7699273.9199999999</v>
      </c>
      <c r="G83" s="57">
        <f t="shared" si="31"/>
        <v>11835421.65</v>
      </c>
      <c r="H83" s="57">
        <v>0</v>
      </c>
      <c r="I83" s="57">
        <f t="shared" ref="I83" si="32">E83*2700</f>
        <v>8035200</v>
      </c>
      <c r="J83" s="57">
        <f>E83*855</f>
        <v>2544480</v>
      </c>
      <c r="K83" s="57">
        <f>E83*228</f>
        <v>678528</v>
      </c>
      <c r="L83" s="54">
        <v>0</v>
      </c>
      <c r="M83" s="78">
        <v>0</v>
      </c>
      <c r="N83" s="79">
        <v>0</v>
      </c>
      <c r="O83" s="79"/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101">
        <v>3</v>
      </c>
      <c r="X83" s="57">
        <f>E83*57+E83*28+E83*28</f>
        <v>336288</v>
      </c>
      <c r="Y83" s="101">
        <v>3</v>
      </c>
      <c r="Z83" s="57">
        <f t="shared" si="30"/>
        <v>240925.65</v>
      </c>
      <c r="AA83" s="73"/>
      <c r="AB83" s="74"/>
      <c r="AC83" s="74"/>
    </row>
    <row r="84" spans="1:29" s="36" customFormat="1" ht="30" x14ac:dyDescent="0.25">
      <c r="A84" s="101">
        <v>71</v>
      </c>
      <c r="B84" s="75">
        <v>71</v>
      </c>
      <c r="C84" s="55" t="s">
        <v>1148</v>
      </c>
      <c r="D84" s="56">
        <f>'Прил.1.1 -перечень домов'!D89</f>
        <v>1979</v>
      </c>
      <c r="E84" s="57">
        <f>AVERAGE('Прил.1.1 -перечень домов'!I89)</f>
        <v>6395.6</v>
      </c>
      <c r="F84" s="76">
        <f>SUM('Прил.1.1 -перечень домов'!J89)*(3.9*31+4.13*26+6.71*16+7.69*12+8.45*12+9.29*252)</f>
        <v>16566513.6</v>
      </c>
      <c r="G84" s="57">
        <f t="shared" si="31"/>
        <v>11470436.279999999</v>
      </c>
      <c r="H84" s="57">
        <v>0</v>
      </c>
      <c r="I84" s="57">
        <v>0</v>
      </c>
      <c r="J84" s="57">
        <v>0</v>
      </c>
      <c r="K84" s="57">
        <v>0</v>
      </c>
      <c r="L84" s="54">
        <v>0</v>
      </c>
      <c r="M84" s="57">
        <v>0</v>
      </c>
      <c r="N84" s="57">
        <v>1657.5</v>
      </c>
      <c r="O84" s="57">
        <v>6594</v>
      </c>
      <c r="P84" s="57">
        <f t="shared" ref="P84:P88" si="33">O84*N84</f>
        <v>10929555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  <c r="V84" s="57">
        <v>0</v>
      </c>
      <c r="W84" s="101">
        <v>1</v>
      </c>
      <c r="X84" s="57">
        <f t="shared" ref="X84:X108" si="34">E84*48</f>
        <v>306988.79999999999</v>
      </c>
      <c r="Y84" s="101">
        <v>1</v>
      </c>
      <c r="Z84" s="57">
        <f t="shared" si="30"/>
        <v>233892.48000000001</v>
      </c>
      <c r="AA84" s="73"/>
      <c r="AB84" s="74"/>
      <c r="AC84" s="74"/>
    </row>
    <row r="85" spans="1:29" s="36" customFormat="1" ht="30" x14ac:dyDescent="0.25">
      <c r="A85" s="101">
        <v>72</v>
      </c>
      <c r="B85" s="75">
        <v>72</v>
      </c>
      <c r="C85" s="55" t="s">
        <v>1149</v>
      </c>
      <c r="D85" s="56">
        <f>'Прил.1.1 -перечень домов'!D90</f>
        <v>1977</v>
      </c>
      <c r="E85" s="57">
        <f>AVERAGE('Прил.1.1 -перечень домов'!I90)</f>
        <v>3244.89</v>
      </c>
      <c r="F85" s="76">
        <f>SUM('Прил.1.1 -перечень домов'!J90)*(3.9*31+4.13*26+6.71*16+7.69*12+8.45*12+9.29*252)</f>
        <v>8425772.1600000001</v>
      </c>
      <c r="G85" s="57">
        <f t="shared" si="31"/>
        <v>5241162.9400000004</v>
      </c>
      <c r="H85" s="57">
        <v>0</v>
      </c>
      <c r="I85" s="57">
        <v>0</v>
      </c>
      <c r="J85" s="57">
        <v>0</v>
      </c>
      <c r="K85" s="57">
        <v>0</v>
      </c>
      <c r="L85" s="54">
        <v>0</v>
      </c>
      <c r="M85" s="57">
        <v>0</v>
      </c>
      <c r="N85" s="57">
        <v>835.8</v>
      </c>
      <c r="O85" s="57">
        <v>5957</v>
      </c>
      <c r="P85" s="57">
        <f t="shared" si="33"/>
        <v>4978860.5999999996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101">
        <v>1</v>
      </c>
      <c r="X85" s="57">
        <f t="shared" si="34"/>
        <v>155754.72</v>
      </c>
      <c r="Y85" s="101">
        <v>1</v>
      </c>
      <c r="Z85" s="57">
        <f t="shared" si="30"/>
        <v>106547.62</v>
      </c>
      <c r="AA85" s="73"/>
      <c r="AB85" s="74"/>
      <c r="AC85" s="74"/>
    </row>
    <row r="86" spans="1:29" s="36" customFormat="1" ht="31.5" customHeight="1" x14ac:dyDescent="0.25">
      <c r="A86" s="101">
        <v>73</v>
      </c>
      <c r="B86" s="75">
        <v>73</v>
      </c>
      <c r="C86" s="55" t="s">
        <v>1150</v>
      </c>
      <c r="D86" s="56">
        <f>'Прил.1.1 -перечень домов'!D91</f>
        <v>1977</v>
      </c>
      <c r="E86" s="57">
        <f>AVERAGE('Прил.1.1 -перечень домов'!I91)</f>
        <v>3045</v>
      </c>
      <c r="F86" s="76">
        <f>SUM('Прил.1.1 -перечень домов'!J91)*(3.9*31+4.13*26+6.71*16+7.69*12+8.45*12+9.29*252)</f>
        <v>7847960.6399999997</v>
      </c>
      <c r="G86" s="57">
        <f t="shared" si="31"/>
        <v>5481715.4100000001</v>
      </c>
      <c r="H86" s="57">
        <v>0</v>
      </c>
      <c r="I86" s="57">
        <v>0</v>
      </c>
      <c r="J86" s="57">
        <v>0</v>
      </c>
      <c r="K86" s="57">
        <v>0</v>
      </c>
      <c r="L86" s="54">
        <v>0</v>
      </c>
      <c r="M86" s="57">
        <v>0</v>
      </c>
      <c r="N86" s="57">
        <v>792.2</v>
      </c>
      <c r="O86" s="57">
        <v>6594</v>
      </c>
      <c r="P86" s="57">
        <f t="shared" si="33"/>
        <v>5223766.8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101">
        <v>1</v>
      </c>
      <c r="X86" s="57">
        <f t="shared" si="34"/>
        <v>146160</v>
      </c>
      <c r="Y86" s="101">
        <v>1</v>
      </c>
      <c r="Z86" s="57">
        <f t="shared" si="30"/>
        <v>111788.61</v>
      </c>
      <c r="AA86" s="73"/>
      <c r="AB86" s="74"/>
      <c r="AC86" s="74"/>
    </row>
    <row r="87" spans="1:29" s="36" customFormat="1" ht="30" x14ac:dyDescent="0.25">
      <c r="A87" s="101">
        <v>74</v>
      </c>
      <c r="B87" s="75">
        <v>74</v>
      </c>
      <c r="C87" s="55" t="s">
        <v>1151</v>
      </c>
      <c r="D87" s="56">
        <f>'Прил.1.1 -перечень домов'!D92</f>
        <v>1973</v>
      </c>
      <c r="E87" s="57">
        <f>AVERAGE('Прил.1.1 -перечень домов'!I92)</f>
        <v>6344.9</v>
      </c>
      <c r="F87" s="76">
        <f>SUM('Прил.1.1 -перечень домов'!J92)*(3.9*31+4.13*26+6.71*16+7.69*12+8.45*12+9.29*252)</f>
        <v>16435623.359999999</v>
      </c>
      <c r="G87" s="57">
        <f t="shared" si="31"/>
        <v>10999787.810000001</v>
      </c>
      <c r="H87" s="57">
        <v>0</v>
      </c>
      <c r="I87" s="57">
        <v>0</v>
      </c>
      <c r="J87" s="57">
        <v>0</v>
      </c>
      <c r="K87" s="57">
        <v>0</v>
      </c>
      <c r="L87" s="54">
        <v>0</v>
      </c>
      <c r="M87" s="57">
        <v>0</v>
      </c>
      <c r="N87" s="57">
        <v>1587.5</v>
      </c>
      <c r="O87" s="57">
        <v>6596</v>
      </c>
      <c r="P87" s="57">
        <f t="shared" si="33"/>
        <v>10471150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101">
        <v>1</v>
      </c>
      <c r="X87" s="57">
        <f t="shared" si="34"/>
        <v>304555.2</v>
      </c>
      <c r="Y87" s="101">
        <v>1</v>
      </c>
      <c r="Z87" s="57">
        <f t="shared" si="30"/>
        <v>224082.61</v>
      </c>
      <c r="AA87" s="73"/>
      <c r="AB87" s="74"/>
      <c r="AC87" s="74"/>
    </row>
    <row r="88" spans="1:29" s="36" customFormat="1" ht="30" x14ac:dyDescent="0.25">
      <c r="A88" s="101">
        <v>75</v>
      </c>
      <c r="B88" s="75">
        <v>75</v>
      </c>
      <c r="C88" s="55" t="s">
        <v>1152</v>
      </c>
      <c r="D88" s="56">
        <f>'Прил.1.1 -перечень домов'!D93</f>
        <v>1981</v>
      </c>
      <c r="E88" s="57">
        <f>AVERAGE('Прил.1.1 -перечень домов'!I93)</f>
        <v>7625.2</v>
      </c>
      <c r="F88" s="76">
        <f>SUM('Прил.1.1 -перечень домов'!J93)*(3.9*31+4.13*26+6.71*16+7.69*12+8.45*12+9.29*252)</f>
        <v>20140735.68</v>
      </c>
      <c r="G88" s="57">
        <f t="shared" si="31"/>
        <v>9331826.9299999997</v>
      </c>
      <c r="H88" s="57">
        <v>0</v>
      </c>
      <c r="I88" s="57">
        <v>0</v>
      </c>
      <c r="J88" s="57">
        <v>0</v>
      </c>
      <c r="K88" s="57">
        <v>0</v>
      </c>
      <c r="L88" s="54">
        <v>0</v>
      </c>
      <c r="M88" s="57">
        <v>0</v>
      </c>
      <c r="N88" s="57">
        <v>1820.4</v>
      </c>
      <c r="O88" s="57">
        <v>4822</v>
      </c>
      <c r="P88" s="57">
        <f t="shared" si="33"/>
        <v>8777968.8000000007</v>
      </c>
      <c r="Q88" s="57">
        <v>0</v>
      </c>
      <c r="R88" s="57">
        <v>0</v>
      </c>
      <c r="S88" s="57">
        <v>0</v>
      </c>
      <c r="T88" s="57">
        <v>0</v>
      </c>
      <c r="U88" s="57">
        <v>0</v>
      </c>
      <c r="V88" s="57">
        <v>0</v>
      </c>
      <c r="W88" s="101">
        <v>1</v>
      </c>
      <c r="X88" s="57">
        <f t="shared" si="34"/>
        <v>366009.59999999998</v>
      </c>
      <c r="Y88" s="101">
        <v>1</v>
      </c>
      <c r="Z88" s="57">
        <f t="shared" si="30"/>
        <v>187848.53</v>
      </c>
      <c r="AA88" s="73"/>
      <c r="AB88" s="74"/>
      <c r="AC88" s="74"/>
    </row>
    <row r="89" spans="1:29" s="36" customFormat="1" ht="30" x14ac:dyDescent="0.25">
      <c r="A89" s="101">
        <v>76</v>
      </c>
      <c r="B89" s="75">
        <v>76</v>
      </c>
      <c r="C89" s="55" t="s">
        <v>1153</v>
      </c>
      <c r="D89" s="56">
        <f>'Прил.1.1 -перечень домов'!D94</f>
        <v>1977</v>
      </c>
      <c r="E89" s="57">
        <f>AVERAGE('Прил.1.1 -перечень домов'!I94)</f>
        <v>3169.5</v>
      </c>
      <c r="F89" s="76">
        <f>SUM('Прил.1.1 -перечень домов'!J94)*(3.9*31+4.13*26+6.71*16+7.69*12+8.45*12+9.29*252)</f>
        <v>8236325.7599999998</v>
      </c>
      <c r="G89" s="57">
        <f t="shared" si="31"/>
        <v>8921445.2100000009</v>
      </c>
      <c r="H89" s="57">
        <v>0</v>
      </c>
      <c r="I89" s="57">
        <f>E89*2700</f>
        <v>8557650</v>
      </c>
      <c r="J89" s="57">
        <v>0</v>
      </c>
      <c r="K89" s="57">
        <v>0</v>
      </c>
      <c r="L89" s="54">
        <v>0</v>
      </c>
      <c r="M89" s="78">
        <v>0</v>
      </c>
      <c r="N89" s="79">
        <v>0</v>
      </c>
      <c r="O89" s="79"/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101">
        <v>1</v>
      </c>
      <c r="X89" s="57">
        <f>E89*57</f>
        <v>180661.5</v>
      </c>
      <c r="Y89" s="101">
        <v>1</v>
      </c>
      <c r="Z89" s="57">
        <f t="shared" si="30"/>
        <v>183133.71</v>
      </c>
      <c r="AA89" s="73"/>
      <c r="AB89" s="74"/>
      <c r="AC89" s="74"/>
    </row>
    <row r="90" spans="1:29" s="36" customFormat="1" ht="30" x14ac:dyDescent="0.25">
      <c r="A90" s="101">
        <v>77</v>
      </c>
      <c r="B90" s="75">
        <v>77</v>
      </c>
      <c r="C90" s="55" t="s">
        <v>1154</v>
      </c>
      <c r="D90" s="56">
        <f>'Прил.1.1 -перечень домов'!D95</f>
        <v>1973</v>
      </c>
      <c r="E90" s="57">
        <f>AVERAGE('Прил.1.1 -перечень домов'!I95)</f>
        <v>7883.1</v>
      </c>
      <c r="F90" s="76">
        <f>SUM('Прил.1.1 -перечень домов'!J95)*(3.9*31+4.13*26+6.71*16+7.69*12+8.45*12+9.29*252)</f>
        <v>20812122.239999998</v>
      </c>
      <c r="G90" s="57">
        <f t="shared" si="31"/>
        <v>10567661.109999999</v>
      </c>
      <c r="H90" s="57">
        <v>0</v>
      </c>
      <c r="I90" s="57">
        <v>0</v>
      </c>
      <c r="J90" s="57">
        <v>0</v>
      </c>
      <c r="K90" s="57">
        <v>0</v>
      </c>
      <c r="L90" s="54">
        <v>0</v>
      </c>
      <c r="M90" s="57">
        <v>0</v>
      </c>
      <c r="N90" s="57">
        <v>1512.4</v>
      </c>
      <c r="O90" s="57">
        <v>6596</v>
      </c>
      <c r="P90" s="57">
        <f t="shared" ref="P90:P99" si="35">O90*N90</f>
        <v>9975790.4000000004</v>
      </c>
      <c r="Q90" s="57">
        <v>0</v>
      </c>
      <c r="R90" s="57">
        <v>0</v>
      </c>
      <c r="S90" s="57">
        <v>0</v>
      </c>
      <c r="T90" s="57">
        <v>0</v>
      </c>
      <c r="U90" s="57">
        <v>0</v>
      </c>
      <c r="V90" s="57">
        <v>0</v>
      </c>
      <c r="W90" s="101">
        <v>1</v>
      </c>
      <c r="X90" s="57">
        <f t="shared" si="34"/>
        <v>378388.8</v>
      </c>
      <c r="Y90" s="101">
        <v>1</v>
      </c>
      <c r="Z90" s="57">
        <f t="shared" si="30"/>
        <v>213481.91</v>
      </c>
      <c r="AA90" s="73"/>
      <c r="AB90" s="74"/>
      <c r="AC90" s="74"/>
    </row>
    <row r="91" spans="1:29" s="36" customFormat="1" ht="30" x14ac:dyDescent="0.25">
      <c r="A91" s="101">
        <v>78</v>
      </c>
      <c r="B91" s="75">
        <v>78</v>
      </c>
      <c r="C91" s="55" t="s">
        <v>1155</v>
      </c>
      <c r="D91" s="56">
        <f>'Прил.1.1 -перечень домов'!D96</f>
        <v>1977</v>
      </c>
      <c r="E91" s="57">
        <f>AVERAGE('Прил.1.1 -перечень домов'!I96)</f>
        <v>6440.45</v>
      </c>
      <c r="F91" s="76">
        <f>SUM('Прил.1.1 -перечень домов'!J96)*(3.9*31+4.13*26+6.71*16+7.69*12+8.45*12+9.29*252)</f>
        <v>16729552.32</v>
      </c>
      <c r="G91" s="57">
        <f t="shared" si="31"/>
        <v>11546675.300000001</v>
      </c>
      <c r="H91" s="57">
        <v>0</v>
      </c>
      <c r="I91" s="57">
        <v>0</v>
      </c>
      <c r="J91" s="57">
        <v>0</v>
      </c>
      <c r="K91" s="57">
        <v>0</v>
      </c>
      <c r="L91" s="54">
        <v>0</v>
      </c>
      <c r="M91" s="57">
        <v>0</v>
      </c>
      <c r="N91" s="57">
        <v>1668.5</v>
      </c>
      <c r="O91" s="57">
        <v>6594</v>
      </c>
      <c r="P91" s="57">
        <f t="shared" si="35"/>
        <v>11002089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101">
        <v>1</v>
      </c>
      <c r="X91" s="57">
        <f t="shared" si="34"/>
        <v>309141.59999999998</v>
      </c>
      <c r="Y91" s="101">
        <v>1</v>
      </c>
      <c r="Z91" s="57">
        <f t="shared" si="30"/>
        <v>235444.7</v>
      </c>
      <c r="AA91" s="73"/>
      <c r="AB91" s="74"/>
      <c r="AC91" s="74"/>
    </row>
    <row r="92" spans="1:29" s="36" customFormat="1" ht="30" x14ac:dyDescent="0.25">
      <c r="A92" s="101">
        <v>79</v>
      </c>
      <c r="B92" s="75">
        <v>79</v>
      </c>
      <c r="C92" s="55" t="s">
        <v>1156</v>
      </c>
      <c r="D92" s="56">
        <f>'Прил.1.1 -перечень домов'!D97</f>
        <v>1975</v>
      </c>
      <c r="E92" s="57">
        <f>AVERAGE('Прил.1.1 -перечень домов'!I97)</f>
        <v>8088.7</v>
      </c>
      <c r="F92" s="76">
        <f>SUM('Прил.1.1 -перечень домов'!J97)*(3.9*31+4.13*26+6.71*16+7.69*12+8.45*12+9.29*252)</f>
        <v>21013337.280000001</v>
      </c>
      <c r="G92" s="57">
        <f t="shared" si="31"/>
        <v>12949240.73</v>
      </c>
      <c r="H92" s="57">
        <v>0</v>
      </c>
      <c r="I92" s="57">
        <v>0</v>
      </c>
      <c r="J92" s="57">
        <v>0</v>
      </c>
      <c r="K92" s="57">
        <v>0</v>
      </c>
      <c r="L92" s="54">
        <v>0</v>
      </c>
      <c r="M92" s="57">
        <v>0</v>
      </c>
      <c r="N92" s="57">
        <v>1865</v>
      </c>
      <c r="O92" s="57">
        <v>6594</v>
      </c>
      <c r="P92" s="57">
        <f t="shared" si="35"/>
        <v>12297810</v>
      </c>
      <c r="Q92" s="57">
        <v>0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101">
        <v>1</v>
      </c>
      <c r="X92" s="57">
        <f t="shared" si="34"/>
        <v>388257.6</v>
      </c>
      <c r="Y92" s="101">
        <v>1</v>
      </c>
      <c r="Z92" s="57">
        <f t="shared" si="30"/>
        <v>263173.13</v>
      </c>
      <c r="AA92" s="73"/>
      <c r="AB92" s="74"/>
      <c r="AC92" s="74"/>
    </row>
    <row r="93" spans="1:29" s="36" customFormat="1" ht="30" x14ac:dyDescent="0.25">
      <c r="A93" s="101">
        <v>80</v>
      </c>
      <c r="B93" s="75">
        <v>80</v>
      </c>
      <c r="C93" s="55" t="s">
        <v>1157</v>
      </c>
      <c r="D93" s="56">
        <f>'Прил.1.1 -перечень домов'!D98</f>
        <v>1982</v>
      </c>
      <c r="E93" s="57">
        <f>AVERAGE('Прил.1.1 -перечень домов'!I98)</f>
        <v>4581.1000000000004</v>
      </c>
      <c r="F93" s="76">
        <f>SUM('Прил.1.1 -перечень домов'!J98)*(3.9*31+4.13*26+6.71*16+7.69*12+8.45*12+9.29*252)</f>
        <v>11425627.199999999</v>
      </c>
      <c r="G93" s="57">
        <f t="shared" si="31"/>
        <v>3360194.45</v>
      </c>
      <c r="H93" s="57">
        <v>0</v>
      </c>
      <c r="I93" s="57">
        <v>0</v>
      </c>
      <c r="J93" s="57">
        <v>0</v>
      </c>
      <c r="K93" s="57">
        <v>0</v>
      </c>
      <c r="L93" s="54">
        <v>0</v>
      </c>
      <c r="M93" s="57">
        <v>0</v>
      </c>
      <c r="N93" s="57">
        <v>637.6</v>
      </c>
      <c r="O93" s="57">
        <v>4822</v>
      </c>
      <c r="P93" s="57">
        <f t="shared" si="35"/>
        <v>3074507.2</v>
      </c>
      <c r="Q93" s="57">
        <v>0</v>
      </c>
      <c r="R93" s="57">
        <v>0</v>
      </c>
      <c r="S93" s="57">
        <v>0</v>
      </c>
      <c r="T93" s="57">
        <v>0</v>
      </c>
      <c r="U93" s="57">
        <v>0</v>
      </c>
      <c r="V93" s="57">
        <v>0</v>
      </c>
      <c r="W93" s="101">
        <v>1</v>
      </c>
      <c r="X93" s="57">
        <f t="shared" si="34"/>
        <v>219892.8</v>
      </c>
      <c r="Y93" s="101">
        <v>1</v>
      </c>
      <c r="Z93" s="57">
        <f t="shared" si="30"/>
        <v>65794.45</v>
      </c>
      <c r="AA93" s="73"/>
      <c r="AB93" s="74"/>
      <c r="AC93" s="74"/>
    </row>
    <row r="94" spans="1:29" s="36" customFormat="1" ht="30" x14ac:dyDescent="0.25">
      <c r="A94" s="101">
        <v>81</v>
      </c>
      <c r="B94" s="75">
        <v>81</v>
      </c>
      <c r="C94" s="55" t="s">
        <v>1158</v>
      </c>
      <c r="D94" s="56">
        <f>'Прил.1.1 -перечень домов'!D99</f>
        <v>1975</v>
      </c>
      <c r="E94" s="57">
        <f>AVERAGE('Прил.1.1 -перечень домов'!I99)</f>
        <v>3026.9</v>
      </c>
      <c r="F94" s="76">
        <f>SUM('Прил.1.1 -перечень домов'!J99)*(3.9*31+4.13*26+6.71*16+7.69*12+8.45*12+9.29*252)</f>
        <v>7809784.3200000003</v>
      </c>
      <c r="G94" s="57">
        <f t="shared" si="31"/>
        <v>5263976.0199999996</v>
      </c>
      <c r="H94" s="57">
        <v>0</v>
      </c>
      <c r="I94" s="57">
        <v>0</v>
      </c>
      <c r="J94" s="57">
        <v>0</v>
      </c>
      <c r="K94" s="57">
        <v>0</v>
      </c>
      <c r="L94" s="54">
        <v>0</v>
      </c>
      <c r="M94" s="57">
        <v>0</v>
      </c>
      <c r="N94" s="57">
        <v>760</v>
      </c>
      <c r="O94" s="57">
        <v>6594</v>
      </c>
      <c r="P94" s="57">
        <f t="shared" si="35"/>
        <v>5011440</v>
      </c>
      <c r="Q94" s="57">
        <v>0</v>
      </c>
      <c r="R94" s="57">
        <v>0</v>
      </c>
      <c r="S94" s="57">
        <v>0</v>
      </c>
      <c r="T94" s="57">
        <v>0</v>
      </c>
      <c r="U94" s="57">
        <v>0</v>
      </c>
      <c r="V94" s="57">
        <v>0</v>
      </c>
      <c r="W94" s="101">
        <v>1</v>
      </c>
      <c r="X94" s="57">
        <f t="shared" si="34"/>
        <v>145291.20000000001</v>
      </c>
      <c r="Y94" s="101">
        <v>1</v>
      </c>
      <c r="Z94" s="57">
        <f t="shared" si="30"/>
        <v>107244.82</v>
      </c>
      <c r="AA94" s="73"/>
      <c r="AB94" s="74"/>
      <c r="AC94" s="74"/>
    </row>
    <row r="95" spans="1:29" s="36" customFormat="1" ht="30" x14ac:dyDescent="0.25">
      <c r="A95" s="101">
        <v>82</v>
      </c>
      <c r="B95" s="75">
        <v>82</v>
      </c>
      <c r="C95" s="55" t="s">
        <v>1159</v>
      </c>
      <c r="D95" s="56">
        <f>'Прил.1.1 -перечень домов'!D100</f>
        <v>1976</v>
      </c>
      <c r="E95" s="57">
        <f>AVERAGE('Прил.1.1 -перечень домов'!I100)</f>
        <v>3007</v>
      </c>
      <c r="F95" s="76">
        <f>SUM('Прил.1.1 -перечень домов'!J100)*(3.9*31+4.13*26+6.71*16+7.69*12+8.45*12+9.29*252)</f>
        <v>7744913.2800000003</v>
      </c>
      <c r="G95" s="57">
        <f t="shared" si="31"/>
        <v>5801829.7400000002</v>
      </c>
      <c r="H95" s="57">
        <v>0</v>
      </c>
      <c r="I95" s="57">
        <v>0</v>
      </c>
      <c r="J95" s="57">
        <v>0</v>
      </c>
      <c r="K95" s="57">
        <v>0</v>
      </c>
      <c r="L95" s="54">
        <v>0</v>
      </c>
      <c r="M95" s="57">
        <v>0</v>
      </c>
      <c r="N95" s="57">
        <v>840</v>
      </c>
      <c r="O95" s="57">
        <v>6594</v>
      </c>
      <c r="P95" s="57">
        <f t="shared" si="35"/>
        <v>5538960</v>
      </c>
      <c r="Q95" s="57">
        <v>0</v>
      </c>
      <c r="R95" s="57">
        <v>0</v>
      </c>
      <c r="S95" s="57">
        <v>0</v>
      </c>
      <c r="T95" s="57">
        <v>0</v>
      </c>
      <c r="U95" s="57">
        <v>0</v>
      </c>
      <c r="V95" s="57">
        <v>0</v>
      </c>
      <c r="W95" s="101">
        <v>1</v>
      </c>
      <c r="X95" s="57">
        <f t="shared" si="34"/>
        <v>144336</v>
      </c>
      <c r="Y95" s="101">
        <v>1</v>
      </c>
      <c r="Z95" s="57">
        <f t="shared" si="30"/>
        <v>118533.74</v>
      </c>
      <c r="AA95" s="73"/>
      <c r="AB95" s="74"/>
      <c r="AC95" s="74"/>
    </row>
    <row r="96" spans="1:29" s="36" customFormat="1" ht="30" x14ac:dyDescent="0.25">
      <c r="A96" s="101">
        <v>83</v>
      </c>
      <c r="B96" s="75">
        <v>83</v>
      </c>
      <c r="C96" s="55" t="s">
        <v>1160</v>
      </c>
      <c r="D96" s="56">
        <f>'Прил.1.1 -перечень домов'!D101</f>
        <v>1975</v>
      </c>
      <c r="E96" s="57">
        <f>AVERAGE('Прил.1.1 -перечень домов'!I101)</f>
        <v>7875</v>
      </c>
      <c r="F96" s="76">
        <f>SUM('Прил.1.1 -перечень домов'!J101)*(3.9*31+4.13*26+6.71*16+7.69*12+8.45*12+9.29*252)</f>
        <v>20420025.600000001</v>
      </c>
      <c r="G96" s="57">
        <f t="shared" si="31"/>
        <v>13066950.25</v>
      </c>
      <c r="H96" s="57">
        <v>0</v>
      </c>
      <c r="I96" s="57">
        <v>0</v>
      </c>
      <c r="J96" s="57">
        <v>0</v>
      </c>
      <c r="K96" s="57">
        <v>0</v>
      </c>
      <c r="L96" s="54">
        <v>0</v>
      </c>
      <c r="M96" s="57">
        <v>0</v>
      </c>
      <c r="N96" s="57">
        <v>1884</v>
      </c>
      <c r="O96" s="57">
        <v>6594</v>
      </c>
      <c r="P96" s="57">
        <f t="shared" si="35"/>
        <v>12423096</v>
      </c>
      <c r="Q96" s="57">
        <v>0</v>
      </c>
      <c r="R96" s="57">
        <v>0</v>
      </c>
      <c r="S96" s="57">
        <v>0</v>
      </c>
      <c r="T96" s="57">
        <v>0</v>
      </c>
      <c r="U96" s="57">
        <v>0</v>
      </c>
      <c r="V96" s="57">
        <v>0</v>
      </c>
      <c r="W96" s="101">
        <v>1</v>
      </c>
      <c r="X96" s="57">
        <f t="shared" si="34"/>
        <v>378000</v>
      </c>
      <c r="Y96" s="101">
        <v>1</v>
      </c>
      <c r="Z96" s="57">
        <f t="shared" si="30"/>
        <v>265854.25</v>
      </c>
      <c r="AA96" s="73"/>
      <c r="AB96" s="74"/>
      <c r="AC96" s="74"/>
    </row>
    <row r="97" spans="1:29" s="36" customFormat="1" ht="30" x14ac:dyDescent="0.25">
      <c r="A97" s="101">
        <v>84</v>
      </c>
      <c r="B97" s="75">
        <v>84</v>
      </c>
      <c r="C97" s="55" t="s">
        <v>1161</v>
      </c>
      <c r="D97" s="56">
        <f>'Прил.1.1 -перечень домов'!D102</f>
        <v>1980</v>
      </c>
      <c r="E97" s="57">
        <f>AVERAGE('Прил.1.1 -перечень домов'!I102)</f>
        <v>8055.4</v>
      </c>
      <c r="F97" s="76">
        <f>SUM('Прил.1.1 -перечень домов'!J102)*(3.9*31+4.13*26+6.71*16+7.69*12+8.45*12+9.29*252)</f>
        <v>20903688</v>
      </c>
      <c r="G97" s="57">
        <f t="shared" si="31"/>
        <v>12711913.43</v>
      </c>
      <c r="H97" s="57">
        <v>0</v>
      </c>
      <c r="I97" s="57">
        <v>0</v>
      </c>
      <c r="J97" s="57">
        <v>0</v>
      </c>
      <c r="K97" s="57">
        <v>0</v>
      </c>
      <c r="L97" s="54">
        <v>0</v>
      </c>
      <c r="M97" s="57">
        <v>0</v>
      </c>
      <c r="N97" s="57">
        <v>1830</v>
      </c>
      <c r="O97" s="57">
        <v>6594</v>
      </c>
      <c r="P97" s="57">
        <f t="shared" si="35"/>
        <v>12067020</v>
      </c>
      <c r="Q97" s="57">
        <v>0</v>
      </c>
      <c r="R97" s="57">
        <v>0</v>
      </c>
      <c r="S97" s="57">
        <v>0</v>
      </c>
      <c r="T97" s="57">
        <v>0</v>
      </c>
      <c r="U97" s="57">
        <v>0</v>
      </c>
      <c r="V97" s="57">
        <v>0</v>
      </c>
      <c r="W97" s="101">
        <v>1</v>
      </c>
      <c r="X97" s="57">
        <f t="shared" si="34"/>
        <v>386659.2</v>
      </c>
      <c r="Y97" s="101">
        <v>1</v>
      </c>
      <c r="Z97" s="57">
        <f t="shared" si="30"/>
        <v>258234.23</v>
      </c>
      <c r="AA97" s="73"/>
      <c r="AB97" s="74"/>
      <c r="AC97" s="74"/>
    </row>
    <row r="98" spans="1:29" s="36" customFormat="1" ht="30" x14ac:dyDescent="0.25">
      <c r="A98" s="101">
        <v>85</v>
      </c>
      <c r="B98" s="75">
        <v>85</v>
      </c>
      <c r="C98" s="55" t="s">
        <v>1162</v>
      </c>
      <c r="D98" s="56">
        <f>'Прил.1.1 -перечень домов'!D103</f>
        <v>1975</v>
      </c>
      <c r="E98" s="57">
        <f>AVERAGE('Прил.1.1 -перечень домов'!I103)</f>
        <v>2961.8</v>
      </c>
      <c r="F98" s="76">
        <f>SUM('Прил.1.1 -перечень домов'!J103)*(3.9*31+4.13*26+6.71*16+7.69*12+8.45*12+9.29*252)</f>
        <v>7649041.9199999999</v>
      </c>
      <c r="G98" s="57">
        <f t="shared" si="31"/>
        <v>5173294.7699999996</v>
      </c>
      <c r="H98" s="57">
        <v>0</v>
      </c>
      <c r="I98" s="57">
        <v>0</v>
      </c>
      <c r="J98" s="57">
        <v>0</v>
      </c>
      <c r="K98" s="57">
        <v>0</v>
      </c>
      <c r="L98" s="54">
        <v>0</v>
      </c>
      <c r="M98" s="57">
        <v>0</v>
      </c>
      <c r="N98" s="57">
        <v>747</v>
      </c>
      <c r="O98" s="57">
        <v>6594</v>
      </c>
      <c r="P98" s="57">
        <f t="shared" si="35"/>
        <v>4925718</v>
      </c>
      <c r="Q98" s="57">
        <v>0</v>
      </c>
      <c r="R98" s="57">
        <v>0</v>
      </c>
      <c r="S98" s="57">
        <v>0</v>
      </c>
      <c r="T98" s="57">
        <v>0</v>
      </c>
      <c r="U98" s="57">
        <v>0</v>
      </c>
      <c r="V98" s="57">
        <v>0</v>
      </c>
      <c r="W98" s="101">
        <v>1</v>
      </c>
      <c r="X98" s="57">
        <f t="shared" si="34"/>
        <v>142166.39999999999</v>
      </c>
      <c r="Y98" s="101">
        <v>1</v>
      </c>
      <c r="Z98" s="57">
        <f t="shared" si="30"/>
        <v>105410.37</v>
      </c>
      <c r="AA98" s="73"/>
      <c r="AB98" s="74"/>
      <c r="AC98" s="74"/>
    </row>
    <row r="99" spans="1:29" s="36" customFormat="1" ht="30" x14ac:dyDescent="0.25">
      <c r="A99" s="101">
        <v>86</v>
      </c>
      <c r="B99" s="75">
        <v>86</v>
      </c>
      <c r="C99" s="55" t="s">
        <v>1163</v>
      </c>
      <c r="D99" s="56">
        <f>'Прил.1.1 -перечень домов'!D104</f>
        <v>1975</v>
      </c>
      <c r="E99" s="57">
        <f>AVERAGE('Прил.1.1 -перечень домов'!I104)</f>
        <v>2976.4</v>
      </c>
      <c r="F99" s="76">
        <f>SUM('Прил.1.1 -перечень домов'!J104)*(3.9*31+4.13*26+6.71*16+7.69*12+8.45*12+9.29*252)</f>
        <v>7678320</v>
      </c>
      <c r="G99" s="57">
        <f t="shared" si="31"/>
        <v>5173995.57</v>
      </c>
      <c r="H99" s="57">
        <v>0</v>
      </c>
      <c r="I99" s="57">
        <v>0</v>
      </c>
      <c r="J99" s="57">
        <v>0</v>
      </c>
      <c r="K99" s="57">
        <v>0</v>
      </c>
      <c r="L99" s="54">
        <v>0</v>
      </c>
      <c r="M99" s="57">
        <v>0</v>
      </c>
      <c r="N99" s="57">
        <v>747</v>
      </c>
      <c r="O99" s="57">
        <v>6594</v>
      </c>
      <c r="P99" s="57">
        <f t="shared" si="35"/>
        <v>4925718</v>
      </c>
      <c r="Q99" s="57">
        <v>0</v>
      </c>
      <c r="R99" s="57">
        <v>0</v>
      </c>
      <c r="S99" s="57">
        <v>0</v>
      </c>
      <c r="T99" s="57">
        <v>0</v>
      </c>
      <c r="U99" s="57">
        <v>0</v>
      </c>
      <c r="V99" s="57">
        <v>0</v>
      </c>
      <c r="W99" s="101">
        <v>1</v>
      </c>
      <c r="X99" s="57">
        <f t="shared" si="34"/>
        <v>142867.20000000001</v>
      </c>
      <c r="Y99" s="101">
        <v>1</v>
      </c>
      <c r="Z99" s="57">
        <f t="shared" si="30"/>
        <v>105410.37</v>
      </c>
      <c r="AA99" s="73"/>
      <c r="AB99" s="74"/>
      <c r="AC99" s="74"/>
    </row>
    <row r="100" spans="1:29" s="36" customFormat="1" ht="30" x14ac:dyDescent="0.25">
      <c r="A100" s="101">
        <v>87</v>
      </c>
      <c r="B100" s="75">
        <v>87</v>
      </c>
      <c r="C100" s="55" t="s">
        <v>1164</v>
      </c>
      <c r="D100" s="56">
        <f>'Прил.1.1 -перечень домов'!D105</f>
        <v>1981</v>
      </c>
      <c r="E100" s="57">
        <f>AVERAGE('Прил.1.1 -перечень домов'!I105)</f>
        <v>3952.6</v>
      </c>
      <c r="F100" s="76">
        <f>SUM('Прил.1.1 -перечень домов'!J105)*(3.9*31+4.13*26+6.71*16+7.69*12+8.45*12+9.29*252)</f>
        <v>10510830.720000001</v>
      </c>
      <c r="G100" s="57">
        <f t="shared" si="31"/>
        <v>4593617.6500000004</v>
      </c>
      <c r="H100" s="57">
        <v>0</v>
      </c>
      <c r="I100" s="57">
        <v>0</v>
      </c>
      <c r="J100" s="57">
        <f>E100*855</f>
        <v>3379473</v>
      </c>
      <c r="K100" s="57">
        <f>E100*228</f>
        <v>901192.8</v>
      </c>
      <c r="L100" s="54">
        <v>0</v>
      </c>
      <c r="M100" s="78">
        <v>0</v>
      </c>
      <c r="N100" s="79">
        <v>0</v>
      </c>
      <c r="O100" s="79"/>
      <c r="P100" s="78">
        <v>0</v>
      </c>
      <c r="Q100" s="78">
        <v>0</v>
      </c>
      <c r="R100" s="78">
        <v>0</v>
      </c>
      <c r="S100" s="78">
        <v>0</v>
      </c>
      <c r="T100" s="78">
        <v>0</v>
      </c>
      <c r="U100" s="78">
        <v>0</v>
      </c>
      <c r="V100" s="78">
        <v>0</v>
      </c>
      <c r="W100" s="101">
        <v>2</v>
      </c>
      <c r="X100" s="57">
        <f>E100*28+E100*28</f>
        <v>221345.6</v>
      </c>
      <c r="Y100" s="101">
        <v>2</v>
      </c>
      <c r="Z100" s="57">
        <f t="shared" si="30"/>
        <v>91606.25</v>
      </c>
      <c r="AA100" s="73"/>
      <c r="AB100" s="74"/>
      <c r="AC100" s="74"/>
    </row>
    <row r="101" spans="1:29" s="36" customFormat="1" ht="30" x14ac:dyDescent="0.25">
      <c r="A101" s="101">
        <v>88</v>
      </c>
      <c r="B101" s="75">
        <v>88</v>
      </c>
      <c r="C101" s="55" t="s">
        <v>1165</v>
      </c>
      <c r="D101" s="56">
        <f>'Прил.1.1 -перечень домов'!D106</f>
        <v>1981</v>
      </c>
      <c r="E101" s="57">
        <f>AVERAGE('Прил.1.1 -перечень домов'!I106)</f>
        <v>2994</v>
      </c>
      <c r="F101" s="76">
        <f>SUM('Прил.1.1 -перечень домов'!J106)*(3.9*31+4.13*26+6.71*16+7.69*12+8.45*12+9.29*252)</f>
        <v>7734292.7999999998</v>
      </c>
      <c r="G101" s="57">
        <f t="shared" si="31"/>
        <v>5671891.5999999996</v>
      </c>
      <c r="H101" s="57">
        <v>0</v>
      </c>
      <c r="I101" s="57">
        <v>0</v>
      </c>
      <c r="J101" s="57">
        <v>0</v>
      </c>
      <c r="K101" s="57">
        <v>0</v>
      </c>
      <c r="L101" s="54">
        <v>0</v>
      </c>
      <c r="M101" s="57">
        <v>0</v>
      </c>
      <c r="N101" s="57">
        <v>820.8</v>
      </c>
      <c r="O101" s="57">
        <v>6594</v>
      </c>
      <c r="P101" s="57">
        <f>O101*N101</f>
        <v>5412355.2000000002</v>
      </c>
      <c r="Q101" s="57">
        <v>0</v>
      </c>
      <c r="R101" s="57">
        <v>0</v>
      </c>
      <c r="S101" s="57">
        <v>0</v>
      </c>
      <c r="T101" s="57">
        <v>0</v>
      </c>
      <c r="U101" s="57">
        <v>0</v>
      </c>
      <c r="V101" s="57">
        <v>0</v>
      </c>
      <c r="W101" s="101">
        <v>1</v>
      </c>
      <c r="X101" s="57">
        <f t="shared" si="34"/>
        <v>143712</v>
      </c>
      <c r="Y101" s="101">
        <v>1</v>
      </c>
      <c r="Z101" s="57">
        <f t="shared" si="30"/>
        <v>115824.4</v>
      </c>
      <c r="AA101" s="73"/>
      <c r="AB101" s="74"/>
      <c r="AC101" s="74"/>
    </row>
    <row r="102" spans="1:29" s="36" customFormat="1" ht="30" x14ac:dyDescent="0.25">
      <c r="A102" s="101">
        <v>89</v>
      </c>
      <c r="B102" s="75">
        <v>89</v>
      </c>
      <c r="C102" s="55" t="s">
        <v>1166</v>
      </c>
      <c r="D102" s="56">
        <f>'Прил.1.1 -перечень домов'!D107</f>
        <v>1980</v>
      </c>
      <c r="E102" s="57">
        <f>AVERAGE('Прил.1.1 -перечень домов'!I107)</f>
        <v>3021</v>
      </c>
      <c r="F102" s="76">
        <f>SUM('Прил.1.1 -перечень домов'!J107)*(3.9*31+4.13*26+6.71*16+7.69*12+8.45*12+9.29*252)</f>
        <v>7806339.8399999999</v>
      </c>
      <c r="G102" s="57">
        <f t="shared" si="31"/>
        <v>8503450.3800000008</v>
      </c>
      <c r="H102" s="57">
        <v>0</v>
      </c>
      <c r="I102" s="57">
        <f>E102*2700</f>
        <v>8156700</v>
      </c>
      <c r="J102" s="57">
        <v>0</v>
      </c>
      <c r="K102" s="57">
        <v>0</v>
      </c>
      <c r="L102" s="54">
        <v>0</v>
      </c>
      <c r="M102" s="78">
        <v>0</v>
      </c>
      <c r="N102" s="79">
        <v>0</v>
      </c>
      <c r="O102" s="79"/>
      <c r="P102" s="78">
        <v>0</v>
      </c>
      <c r="Q102" s="78">
        <v>0</v>
      </c>
      <c r="R102" s="78">
        <v>0</v>
      </c>
      <c r="S102" s="78">
        <v>0</v>
      </c>
      <c r="T102" s="78">
        <v>0</v>
      </c>
      <c r="U102" s="78">
        <v>0</v>
      </c>
      <c r="V102" s="78">
        <v>0</v>
      </c>
      <c r="W102" s="101">
        <v>1</v>
      </c>
      <c r="X102" s="57">
        <f>E102*57</f>
        <v>172197</v>
      </c>
      <c r="Y102" s="101">
        <v>1</v>
      </c>
      <c r="Z102" s="57">
        <f t="shared" si="30"/>
        <v>174553.38</v>
      </c>
      <c r="AA102" s="73"/>
      <c r="AB102" s="74"/>
      <c r="AC102" s="74"/>
    </row>
    <row r="103" spans="1:29" s="36" customFormat="1" ht="30" x14ac:dyDescent="0.25">
      <c r="A103" s="101">
        <v>90</v>
      </c>
      <c r="B103" s="75">
        <v>90</v>
      </c>
      <c r="C103" s="55" t="s">
        <v>1167</v>
      </c>
      <c r="D103" s="56">
        <f>'Прил.1.1 -перечень домов'!D108</f>
        <v>1973</v>
      </c>
      <c r="E103" s="57">
        <f>AVERAGE('Прил.1.1 -перечень домов'!I108)</f>
        <v>1954.95</v>
      </c>
      <c r="F103" s="76">
        <f>SUM('Прил.1.1 -перечень домов'!J108)*(3.9*31+4.13*26+6.71*16+7.69*12+8.45*12+9.29*252)</f>
        <v>5138590.08</v>
      </c>
      <c r="G103" s="57">
        <f t="shared" si="31"/>
        <v>7502460.3600000003</v>
      </c>
      <c r="H103" s="57">
        <v>0</v>
      </c>
      <c r="I103" s="57">
        <v>0</v>
      </c>
      <c r="J103" s="57">
        <v>0</v>
      </c>
      <c r="K103" s="57">
        <v>0</v>
      </c>
      <c r="L103" s="54">
        <v>0</v>
      </c>
      <c r="M103" s="57">
        <v>0</v>
      </c>
      <c r="N103" s="57">
        <v>1100</v>
      </c>
      <c r="O103" s="57">
        <v>6594</v>
      </c>
      <c r="P103" s="57">
        <f t="shared" ref="P103:P108" si="36">O103*N103</f>
        <v>7253400</v>
      </c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57">
        <v>0</v>
      </c>
      <c r="W103" s="101">
        <v>1</v>
      </c>
      <c r="X103" s="57">
        <f t="shared" si="34"/>
        <v>93837.6</v>
      </c>
      <c r="Y103" s="101">
        <v>1</v>
      </c>
      <c r="Z103" s="57">
        <f t="shared" si="30"/>
        <v>155222.76</v>
      </c>
      <c r="AA103" s="73"/>
      <c r="AB103" s="74"/>
      <c r="AC103" s="74"/>
    </row>
    <row r="104" spans="1:29" s="36" customFormat="1" ht="30" x14ac:dyDescent="0.25">
      <c r="A104" s="101">
        <v>91</v>
      </c>
      <c r="B104" s="75">
        <v>91</v>
      </c>
      <c r="C104" s="55" t="s">
        <v>1168</v>
      </c>
      <c r="D104" s="56">
        <f>'Прил.1.1 -перечень домов'!D109</f>
        <v>1982</v>
      </c>
      <c r="E104" s="57">
        <f>AVERAGE('Прил.1.1 -перечень домов'!I109)</f>
        <v>9562.2000000000007</v>
      </c>
      <c r="F104" s="76">
        <f>SUM('Прил.1.1 -перечень домов'!J109)*(3.9*31+4.13*26+6.71*16+7.69*12+8.45*12+9.29*252)</f>
        <v>24850200.960000001</v>
      </c>
      <c r="G104" s="57">
        <f t="shared" si="31"/>
        <v>17303499.710000001</v>
      </c>
      <c r="H104" s="57">
        <v>0</v>
      </c>
      <c r="I104" s="57">
        <v>0</v>
      </c>
      <c r="J104" s="57">
        <v>0</v>
      </c>
      <c r="K104" s="57">
        <v>0</v>
      </c>
      <c r="L104" s="54">
        <v>0</v>
      </c>
      <c r="M104" s="57">
        <v>0</v>
      </c>
      <c r="N104" s="57">
        <v>2501</v>
      </c>
      <c r="O104" s="57">
        <v>6594</v>
      </c>
      <c r="P104" s="57">
        <f t="shared" si="36"/>
        <v>16491594</v>
      </c>
      <c r="Q104" s="57">
        <v>0</v>
      </c>
      <c r="R104" s="57">
        <v>0</v>
      </c>
      <c r="S104" s="57">
        <v>0</v>
      </c>
      <c r="T104" s="57">
        <v>0</v>
      </c>
      <c r="U104" s="57">
        <v>0</v>
      </c>
      <c r="V104" s="57">
        <v>0</v>
      </c>
      <c r="W104" s="101">
        <v>1</v>
      </c>
      <c r="X104" s="57">
        <f t="shared" si="34"/>
        <v>458985.6</v>
      </c>
      <c r="Y104" s="101">
        <v>1</v>
      </c>
      <c r="Z104" s="57">
        <f t="shared" si="30"/>
        <v>352920.11</v>
      </c>
      <c r="AA104" s="73"/>
      <c r="AB104" s="74"/>
      <c r="AC104" s="74"/>
    </row>
    <row r="105" spans="1:29" s="36" customFormat="1" ht="30" x14ac:dyDescent="0.25">
      <c r="A105" s="101">
        <v>92</v>
      </c>
      <c r="B105" s="75">
        <v>92</v>
      </c>
      <c r="C105" s="55" t="s">
        <v>1169</v>
      </c>
      <c r="D105" s="56">
        <f>'Прил.1.1 -перечень домов'!D110</f>
        <v>1978</v>
      </c>
      <c r="E105" s="57">
        <f>AVERAGE('Прил.1.1 -перечень домов'!I110)</f>
        <v>3046.4</v>
      </c>
      <c r="F105" s="76">
        <f>SUM('Прил.1.1 -перечень домов'!J110)*(3.9*31+4.13*26+6.71*16+7.69*12+8.45*12+9.29*252)</f>
        <v>7864896</v>
      </c>
      <c r="G105" s="57">
        <f t="shared" si="31"/>
        <v>5224501.3499999996</v>
      </c>
      <c r="H105" s="57">
        <v>0</v>
      </c>
      <c r="I105" s="57">
        <v>0</v>
      </c>
      <c r="J105" s="57">
        <v>0</v>
      </c>
      <c r="K105" s="57">
        <v>0</v>
      </c>
      <c r="L105" s="54">
        <v>0</v>
      </c>
      <c r="M105" s="57">
        <v>0</v>
      </c>
      <c r="N105" s="57">
        <v>754</v>
      </c>
      <c r="O105" s="57">
        <v>6594</v>
      </c>
      <c r="P105" s="57">
        <f t="shared" si="36"/>
        <v>4971876</v>
      </c>
      <c r="Q105" s="57">
        <v>0</v>
      </c>
      <c r="R105" s="57">
        <v>0</v>
      </c>
      <c r="S105" s="57">
        <v>0</v>
      </c>
      <c r="T105" s="57">
        <v>0</v>
      </c>
      <c r="U105" s="57">
        <v>0</v>
      </c>
      <c r="V105" s="57">
        <v>0</v>
      </c>
      <c r="W105" s="101">
        <v>1</v>
      </c>
      <c r="X105" s="57">
        <f t="shared" si="34"/>
        <v>146227.20000000001</v>
      </c>
      <c r="Y105" s="101">
        <v>1</v>
      </c>
      <c r="Z105" s="57">
        <f t="shared" si="30"/>
        <v>106398.15</v>
      </c>
      <c r="AA105" s="73"/>
      <c r="AB105" s="74"/>
      <c r="AC105" s="74"/>
    </row>
    <row r="106" spans="1:29" s="36" customFormat="1" ht="30" x14ac:dyDescent="0.25">
      <c r="A106" s="101">
        <v>93</v>
      </c>
      <c r="B106" s="75">
        <v>93</v>
      </c>
      <c r="C106" s="55" t="s">
        <v>1170</v>
      </c>
      <c r="D106" s="56">
        <f>'Прил.1.1 -перечень домов'!D111</f>
        <v>1978</v>
      </c>
      <c r="E106" s="57">
        <f>AVERAGE('Прил.1.1 -перечень домов'!I111)</f>
        <v>3032.4</v>
      </c>
      <c r="F106" s="76">
        <f>SUM('Прил.1.1 -перечень домов'!J111)*(3.9*31+4.13*26+6.71*16+7.69*12+8.45*12+9.29*252)</f>
        <v>7807488</v>
      </c>
      <c r="G106" s="57">
        <f t="shared" si="31"/>
        <v>5425882.6900000004</v>
      </c>
      <c r="H106" s="57">
        <v>0</v>
      </c>
      <c r="I106" s="57">
        <v>0</v>
      </c>
      <c r="J106" s="57">
        <v>0</v>
      </c>
      <c r="K106" s="57">
        <v>0</v>
      </c>
      <c r="L106" s="54">
        <v>0</v>
      </c>
      <c r="M106" s="57">
        <v>0</v>
      </c>
      <c r="N106" s="57">
        <v>784</v>
      </c>
      <c r="O106" s="57">
        <v>6594</v>
      </c>
      <c r="P106" s="57">
        <f t="shared" si="36"/>
        <v>5169696</v>
      </c>
      <c r="Q106" s="57">
        <v>0</v>
      </c>
      <c r="R106" s="57">
        <v>0</v>
      </c>
      <c r="S106" s="57">
        <v>0</v>
      </c>
      <c r="T106" s="57">
        <v>0</v>
      </c>
      <c r="U106" s="57">
        <v>0</v>
      </c>
      <c r="V106" s="57">
        <v>0</v>
      </c>
      <c r="W106" s="101">
        <v>1</v>
      </c>
      <c r="X106" s="57">
        <f t="shared" si="34"/>
        <v>145555.20000000001</v>
      </c>
      <c r="Y106" s="101">
        <v>1</v>
      </c>
      <c r="Z106" s="57">
        <f t="shared" si="30"/>
        <v>110631.49</v>
      </c>
      <c r="AA106" s="73"/>
      <c r="AB106" s="74"/>
      <c r="AC106" s="74"/>
    </row>
    <row r="107" spans="1:29" s="36" customFormat="1" ht="30" x14ac:dyDescent="0.25">
      <c r="A107" s="101">
        <v>94</v>
      </c>
      <c r="B107" s="75">
        <v>94</v>
      </c>
      <c r="C107" s="55" t="s">
        <v>1171</v>
      </c>
      <c r="D107" s="56">
        <f>'Прил.1.1 -перечень домов'!D112</f>
        <v>1973</v>
      </c>
      <c r="E107" s="57">
        <f>AVERAGE('Прил.1.1 -перечень домов'!I112)</f>
        <v>3672.6</v>
      </c>
      <c r="F107" s="76">
        <f>SUM('Прил.1.1 -перечень домов'!J112)*(3.9*31+4.13*26+6.71*16+7.69*12+8.45*12+9.29*252)</f>
        <v>9674970.2400000002</v>
      </c>
      <c r="G107" s="57">
        <f t="shared" si="31"/>
        <v>7066303.9699999997</v>
      </c>
      <c r="H107" s="57">
        <v>0</v>
      </c>
      <c r="I107" s="57">
        <v>0</v>
      </c>
      <c r="J107" s="57">
        <v>0</v>
      </c>
      <c r="K107" s="57">
        <v>0</v>
      </c>
      <c r="L107" s="54">
        <v>0</v>
      </c>
      <c r="M107" s="57">
        <v>0</v>
      </c>
      <c r="N107" s="57">
        <v>1023</v>
      </c>
      <c r="O107" s="57">
        <v>6594</v>
      </c>
      <c r="P107" s="57">
        <f t="shared" si="36"/>
        <v>6745662</v>
      </c>
      <c r="Q107" s="57">
        <v>0</v>
      </c>
      <c r="R107" s="57">
        <v>0</v>
      </c>
      <c r="S107" s="57">
        <v>0</v>
      </c>
      <c r="T107" s="57">
        <v>0</v>
      </c>
      <c r="U107" s="57">
        <v>0</v>
      </c>
      <c r="V107" s="57">
        <v>0</v>
      </c>
      <c r="W107" s="101">
        <v>1</v>
      </c>
      <c r="X107" s="57">
        <f t="shared" si="34"/>
        <v>176284.79999999999</v>
      </c>
      <c r="Y107" s="101">
        <v>1</v>
      </c>
      <c r="Z107" s="57">
        <f t="shared" si="30"/>
        <v>144357.17000000001</v>
      </c>
      <c r="AA107" s="73"/>
      <c r="AB107" s="74"/>
      <c r="AC107" s="74"/>
    </row>
    <row r="108" spans="1:29" s="36" customFormat="1" ht="30" x14ac:dyDescent="0.25">
      <c r="A108" s="101">
        <v>95</v>
      </c>
      <c r="B108" s="75">
        <v>95</v>
      </c>
      <c r="C108" s="55" t="s">
        <v>1172</v>
      </c>
      <c r="D108" s="56">
        <f>'Прил.1.1 -перечень домов'!D113</f>
        <v>1976</v>
      </c>
      <c r="E108" s="57">
        <f>AVERAGE('Прил.1.1 -перечень домов'!I113)</f>
        <v>3723.5</v>
      </c>
      <c r="F108" s="76">
        <f>SUM('Прил.1.1 -перечень домов'!J113)*(3.9*31+4.13*26+6.71*16+7.69*12+8.45*12+9.29*252)</f>
        <v>9903167.0399999991</v>
      </c>
      <c r="G108" s="57">
        <f t="shared" si="31"/>
        <v>7183244.0599999996</v>
      </c>
      <c r="H108" s="57">
        <v>0</v>
      </c>
      <c r="I108" s="57">
        <v>0</v>
      </c>
      <c r="J108" s="57">
        <v>0</v>
      </c>
      <c r="K108" s="57">
        <v>0</v>
      </c>
      <c r="L108" s="54">
        <v>0</v>
      </c>
      <c r="M108" s="57">
        <v>0</v>
      </c>
      <c r="N108" s="57">
        <v>1040</v>
      </c>
      <c r="O108" s="57">
        <v>6594</v>
      </c>
      <c r="P108" s="57">
        <f t="shared" si="36"/>
        <v>6857760</v>
      </c>
      <c r="Q108" s="57">
        <v>0</v>
      </c>
      <c r="R108" s="57">
        <v>0</v>
      </c>
      <c r="S108" s="57">
        <v>0</v>
      </c>
      <c r="T108" s="57">
        <v>0</v>
      </c>
      <c r="U108" s="57">
        <v>0</v>
      </c>
      <c r="V108" s="57">
        <v>0</v>
      </c>
      <c r="W108" s="101">
        <v>1</v>
      </c>
      <c r="X108" s="57">
        <f t="shared" si="34"/>
        <v>178728</v>
      </c>
      <c r="Y108" s="101">
        <v>1</v>
      </c>
      <c r="Z108" s="57">
        <f t="shared" si="30"/>
        <v>146756.06</v>
      </c>
      <c r="AA108" s="73"/>
      <c r="AB108" s="74"/>
      <c r="AC108" s="74"/>
    </row>
    <row r="109" spans="1:29" s="36" customFormat="1" ht="30" x14ac:dyDescent="0.25">
      <c r="A109" s="101">
        <v>96</v>
      </c>
      <c r="B109" s="75">
        <v>96</v>
      </c>
      <c r="C109" s="55" t="s">
        <v>1173</v>
      </c>
      <c r="D109" s="56">
        <f>'Прил.1.1 -перечень домов'!D114</f>
        <v>1975</v>
      </c>
      <c r="E109" s="57">
        <f>AVERAGE('Прил.1.1 -перечень домов'!I114)</f>
        <v>3742.53</v>
      </c>
      <c r="F109" s="76">
        <f>SUM('Прил.1.1 -перечень домов'!J114)*(3.9*31+4.13*26+6.71*16+7.69*12+8.45*12+9.29*252)</f>
        <v>9807295.6799999997</v>
      </c>
      <c r="G109" s="57">
        <f t="shared" si="31"/>
        <v>4349479.29</v>
      </c>
      <c r="H109" s="57">
        <v>0</v>
      </c>
      <c r="I109" s="57">
        <v>0</v>
      </c>
      <c r="J109" s="57">
        <f>E109*855</f>
        <v>3199863.15</v>
      </c>
      <c r="K109" s="57">
        <f>E109*228</f>
        <v>853296.84</v>
      </c>
      <c r="L109" s="54">
        <v>0</v>
      </c>
      <c r="M109" s="78">
        <v>0</v>
      </c>
      <c r="N109" s="79">
        <v>0</v>
      </c>
      <c r="O109" s="79"/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101">
        <v>2</v>
      </c>
      <c r="X109" s="57">
        <f>E109*28+E109*28</f>
        <v>209581.68</v>
      </c>
      <c r="Y109" s="101">
        <v>2</v>
      </c>
      <c r="Z109" s="57">
        <f t="shared" si="30"/>
        <v>86737.62</v>
      </c>
      <c r="AA109" s="73"/>
      <c r="AB109" s="74"/>
      <c r="AC109" s="74"/>
    </row>
    <row r="110" spans="1:29" s="36" customFormat="1" ht="30" x14ac:dyDescent="0.25">
      <c r="A110" s="101">
        <v>97</v>
      </c>
      <c r="B110" s="75">
        <v>97</v>
      </c>
      <c r="C110" s="55" t="s">
        <v>1174</v>
      </c>
      <c r="D110" s="56">
        <f>'Прил.1.1 -перечень домов'!D115</f>
        <v>1978</v>
      </c>
      <c r="E110" s="57">
        <f>AVERAGE('Прил.1.1 -перечень домов'!I115)</f>
        <v>3564.8</v>
      </c>
      <c r="F110" s="76">
        <f>SUM('Прил.1.1 -перечень домов'!J115)*(3.9*31+4.13*26+6.71*16+7.69*12+8.45*12+9.29*252)</f>
        <v>7744339.2000000002</v>
      </c>
      <c r="G110" s="57">
        <f t="shared" si="31"/>
        <v>7137328.0499999998</v>
      </c>
      <c r="H110" s="57">
        <v>0</v>
      </c>
      <c r="I110" s="57">
        <v>0</v>
      </c>
      <c r="J110" s="57">
        <v>0</v>
      </c>
      <c r="K110" s="57">
        <v>0</v>
      </c>
      <c r="L110" s="54">
        <v>0</v>
      </c>
      <c r="M110" s="57">
        <v>0</v>
      </c>
      <c r="N110" s="57">
        <v>1034</v>
      </c>
      <c r="O110" s="57">
        <v>6596</v>
      </c>
      <c r="P110" s="57">
        <f t="shared" ref="P110:P129" si="37">O110*N110</f>
        <v>6820264</v>
      </c>
      <c r="Q110" s="57">
        <v>0</v>
      </c>
      <c r="R110" s="57">
        <v>0</v>
      </c>
      <c r="S110" s="57">
        <v>0</v>
      </c>
      <c r="T110" s="57">
        <v>0</v>
      </c>
      <c r="U110" s="57">
        <v>0</v>
      </c>
      <c r="V110" s="57">
        <v>0</v>
      </c>
      <c r="W110" s="101">
        <v>1</v>
      </c>
      <c r="X110" s="57">
        <f t="shared" ref="X110:X125" si="38">E110*48</f>
        <v>171110.39999999999</v>
      </c>
      <c r="Y110" s="101">
        <v>1</v>
      </c>
      <c r="Z110" s="57">
        <f t="shared" si="30"/>
        <v>145953.65</v>
      </c>
      <c r="AA110" s="73"/>
      <c r="AB110" s="74"/>
      <c r="AC110" s="74"/>
    </row>
    <row r="111" spans="1:29" s="36" customFormat="1" ht="30" x14ac:dyDescent="0.25">
      <c r="A111" s="101">
        <v>98</v>
      </c>
      <c r="B111" s="75">
        <v>98</v>
      </c>
      <c r="C111" s="55" t="s">
        <v>1175</v>
      </c>
      <c r="D111" s="56">
        <f>'Прил.1.1 -перечень домов'!D116</f>
        <v>1981</v>
      </c>
      <c r="E111" s="57">
        <f>AVERAGE('Прил.1.1 -перечень домов'!I116)</f>
        <v>4630.7</v>
      </c>
      <c r="F111" s="76">
        <f>SUM('Прил.1.1 -перечень домов'!J116)*(3.9*31+4.13*26+6.71*16+7.69*12+8.45*12+9.29*252)</f>
        <v>11872835.52</v>
      </c>
      <c r="G111" s="57">
        <f t="shared" si="31"/>
        <v>7211119.3499999996</v>
      </c>
      <c r="H111" s="57">
        <v>0</v>
      </c>
      <c r="I111" s="57">
        <v>0</v>
      </c>
      <c r="J111" s="57">
        <v>0</v>
      </c>
      <c r="K111" s="57">
        <v>0</v>
      </c>
      <c r="L111" s="54">
        <v>0</v>
      </c>
      <c r="M111" s="57">
        <v>0</v>
      </c>
      <c r="N111" s="57">
        <v>1419</v>
      </c>
      <c r="O111" s="57">
        <v>4822</v>
      </c>
      <c r="P111" s="57">
        <f t="shared" si="37"/>
        <v>6842418</v>
      </c>
      <c r="Q111" s="57">
        <v>0</v>
      </c>
      <c r="R111" s="57">
        <v>0</v>
      </c>
      <c r="S111" s="57">
        <v>0</v>
      </c>
      <c r="T111" s="57">
        <v>0</v>
      </c>
      <c r="U111" s="57">
        <v>0</v>
      </c>
      <c r="V111" s="57">
        <v>0</v>
      </c>
      <c r="W111" s="101">
        <v>1</v>
      </c>
      <c r="X111" s="57">
        <f t="shared" si="38"/>
        <v>222273.6</v>
      </c>
      <c r="Y111" s="101">
        <v>1</v>
      </c>
      <c r="Z111" s="57">
        <f t="shared" si="30"/>
        <v>146427.75</v>
      </c>
      <c r="AA111" s="73"/>
      <c r="AB111" s="74"/>
      <c r="AC111" s="74"/>
    </row>
    <row r="112" spans="1:29" s="36" customFormat="1" ht="30" x14ac:dyDescent="0.25">
      <c r="A112" s="101">
        <v>99</v>
      </c>
      <c r="B112" s="75">
        <v>99</v>
      </c>
      <c r="C112" s="55" t="s">
        <v>1176</v>
      </c>
      <c r="D112" s="56">
        <f>'Прил.1.1 -перечень домов'!D117</f>
        <v>1976</v>
      </c>
      <c r="E112" s="57">
        <f>AVERAGE('Прил.1.1 -перечень домов'!I117)</f>
        <v>4780.6000000000004</v>
      </c>
      <c r="F112" s="76">
        <f>SUM('Прил.1.1 -перечень домов'!J117)*(3.9*31+4.13*26+6.71*16+7.69*12+8.45*12+9.29*252)</f>
        <v>12397831.68</v>
      </c>
      <c r="G112" s="57">
        <f t="shared" si="31"/>
        <v>8066278.7800000003</v>
      </c>
      <c r="H112" s="57">
        <v>0</v>
      </c>
      <c r="I112" s="57">
        <v>0</v>
      </c>
      <c r="J112" s="57">
        <v>0</v>
      </c>
      <c r="K112" s="57">
        <v>0</v>
      </c>
      <c r="L112" s="54">
        <v>0</v>
      </c>
      <c r="M112" s="57">
        <v>0</v>
      </c>
      <c r="N112" s="57">
        <v>1288</v>
      </c>
      <c r="O112" s="57">
        <v>5957</v>
      </c>
      <c r="P112" s="57">
        <f t="shared" si="37"/>
        <v>7672616</v>
      </c>
      <c r="Q112" s="57">
        <v>0</v>
      </c>
      <c r="R112" s="57">
        <v>0</v>
      </c>
      <c r="S112" s="57">
        <v>0</v>
      </c>
      <c r="T112" s="57">
        <v>0</v>
      </c>
      <c r="U112" s="57">
        <v>0</v>
      </c>
      <c r="V112" s="57">
        <v>0</v>
      </c>
      <c r="W112" s="101">
        <v>1</v>
      </c>
      <c r="X112" s="57">
        <f t="shared" si="38"/>
        <v>229468.79999999999</v>
      </c>
      <c r="Y112" s="101">
        <v>1</v>
      </c>
      <c r="Z112" s="57">
        <f t="shared" si="30"/>
        <v>164193.98000000001</v>
      </c>
      <c r="AA112" s="73"/>
      <c r="AB112" s="74"/>
      <c r="AC112" s="74"/>
    </row>
    <row r="113" spans="1:29" s="36" customFormat="1" ht="30" x14ac:dyDescent="0.25">
      <c r="A113" s="101">
        <v>100</v>
      </c>
      <c r="B113" s="75">
        <v>100</v>
      </c>
      <c r="C113" s="55" t="s">
        <v>1177</v>
      </c>
      <c r="D113" s="56">
        <f>'Прил.1.1 -перечень домов'!D118</f>
        <v>1976</v>
      </c>
      <c r="E113" s="57">
        <f>AVERAGE('Прил.1.1 -перечень домов'!I118)</f>
        <v>4863.1000000000004</v>
      </c>
      <c r="F113" s="76">
        <f>SUM('Прил.1.1 -перечень домов'!J118)*(3.9*31+4.13*26+6.71*16+7.69*12+8.45*12+9.29*252)</f>
        <v>12637223.039999999</v>
      </c>
      <c r="G113" s="57">
        <f t="shared" si="31"/>
        <v>7732302.0599999996</v>
      </c>
      <c r="H113" s="57">
        <v>0</v>
      </c>
      <c r="I113" s="57">
        <v>0</v>
      </c>
      <c r="J113" s="57">
        <v>0</v>
      </c>
      <c r="K113" s="57">
        <v>0</v>
      </c>
      <c r="L113" s="54">
        <v>0</v>
      </c>
      <c r="M113" s="57">
        <v>0</v>
      </c>
      <c r="N113" s="57">
        <v>1113.4000000000001</v>
      </c>
      <c r="O113" s="57">
        <v>6594</v>
      </c>
      <c r="P113" s="57">
        <f t="shared" si="37"/>
        <v>7341759.5999999996</v>
      </c>
      <c r="Q113" s="57">
        <v>0</v>
      </c>
      <c r="R113" s="57">
        <v>0</v>
      </c>
      <c r="S113" s="57">
        <v>0</v>
      </c>
      <c r="T113" s="57">
        <v>0</v>
      </c>
      <c r="U113" s="57">
        <v>0</v>
      </c>
      <c r="V113" s="57">
        <v>0</v>
      </c>
      <c r="W113" s="101">
        <v>1</v>
      </c>
      <c r="X113" s="57">
        <f t="shared" si="38"/>
        <v>233428.8</v>
      </c>
      <c r="Y113" s="101">
        <v>1</v>
      </c>
      <c r="Z113" s="57">
        <f t="shared" si="30"/>
        <v>157113.66</v>
      </c>
      <c r="AA113" s="73"/>
      <c r="AB113" s="74"/>
      <c r="AC113" s="74"/>
    </row>
    <row r="114" spans="1:29" s="36" customFormat="1" ht="30" x14ac:dyDescent="0.25">
      <c r="A114" s="101">
        <v>101</v>
      </c>
      <c r="B114" s="75">
        <v>101</v>
      </c>
      <c r="C114" s="55" t="s">
        <v>1178</v>
      </c>
      <c r="D114" s="56">
        <f>'Прил.1.1 -перечень домов'!D119</f>
        <v>1976</v>
      </c>
      <c r="E114" s="57">
        <f>AVERAGE('Прил.1.1 -перечень домов'!I119)</f>
        <v>2956.2</v>
      </c>
      <c r="F114" s="76">
        <f>SUM('Прил.1.1 -перечень домов'!J119)*(3.9*31+4.13*26+6.71*16+7.69*12+8.45*12+9.29*252)</f>
        <v>7619189.7599999998</v>
      </c>
      <c r="G114" s="57">
        <f t="shared" si="31"/>
        <v>6717360.29</v>
      </c>
      <c r="H114" s="57">
        <v>0</v>
      </c>
      <c r="I114" s="57">
        <v>0</v>
      </c>
      <c r="J114" s="57">
        <v>0</v>
      </c>
      <c r="K114" s="57">
        <v>0</v>
      </c>
      <c r="L114" s="54">
        <v>0</v>
      </c>
      <c r="M114" s="57">
        <v>0</v>
      </c>
      <c r="N114" s="57">
        <v>976</v>
      </c>
      <c r="O114" s="57">
        <v>6596</v>
      </c>
      <c r="P114" s="57">
        <f t="shared" si="37"/>
        <v>6437696</v>
      </c>
      <c r="Q114" s="57">
        <v>0</v>
      </c>
      <c r="R114" s="57">
        <v>0</v>
      </c>
      <c r="S114" s="57">
        <v>0</v>
      </c>
      <c r="T114" s="57">
        <v>0</v>
      </c>
      <c r="U114" s="57">
        <v>0</v>
      </c>
      <c r="V114" s="57">
        <v>0</v>
      </c>
      <c r="W114" s="101">
        <v>1</v>
      </c>
      <c r="X114" s="57">
        <f t="shared" si="38"/>
        <v>141897.60000000001</v>
      </c>
      <c r="Y114" s="101">
        <v>1</v>
      </c>
      <c r="Z114" s="57">
        <f t="shared" si="30"/>
        <v>137766.69</v>
      </c>
      <c r="AA114" s="73"/>
      <c r="AB114" s="74"/>
      <c r="AC114" s="74"/>
    </row>
    <row r="115" spans="1:29" s="36" customFormat="1" ht="30" x14ac:dyDescent="0.25">
      <c r="A115" s="101">
        <v>102</v>
      </c>
      <c r="B115" s="75">
        <v>102</v>
      </c>
      <c r="C115" s="55" t="s">
        <v>1179</v>
      </c>
      <c r="D115" s="56">
        <f>'Прил.1.1 -перечень домов'!D120</f>
        <v>1975</v>
      </c>
      <c r="E115" s="57">
        <f>AVERAGE('Прил.1.1 -перечень домов'!I120)</f>
        <v>3070.1</v>
      </c>
      <c r="F115" s="76">
        <f>SUM('Прил.1.1 -перечень домов'!J120)*(3.9*31+4.13*26+6.71*16+7.69*12+8.45*12+9.29*252)</f>
        <v>7949859.8399999999</v>
      </c>
      <c r="G115" s="57">
        <f t="shared" si="31"/>
        <v>6808390.1699999999</v>
      </c>
      <c r="H115" s="57">
        <v>0</v>
      </c>
      <c r="I115" s="57">
        <v>0</v>
      </c>
      <c r="J115" s="57">
        <v>0</v>
      </c>
      <c r="K115" s="57">
        <v>0</v>
      </c>
      <c r="L115" s="54">
        <v>0</v>
      </c>
      <c r="M115" s="57">
        <v>0</v>
      </c>
      <c r="N115" s="57">
        <v>989</v>
      </c>
      <c r="O115" s="57">
        <v>6594</v>
      </c>
      <c r="P115" s="57">
        <f t="shared" si="37"/>
        <v>6521466</v>
      </c>
      <c r="Q115" s="57">
        <v>0</v>
      </c>
      <c r="R115" s="57">
        <v>0</v>
      </c>
      <c r="S115" s="57">
        <v>0</v>
      </c>
      <c r="T115" s="57">
        <v>0</v>
      </c>
      <c r="U115" s="57">
        <v>0</v>
      </c>
      <c r="V115" s="57">
        <v>0</v>
      </c>
      <c r="W115" s="101">
        <v>1</v>
      </c>
      <c r="X115" s="57">
        <f t="shared" si="38"/>
        <v>147364.79999999999</v>
      </c>
      <c r="Y115" s="101">
        <v>1</v>
      </c>
      <c r="Z115" s="57">
        <f t="shared" si="30"/>
        <v>139559.37</v>
      </c>
      <c r="AA115" s="73"/>
      <c r="AB115" s="74"/>
      <c r="AC115" s="74"/>
    </row>
    <row r="116" spans="1:29" s="36" customFormat="1" ht="30" x14ac:dyDescent="0.25">
      <c r="A116" s="101">
        <v>103</v>
      </c>
      <c r="B116" s="75">
        <v>103</v>
      </c>
      <c r="C116" s="55" t="s">
        <v>1180</v>
      </c>
      <c r="D116" s="56">
        <f>'Прил.1.1 -перечень домов'!D121</f>
        <v>1974</v>
      </c>
      <c r="E116" s="57">
        <f>AVERAGE('Прил.1.1 -перечень домов'!I121)</f>
        <v>6361.7</v>
      </c>
      <c r="F116" s="76">
        <f>SUM('Прил.1.1 -перечень домов'!J121)*(3.9*31+4.13*26+6.71*16+7.69*12+8.45*12+9.29*252)</f>
        <v>16464327.359999999</v>
      </c>
      <c r="G116" s="57">
        <f t="shared" si="31"/>
        <v>11049101.720000001</v>
      </c>
      <c r="H116" s="57">
        <v>0</v>
      </c>
      <c r="I116" s="57">
        <v>0</v>
      </c>
      <c r="J116" s="57">
        <v>0</v>
      </c>
      <c r="K116" s="57">
        <v>0</v>
      </c>
      <c r="L116" s="54">
        <v>0</v>
      </c>
      <c r="M116" s="57">
        <v>0</v>
      </c>
      <c r="N116" s="57">
        <v>1594.7</v>
      </c>
      <c r="O116" s="57">
        <v>6596</v>
      </c>
      <c r="P116" s="57">
        <f t="shared" si="37"/>
        <v>10518641.199999999</v>
      </c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57">
        <v>0</v>
      </c>
      <c r="W116" s="101">
        <v>1</v>
      </c>
      <c r="X116" s="57">
        <f t="shared" si="38"/>
        <v>305361.59999999998</v>
      </c>
      <c r="Y116" s="101">
        <v>1</v>
      </c>
      <c r="Z116" s="57">
        <f t="shared" si="30"/>
        <v>225098.92</v>
      </c>
      <c r="AA116" s="73"/>
      <c r="AB116" s="74"/>
      <c r="AC116" s="74"/>
    </row>
    <row r="117" spans="1:29" s="36" customFormat="1" ht="30" x14ac:dyDescent="0.25">
      <c r="A117" s="101">
        <v>104</v>
      </c>
      <c r="B117" s="75">
        <v>104</v>
      </c>
      <c r="C117" s="55" t="s">
        <v>1181</v>
      </c>
      <c r="D117" s="56">
        <f>'Прил.1.1 -перечень домов'!D122</f>
        <v>1974</v>
      </c>
      <c r="E117" s="57">
        <f>AVERAGE('Прил.1.1 -перечень домов'!I122)</f>
        <v>3828.2</v>
      </c>
      <c r="F117" s="76">
        <f>SUM('Прил.1.1 -перечень домов'!J122)*(3.9*31+4.13*26+6.71*16+7.69*12+8.45*12+9.29*252)</f>
        <v>9848629.4399999995</v>
      </c>
      <c r="G117" s="57">
        <f t="shared" si="31"/>
        <v>5424156.6100000003</v>
      </c>
      <c r="H117" s="57">
        <v>0</v>
      </c>
      <c r="I117" s="57">
        <v>0</v>
      </c>
      <c r="J117" s="57">
        <v>0</v>
      </c>
      <c r="K117" s="57">
        <v>0</v>
      </c>
      <c r="L117" s="54">
        <v>0</v>
      </c>
      <c r="M117" s="57">
        <v>0</v>
      </c>
      <c r="N117" s="57">
        <v>1064</v>
      </c>
      <c r="O117" s="57">
        <v>4822</v>
      </c>
      <c r="P117" s="57">
        <f t="shared" si="37"/>
        <v>5130608</v>
      </c>
      <c r="Q117" s="57">
        <v>0</v>
      </c>
      <c r="R117" s="57">
        <v>0</v>
      </c>
      <c r="S117" s="57">
        <v>0</v>
      </c>
      <c r="T117" s="57">
        <v>0</v>
      </c>
      <c r="U117" s="57">
        <v>0</v>
      </c>
      <c r="V117" s="57">
        <v>0</v>
      </c>
      <c r="W117" s="101">
        <v>1</v>
      </c>
      <c r="X117" s="57">
        <f t="shared" si="38"/>
        <v>183753.60000000001</v>
      </c>
      <c r="Y117" s="101">
        <v>1</v>
      </c>
      <c r="Z117" s="57">
        <f t="shared" si="30"/>
        <v>109795.01</v>
      </c>
      <c r="AA117" s="73"/>
      <c r="AB117" s="74"/>
      <c r="AC117" s="74"/>
    </row>
    <row r="118" spans="1:29" s="36" customFormat="1" ht="30" x14ac:dyDescent="0.25">
      <c r="A118" s="101">
        <v>105</v>
      </c>
      <c r="B118" s="75">
        <v>105</v>
      </c>
      <c r="C118" s="55" t="s">
        <v>1182</v>
      </c>
      <c r="D118" s="56">
        <f>'Прил.1.1 -перечень домов'!D123</f>
        <v>1975</v>
      </c>
      <c r="E118" s="57">
        <f>AVERAGE('Прил.1.1 -перечень домов'!I123)</f>
        <v>4235.3</v>
      </c>
      <c r="F118" s="76">
        <f>SUM('Прил.1.1 -перечень домов'!J123)*(3.9*31+4.13*26+6.71*16+7.69*12+8.45*12+9.29*252)</f>
        <v>11315403.84</v>
      </c>
      <c r="G118" s="57">
        <f t="shared" si="31"/>
        <v>9662259.1799999997</v>
      </c>
      <c r="H118" s="57">
        <v>0</v>
      </c>
      <c r="I118" s="57">
        <v>0</v>
      </c>
      <c r="J118" s="57">
        <v>0</v>
      </c>
      <c r="K118" s="57">
        <v>0</v>
      </c>
      <c r="L118" s="54">
        <v>0</v>
      </c>
      <c r="M118" s="57">
        <v>0</v>
      </c>
      <c r="N118" s="57">
        <v>1404</v>
      </c>
      <c r="O118" s="57">
        <v>6596</v>
      </c>
      <c r="P118" s="57">
        <f t="shared" si="37"/>
        <v>9260784</v>
      </c>
      <c r="Q118" s="57">
        <v>0</v>
      </c>
      <c r="R118" s="57">
        <v>0</v>
      </c>
      <c r="S118" s="57">
        <v>0</v>
      </c>
      <c r="T118" s="57">
        <v>0</v>
      </c>
      <c r="U118" s="57">
        <v>0</v>
      </c>
      <c r="V118" s="57">
        <v>0</v>
      </c>
      <c r="W118" s="101">
        <v>1</v>
      </c>
      <c r="X118" s="57">
        <f t="shared" si="38"/>
        <v>203294.4</v>
      </c>
      <c r="Y118" s="101">
        <v>1</v>
      </c>
      <c r="Z118" s="57">
        <f t="shared" si="30"/>
        <v>198180.78</v>
      </c>
      <c r="AA118" s="73"/>
      <c r="AB118" s="74"/>
      <c r="AC118" s="74"/>
    </row>
    <row r="119" spans="1:29" s="36" customFormat="1" ht="30" x14ac:dyDescent="0.25">
      <c r="A119" s="101">
        <v>106</v>
      </c>
      <c r="B119" s="75">
        <v>106</v>
      </c>
      <c r="C119" s="55" t="s">
        <v>1183</v>
      </c>
      <c r="D119" s="56">
        <f>'Прил.1.1 -перечень домов'!D124</f>
        <v>1973</v>
      </c>
      <c r="E119" s="57">
        <f>AVERAGE('Прил.1.1 -перечень домов'!I124)</f>
        <v>3680.5</v>
      </c>
      <c r="F119" s="76">
        <f>SUM('Прил.1.1 -перечень домов'!J124)*(3.9*31+4.13*26+6.71*16+7.69*12+8.45*12+9.29*252)</f>
        <v>9674683.1999999993</v>
      </c>
      <c r="G119" s="57">
        <f t="shared" si="31"/>
        <v>8410140.3900000006</v>
      </c>
      <c r="H119" s="57">
        <v>0</v>
      </c>
      <c r="I119" s="57">
        <v>0</v>
      </c>
      <c r="J119" s="57">
        <v>0</v>
      </c>
      <c r="K119" s="57">
        <v>0</v>
      </c>
      <c r="L119" s="54">
        <v>0</v>
      </c>
      <c r="M119" s="57">
        <v>0</v>
      </c>
      <c r="N119" s="57">
        <v>1222.0999999999999</v>
      </c>
      <c r="O119" s="57">
        <v>6596</v>
      </c>
      <c r="P119" s="57">
        <f t="shared" si="37"/>
        <v>8060971.5999999996</v>
      </c>
      <c r="Q119" s="57">
        <v>0</v>
      </c>
      <c r="R119" s="57">
        <v>0</v>
      </c>
      <c r="S119" s="57">
        <v>0</v>
      </c>
      <c r="T119" s="57">
        <v>0</v>
      </c>
      <c r="U119" s="57">
        <v>0</v>
      </c>
      <c r="V119" s="57">
        <v>0</v>
      </c>
      <c r="W119" s="101">
        <v>1</v>
      </c>
      <c r="X119" s="57">
        <f t="shared" si="38"/>
        <v>176664</v>
      </c>
      <c r="Y119" s="101">
        <v>1</v>
      </c>
      <c r="Z119" s="57">
        <f t="shared" si="30"/>
        <v>172504.79</v>
      </c>
      <c r="AA119" s="73"/>
      <c r="AB119" s="74"/>
      <c r="AC119" s="74"/>
    </row>
    <row r="120" spans="1:29" s="36" customFormat="1" ht="30" x14ac:dyDescent="0.25">
      <c r="A120" s="101">
        <v>107</v>
      </c>
      <c r="B120" s="75">
        <v>107</v>
      </c>
      <c r="C120" s="55" t="s">
        <v>1184</v>
      </c>
      <c r="D120" s="56">
        <f>'Прил.1.1 -перечень домов'!D125</f>
        <v>1976</v>
      </c>
      <c r="E120" s="57">
        <f>AVERAGE('Прил.1.1 -перечень домов'!I125)</f>
        <v>4451.8999999999996</v>
      </c>
      <c r="F120" s="76">
        <f>SUM('Прил.1.1 -перечень домов'!J125)*(3.9*31+4.13*26+6.71*16+7.69*12+8.45*12+9.29*252)</f>
        <v>11958660.48</v>
      </c>
      <c r="G120" s="57">
        <f t="shared" si="31"/>
        <v>8460641.9000000004</v>
      </c>
      <c r="H120" s="57">
        <v>0</v>
      </c>
      <c r="I120" s="57">
        <v>0</v>
      </c>
      <c r="J120" s="57">
        <v>0</v>
      </c>
      <c r="K120" s="57">
        <v>0</v>
      </c>
      <c r="L120" s="54">
        <v>0</v>
      </c>
      <c r="M120" s="57">
        <v>0</v>
      </c>
      <c r="N120" s="57">
        <v>1224.0999999999999</v>
      </c>
      <c r="O120" s="57">
        <v>6596</v>
      </c>
      <c r="P120" s="57">
        <f t="shared" si="37"/>
        <v>8074163.5999999996</v>
      </c>
      <c r="Q120" s="57">
        <v>0</v>
      </c>
      <c r="R120" s="57">
        <v>0</v>
      </c>
      <c r="S120" s="57">
        <v>0</v>
      </c>
      <c r="T120" s="57">
        <v>0</v>
      </c>
      <c r="U120" s="57">
        <v>0</v>
      </c>
      <c r="V120" s="57">
        <v>0</v>
      </c>
      <c r="W120" s="101">
        <v>1</v>
      </c>
      <c r="X120" s="57">
        <f t="shared" si="38"/>
        <v>213691.2</v>
      </c>
      <c r="Y120" s="101">
        <v>1</v>
      </c>
      <c r="Z120" s="57">
        <f t="shared" si="30"/>
        <v>172787.1</v>
      </c>
      <c r="AA120" s="73"/>
      <c r="AB120" s="74"/>
      <c r="AC120" s="74"/>
    </row>
    <row r="121" spans="1:29" s="36" customFormat="1" ht="30" x14ac:dyDescent="0.25">
      <c r="A121" s="101">
        <v>108</v>
      </c>
      <c r="B121" s="75">
        <v>108</v>
      </c>
      <c r="C121" s="55" t="s">
        <v>1185</v>
      </c>
      <c r="D121" s="56">
        <f>'Прил.1.1 -перечень домов'!D126</f>
        <v>1981</v>
      </c>
      <c r="E121" s="57">
        <f>AVERAGE('Прил.1.1 -перечень домов'!I126)</f>
        <v>3741.8</v>
      </c>
      <c r="F121" s="76">
        <f>SUM('Прил.1.1 -перечень домов'!J126)*(3.9*31+4.13*26+6.71*16+7.69*12+8.45*12+9.29*252)</f>
        <v>9864416.6400000006</v>
      </c>
      <c r="G121" s="57">
        <f t="shared" si="31"/>
        <v>8586901.3800000008</v>
      </c>
      <c r="H121" s="57">
        <v>0</v>
      </c>
      <c r="I121" s="57">
        <v>0</v>
      </c>
      <c r="J121" s="57">
        <v>0</v>
      </c>
      <c r="K121" s="57">
        <v>0</v>
      </c>
      <c r="L121" s="54">
        <v>0</v>
      </c>
      <c r="M121" s="57">
        <v>0</v>
      </c>
      <c r="N121" s="57">
        <v>1247.9000000000001</v>
      </c>
      <c r="O121" s="57">
        <v>6596</v>
      </c>
      <c r="P121" s="57">
        <f t="shared" si="37"/>
        <v>8231148.4000000004</v>
      </c>
      <c r="Q121" s="57">
        <v>0</v>
      </c>
      <c r="R121" s="57">
        <v>0</v>
      </c>
      <c r="S121" s="57">
        <v>0</v>
      </c>
      <c r="T121" s="57">
        <v>0</v>
      </c>
      <c r="U121" s="57">
        <v>0</v>
      </c>
      <c r="V121" s="57">
        <v>0</v>
      </c>
      <c r="W121" s="101">
        <v>1</v>
      </c>
      <c r="X121" s="57">
        <f t="shared" si="38"/>
        <v>179606.39999999999</v>
      </c>
      <c r="Y121" s="101">
        <v>1</v>
      </c>
      <c r="Z121" s="57">
        <f t="shared" si="30"/>
        <v>176146.58</v>
      </c>
      <c r="AA121" s="73"/>
      <c r="AB121" s="74"/>
      <c r="AC121" s="74"/>
    </row>
    <row r="122" spans="1:29" s="36" customFormat="1" ht="30" x14ac:dyDescent="0.25">
      <c r="A122" s="101">
        <v>109</v>
      </c>
      <c r="B122" s="75">
        <v>109</v>
      </c>
      <c r="C122" s="55" t="s">
        <v>1186</v>
      </c>
      <c r="D122" s="56">
        <f>'Прил.1.1 -перечень домов'!D127</f>
        <v>1975</v>
      </c>
      <c r="E122" s="57">
        <f>AVERAGE('Прил.1.1 -перечень домов'!I127)</f>
        <v>3694.9</v>
      </c>
      <c r="F122" s="76">
        <f>SUM('Прил.1.1 -перечень домов'!J127)*(3.9*31+4.13*26+6.71*16+7.69*12+8.45*12+9.29*252)</f>
        <v>9738980.1600000001</v>
      </c>
      <c r="G122" s="57">
        <f t="shared" si="31"/>
        <v>4580475.78</v>
      </c>
      <c r="H122" s="57">
        <v>0</v>
      </c>
      <c r="I122" s="57">
        <v>0</v>
      </c>
      <c r="J122" s="57">
        <v>0</v>
      </c>
      <c r="K122" s="57">
        <v>0</v>
      </c>
      <c r="L122" s="54">
        <v>0</v>
      </c>
      <c r="M122" s="57">
        <v>0</v>
      </c>
      <c r="N122" s="57">
        <v>894</v>
      </c>
      <c r="O122" s="57">
        <v>4822</v>
      </c>
      <c r="P122" s="57">
        <f t="shared" si="37"/>
        <v>4310868</v>
      </c>
      <c r="Q122" s="57">
        <v>0</v>
      </c>
      <c r="R122" s="57">
        <v>0</v>
      </c>
      <c r="S122" s="57">
        <v>0</v>
      </c>
      <c r="T122" s="57">
        <v>0</v>
      </c>
      <c r="U122" s="57">
        <v>0</v>
      </c>
      <c r="V122" s="57">
        <v>0</v>
      </c>
      <c r="W122" s="101">
        <v>1</v>
      </c>
      <c r="X122" s="57">
        <f t="shared" si="38"/>
        <v>177355.2</v>
      </c>
      <c r="Y122" s="101">
        <v>1</v>
      </c>
      <c r="Z122" s="57">
        <f t="shared" si="30"/>
        <v>92252.58</v>
      </c>
      <c r="AA122" s="73"/>
      <c r="AB122" s="74"/>
      <c r="AC122" s="74"/>
    </row>
    <row r="123" spans="1:29" s="36" customFormat="1" ht="30" x14ac:dyDescent="0.25">
      <c r="A123" s="101">
        <v>110</v>
      </c>
      <c r="B123" s="75">
        <v>110</v>
      </c>
      <c r="C123" s="55" t="s">
        <v>1187</v>
      </c>
      <c r="D123" s="56">
        <f>'Прил.1.1 -перечень домов'!D128</f>
        <v>1973</v>
      </c>
      <c r="E123" s="57">
        <f>AVERAGE('Прил.1.1 -перечень домов'!I128)</f>
        <v>3626.8</v>
      </c>
      <c r="F123" s="76">
        <f>SUM('Прил.1.1 -перечень домов'!J128)*(3.9*31+4.13*26+6.71*16+7.69*12+8.45*12+9.29*252)</f>
        <v>9548959.6799999997</v>
      </c>
      <c r="G123" s="57">
        <f t="shared" si="31"/>
        <v>4798840.5599999996</v>
      </c>
      <c r="H123" s="57">
        <v>0</v>
      </c>
      <c r="I123" s="57">
        <v>0</v>
      </c>
      <c r="J123" s="57">
        <v>0</v>
      </c>
      <c r="K123" s="57">
        <v>0</v>
      </c>
      <c r="L123" s="54">
        <v>0</v>
      </c>
      <c r="M123" s="57">
        <v>0</v>
      </c>
      <c r="N123" s="57">
        <v>939</v>
      </c>
      <c r="O123" s="57">
        <v>4822</v>
      </c>
      <c r="P123" s="57">
        <f t="shared" si="37"/>
        <v>4527858</v>
      </c>
      <c r="Q123" s="57">
        <v>0</v>
      </c>
      <c r="R123" s="57">
        <v>0</v>
      </c>
      <c r="S123" s="57">
        <v>0</v>
      </c>
      <c r="T123" s="57">
        <v>0</v>
      </c>
      <c r="U123" s="57">
        <v>0</v>
      </c>
      <c r="V123" s="57">
        <v>0</v>
      </c>
      <c r="W123" s="101">
        <v>1</v>
      </c>
      <c r="X123" s="57">
        <f t="shared" si="38"/>
        <v>174086.39999999999</v>
      </c>
      <c r="Y123" s="101">
        <v>1</v>
      </c>
      <c r="Z123" s="57">
        <f t="shared" si="30"/>
        <v>96896.16</v>
      </c>
      <c r="AA123" s="73"/>
      <c r="AB123" s="74"/>
      <c r="AC123" s="74"/>
    </row>
    <row r="124" spans="1:29" s="36" customFormat="1" ht="30" x14ac:dyDescent="0.25">
      <c r="A124" s="101">
        <v>111</v>
      </c>
      <c r="B124" s="75">
        <v>111</v>
      </c>
      <c r="C124" s="55" t="s">
        <v>1188</v>
      </c>
      <c r="D124" s="56">
        <f>'Прил.1.1 -перечень домов'!D129</f>
        <v>1981</v>
      </c>
      <c r="E124" s="57">
        <f>AVERAGE('Прил.1.1 -перечень домов'!I129)</f>
        <v>3677.8</v>
      </c>
      <c r="F124" s="76">
        <f>SUM('Прил.1.1 -перечень домов'!J129)*(3.9*31+4.13*26+6.71*16+7.69*12+8.45*12+9.29*252)</f>
        <v>9700229.7599999998</v>
      </c>
      <c r="G124" s="57">
        <f t="shared" si="31"/>
        <v>7966706.0300000003</v>
      </c>
      <c r="H124" s="57">
        <v>0</v>
      </c>
      <c r="I124" s="57">
        <v>0</v>
      </c>
      <c r="J124" s="57">
        <v>0</v>
      </c>
      <c r="K124" s="57">
        <v>0</v>
      </c>
      <c r="L124" s="54">
        <v>0</v>
      </c>
      <c r="M124" s="57">
        <v>0</v>
      </c>
      <c r="N124" s="57">
        <v>1156.3</v>
      </c>
      <c r="O124" s="57">
        <v>6596</v>
      </c>
      <c r="P124" s="57">
        <f t="shared" si="37"/>
        <v>7626954.7999999998</v>
      </c>
      <c r="Q124" s="57">
        <v>0</v>
      </c>
      <c r="R124" s="57">
        <v>0</v>
      </c>
      <c r="S124" s="57">
        <v>0</v>
      </c>
      <c r="T124" s="57">
        <v>0</v>
      </c>
      <c r="U124" s="57">
        <v>0</v>
      </c>
      <c r="V124" s="57">
        <v>0</v>
      </c>
      <c r="W124" s="101">
        <v>1</v>
      </c>
      <c r="X124" s="57">
        <f t="shared" si="38"/>
        <v>176534.39999999999</v>
      </c>
      <c r="Y124" s="101">
        <v>1</v>
      </c>
      <c r="Z124" s="57">
        <f t="shared" si="30"/>
        <v>163216.82999999999</v>
      </c>
      <c r="AA124" s="73"/>
      <c r="AB124" s="74"/>
      <c r="AC124" s="74"/>
    </row>
    <row r="125" spans="1:29" s="36" customFormat="1" ht="30" x14ac:dyDescent="0.25">
      <c r="A125" s="101">
        <v>112</v>
      </c>
      <c r="B125" s="75">
        <v>112</v>
      </c>
      <c r="C125" s="55" t="s">
        <v>1189</v>
      </c>
      <c r="D125" s="56">
        <f>'Прил.1.1 -перечень домов'!D130</f>
        <v>1974</v>
      </c>
      <c r="E125" s="57">
        <f>AVERAGE('Прил.1.1 -перечень домов'!I130)</f>
        <v>1392.7</v>
      </c>
      <c r="F125" s="76">
        <f>SUM('Прил.1.1 -перечень домов'!J130)*(3.9*31+4.13*26+6.71*16+7.69*12+8.45*12+9.29*252)</f>
        <v>2846001.6</v>
      </c>
      <c r="G125" s="57">
        <f t="shared" si="31"/>
        <v>3603354.66</v>
      </c>
      <c r="H125" s="57">
        <v>0</v>
      </c>
      <c r="I125" s="57">
        <v>0</v>
      </c>
      <c r="J125" s="57">
        <v>0</v>
      </c>
      <c r="K125" s="57">
        <v>0</v>
      </c>
      <c r="L125" s="54">
        <v>0</v>
      </c>
      <c r="M125" s="57">
        <v>0</v>
      </c>
      <c r="N125" s="57">
        <v>735.9</v>
      </c>
      <c r="O125" s="57">
        <v>4705</v>
      </c>
      <c r="P125" s="57">
        <f t="shared" si="37"/>
        <v>3462409.5</v>
      </c>
      <c r="Q125" s="57">
        <v>0</v>
      </c>
      <c r="R125" s="57">
        <v>0</v>
      </c>
      <c r="S125" s="57">
        <v>0</v>
      </c>
      <c r="T125" s="57">
        <v>0</v>
      </c>
      <c r="U125" s="57">
        <v>0</v>
      </c>
      <c r="V125" s="57">
        <v>0</v>
      </c>
      <c r="W125" s="101">
        <v>1</v>
      </c>
      <c r="X125" s="57">
        <f t="shared" si="38"/>
        <v>66849.600000000006</v>
      </c>
      <c r="Y125" s="101">
        <v>1</v>
      </c>
      <c r="Z125" s="57">
        <f t="shared" si="30"/>
        <v>74095.56</v>
      </c>
      <c r="AA125" s="73"/>
      <c r="AB125" s="74"/>
      <c r="AC125" s="74"/>
    </row>
    <row r="126" spans="1:29" s="36" customFormat="1" ht="30" x14ac:dyDescent="0.25">
      <c r="A126" s="101">
        <v>113</v>
      </c>
      <c r="B126" s="75">
        <v>113</v>
      </c>
      <c r="C126" s="55" t="s">
        <v>1190</v>
      </c>
      <c r="D126" s="56">
        <f>'Прил.1.1 -перечень домов'!D131</f>
        <v>1973</v>
      </c>
      <c r="E126" s="57">
        <f>AVERAGE('Прил.1.1 -перечень домов'!I131)</f>
        <v>3023.7</v>
      </c>
      <c r="F126" s="76">
        <f>SUM('Прил.1.1 -перечень домов'!J131)*(3.9*31+4.13*26+6.71*16+7.69*12+8.45*12+9.29*252)</f>
        <v>7814089.9199999999</v>
      </c>
      <c r="G126" s="57">
        <f t="shared" ref="G126:G139" si="39">H126+I126+J126+K126+M126+P126+R126+T126+V126+X126+Z126</f>
        <v>5015426.5199999996</v>
      </c>
      <c r="H126" s="57">
        <v>0</v>
      </c>
      <c r="I126" s="57">
        <v>0</v>
      </c>
      <c r="J126" s="57">
        <v>0</v>
      </c>
      <c r="K126" s="57">
        <v>0</v>
      </c>
      <c r="L126" s="54">
        <v>0</v>
      </c>
      <c r="M126" s="57">
        <v>0</v>
      </c>
      <c r="N126" s="57">
        <v>722.9</v>
      </c>
      <c r="O126" s="57">
        <v>6596</v>
      </c>
      <c r="P126" s="57">
        <f t="shared" si="37"/>
        <v>4768248.4000000004</v>
      </c>
      <c r="Q126" s="57">
        <v>0</v>
      </c>
      <c r="R126" s="57">
        <v>0</v>
      </c>
      <c r="S126" s="57">
        <v>0</v>
      </c>
      <c r="T126" s="57">
        <v>0</v>
      </c>
      <c r="U126" s="57">
        <v>0</v>
      </c>
      <c r="V126" s="57">
        <v>0</v>
      </c>
      <c r="W126" s="101">
        <v>1</v>
      </c>
      <c r="X126" s="57">
        <f t="shared" ref="X126:X134" si="40">E126*48</f>
        <v>145137.60000000001</v>
      </c>
      <c r="Y126" s="101">
        <v>1</v>
      </c>
      <c r="Z126" s="57">
        <f t="shared" si="30"/>
        <v>102040.52</v>
      </c>
      <c r="AA126" s="73"/>
      <c r="AB126" s="74"/>
      <c r="AC126" s="74"/>
    </row>
    <row r="127" spans="1:29" s="36" customFormat="1" ht="30" x14ac:dyDescent="0.25">
      <c r="A127" s="101">
        <v>114</v>
      </c>
      <c r="B127" s="75">
        <v>114</v>
      </c>
      <c r="C127" s="55" t="s">
        <v>1191</v>
      </c>
      <c r="D127" s="56">
        <f>'Прил.1.1 -перечень домов'!D132</f>
        <v>1973</v>
      </c>
      <c r="E127" s="57">
        <f>AVERAGE('Прил.1.1 -перечень домов'!I132)</f>
        <v>3014</v>
      </c>
      <c r="F127" s="76">
        <f>SUM('Прил.1.1 -перечень домов'!J132)*(3.9*31+4.13*26+6.71*16+7.69*12+8.45*12+9.29*252)</f>
        <v>7779645.1200000001</v>
      </c>
      <c r="G127" s="57">
        <f t="shared" si="39"/>
        <v>4996770.5999999996</v>
      </c>
      <c r="H127" s="57">
        <v>0</v>
      </c>
      <c r="I127" s="57">
        <v>0</v>
      </c>
      <c r="J127" s="57">
        <v>0</v>
      </c>
      <c r="K127" s="57">
        <v>0</v>
      </c>
      <c r="L127" s="54">
        <v>0</v>
      </c>
      <c r="M127" s="57">
        <v>0</v>
      </c>
      <c r="N127" s="57">
        <v>720.2</v>
      </c>
      <c r="O127" s="57">
        <v>6596</v>
      </c>
      <c r="P127" s="57">
        <f t="shared" si="37"/>
        <v>4750439.2</v>
      </c>
      <c r="Q127" s="57">
        <v>0</v>
      </c>
      <c r="R127" s="57">
        <v>0</v>
      </c>
      <c r="S127" s="57">
        <v>0</v>
      </c>
      <c r="T127" s="57">
        <v>0</v>
      </c>
      <c r="U127" s="57">
        <v>0</v>
      </c>
      <c r="V127" s="57">
        <v>0</v>
      </c>
      <c r="W127" s="101">
        <v>1</v>
      </c>
      <c r="X127" s="57">
        <f t="shared" si="40"/>
        <v>144672</v>
      </c>
      <c r="Y127" s="101">
        <v>1</v>
      </c>
      <c r="Z127" s="57">
        <f t="shared" si="30"/>
        <v>101659.4</v>
      </c>
      <c r="AA127" s="73"/>
      <c r="AB127" s="74"/>
      <c r="AC127" s="74"/>
    </row>
    <row r="128" spans="1:29" s="36" customFormat="1" ht="30" x14ac:dyDescent="0.25">
      <c r="A128" s="101">
        <v>115</v>
      </c>
      <c r="B128" s="75">
        <v>115</v>
      </c>
      <c r="C128" s="55" t="s">
        <v>1192</v>
      </c>
      <c r="D128" s="56">
        <f>'Прил.1.1 -перечень домов'!D133</f>
        <v>1978</v>
      </c>
      <c r="E128" s="57">
        <f>AVERAGE('Прил.1.1 -перечень домов'!I133)</f>
        <v>4543.7</v>
      </c>
      <c r="F128" s="76">
        <f>SUM('Прил.1.1 -перечень домов'!J133)*(3.9*31+4.13*26+6.71*16+7.69*12+8.45*12+9.29*252)</f>
        <v>11142031.68</v>
      </c>
      <c r="G128" s="57">
        <f t="shared" si="39"/>
        <v>3296341.85</v>
      </c>
      <c r="H128" s="57">
        <v>0</v>
      </c>
      <c r="I128" s="57">
        <v>0</v>
      </c>
      <c r="J128" s="57">
        <v>0</v>
      </c>
      <c r="K128" s="57">
        <v>0</v>
      </c>
      <c r="L128" s="54">
        <v>0</v>
      </c>
      <c r="M128" s="57">
        <v>0</v>
      </c>
      <c r="N128" s="57">
        <v>625</v>
      </c>
      <c r="O128" s="57">
        <v>4822</v>
      </c>
      <c r="P128" s="57">
        <f t="shared" si="37"/>
        <v>3013750</v>
      </c>
      <c r="Q128" s="57">
        <v>0</v>
      </c>
      <c r="R128" s="57">
        <v>0</v>
      </c>
      <c r="S128" s="57">
        <v>0</v>
      </c>
      <c r="T128" s="57">
        <v>0</v>
      </c>
      <c r="U128" s="57">
        <v>0</v>
      </c>
      <c r="V128" s="57">
        <v>0</v>
      </c>
      <c r="W128" s="101">
        <v>1</v>
      </c>
      <c r="X128" s="57">
        <f t="shared" si="40"/>
        <v>218097.6</v>
      </c>
      <c r="Y128" s="101">
        <v>1</v>
      </c>
      <c r="Z128" s="57">
        <f t="shared" si="30"/>
        <v>64494.25</v>
      </c>
      <c r="AA128" s="73"/>
      <c r="AB128" s="74"/>
      <c r="AC128" s="74"/>
    </row>
    <row r="129" spans="1:29" s="36" customFormat="1" ht="30" x14ac:dyDescent="0.25">
      <c r="A129" s="101">
        <v>116</v>
      </c>
      <c r="B129" s="75">
        <v>116</v>
      </c>
      <c r="C129" s="55" t="s">
        <v>1193</v>
      </c>
      <c r="D129" s="56">
        <f>'Прил.1.1 -перечень домов'!D134</f>
        <v>1978</v>
      </c>
      <c r="E129" s="57">
        <f>AVERAGE('Прил.1.1 -перечень домов'!I134)</f>
        <v>4543.1000000000004</v>
      </c>
      <c r="F129" s="76">
        <f>SUM('Прил.1.1 -перечень домов'!J134)*(3.9*31+4.13*26+6.71*16+7.69*12+8.45*12+9.29*252)</f>
        <v>11156670.720000001</v>
      </c>
      <c r="G129" s="57">
        <f t="shared" si="39"/>
        <v>3296313.05</v>
      </c>
      <c r="H129" s="57">
        <v>0</v>
      </c>
      <c r="I129" s="57">
        <v>0</v>
      </c>
      <c r="J129" s="57">
        <v>0</v>
      </c>
      <c r="K129" s="57">
        <v>0</v>
      </c>
      <c r="L129" s="54">
        <v>0</v>
      </c>
      <c r="M129" s="57">
        <v>0</v>
      </c>
      <c r="N129" s="57">
        <v>625</v>
      </c>
      <c r="O129" s="57">
        <v>4822</v>
      </c>
      <c r="P129" s="57">
        <f t="shared" si="37"/>
        <v>3013750</v>
      </c>
      <c r="Q129" s="57">
        <v>0</v>
      </c>
      <c r="R129" s="57">
        <v>0</v>
      </c>
      <c r="S129" s="57">
        <v>0</v>
      </c>
      <c r="T129" s="57">
        <v>0</v>
      </c>
      <c r="U129" s="57">
        <v>0</v>
      </c>
      <c r="V129" s="57">
        <v>0</v>
      </c>
      <c r="W129" s="101">
        <v>1</v>
      </c>
      <c r="X129" s="57">
        <f t="shared" si="40"/>
        <v>218068.8</v>
      </c>
      <c r="Y129" s="101">
        <v>1</v>
      </c>
      <c r="Z129" s="57">
        <f t="shared" si="30"/>
        <v>64494.25</v>
      </c>
      <c r="AA129" s="73"/>
      <c r="AB129" s="74"/>
      <c r="AC129" s="74"/>
    </row>
    <row r="130" spans="1:29" s="36" customFormat="1" ht="30" x14ac:dyDescent="0.25">
      <c r="A130" s="101">
        <v>117</v>
      </c>
      <c r="B130" s="75">
        <v>117</v>
      </c>
      <c r="C130" s="55" t="s">
        <v>1194</v>
      </c>
      <c r="D130" s="56">
        <f>'Прил.1.1 -перечень домов'!D135</f>
        <v>1978</v>
      </c>
      <c r="E130" s="57">
        <f>AVERAGE('Прил.1.1 -перечень домов'!I135)</f>
        <v>1815.5</v>
      </c>
      <c r="F130" s="76">
        <f>SUM('Прил.1.1 -перечень домов'!J135)*(3.9*31+4.13*26+6.71*16+7.69*12+8.45*12+9.29*252)</f>
        <v>2749843.2</v>
      </c>
      <c r="G130" s="57">
        <f t="shared" si="39"/>
        <v>5110233.09</v>
      </c>
      <c r="H130" s="57">
        <v>0</v>
      </c>
      <c r="I130" s="57">
        <f>E130*2700</f>
        <v>4901850</v>
      </c>
      <c r="J130" s="57">
        <v>0</v>
      </c>
      <c r="K130" s="57">
        <v>0</v>
      </c>
      <c r="L130" s="54">
        <v>0</v>
      </c>
      <c r="M130" s="78">
        <v>0</v>
      </c>
      <c r="N130" s="79">
        <v>0</v>
      </c>
      <c r="O130" s="79"/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101">
        <v>1</v>
      </c>
      <c r="X130" s="57">
        <f>E130*57</f>
        <v>103483.5</v>
      </c>
      <c r="Y130" s="101">
        <v>1</v>
      </c>
      <c r="Z130" s="57">
        <f t="shared" si="30"/>
        <v>104899.59</v>
      </c>
      <c r="AA130" s="73"/>
      <c r="AB130" s="74"/>
      <c r="AC130" s="74"/>
    </row>
    <row r="131" spans="1:29" s="36" customFormat="1" ht="30" x14ac:dyDescent="0.25">
      <c r="A131" s="101">
        <v>118</v>
      </c>
      <c r="B131" s="75">
        <v>118</v>
      </c>
      <c r="C131" s="55" t="s">
        <v>1195</v>
      </c>
      <c r="D131" s="56">
        <f>'Прил.1.1 -перечень домов'!D136</f>
        <v>1978</v>
      </c>
      <c r="E131" s="57">
        <f>AVERAGE('Прил.1.1 -перечень домов'!I136)</f>
        <v>4131.5</v>
      </c>
      <c r="F131" s="76">
        <f>SUM('Прил.1.1 -перечень домов'!J136)*(3.9*31+4.13*26+6.71*16+7.69*12+8.45*12+9.29*252)</f>
        <v>10137104.640000001</v>
      </c>
      <c r="G131" s="57">
        <f t="shared" si="39"/>
        <v>3295817.36</v>
      </c>
      <c r="H131" s="57">
        <f>E131*735</f>
        <v>3036652.5</v>
      </c>
      <c r="I131" s="57">
        <v>0</v>
      </c>
      <c r="J131" s="57">
        <v>0</v>
      </c>
      <c r="K131" s="57">
        <v>0</v>
      </c>
      <c r="L131" s="54">
        <v>0</v>
      </c>
      <c r="M131" s="57">
        <v>0</v>
      </c>
      <c r="N131" s="57">
        <v>0</v>
      </c>
      <c r="O131" s="57">
        <v>0</v>
      </c>
      <c r="P131" s="57">
        <f t="shared" ref="P131:P134" si="41">O131*N131</f>
        <v>0</v>
      </c>
      <c r="Q131" s="57">
        <v>0</v>
      </c>
      <c r="R131" s="57">
        <v>0</v>
      </c>
      <c r="S131" s="57">
        <v>0</v>
      </c>
      <c r="T131" s="57">
        <v>0</v>
      </c>
      <c r="U131" s="57">
        <v>0</v>
      </c>
      <c r="V131" s="57">
        <v>0</v>
      </c>
      <c r="W131" s="101">
        <v>1</v>
      </c>
      <c r="X131" s="57">
        <f>E131*47</f>
        <v>194180.5</v>
      </c>
      <c r="Y131" s="101">
        <v>1</v>
      </c>
      <c r="Z131" s="57">
        <f t="shared" si="30"/>
        <v>64984.36</v>
      </c>
      <c r="AA131" s="73"/>
      <c r="AB131" s="74"/>
      <c r="AC131" s="74"/>
    </row>
    <row r="132" spans="1:29" s="36" customFormat="1" ht="30" x14ac:dyDescent="0.25">
      <c r="A132" s="101">
        <v>119</v>
      </c>
      <c r="B132" s="75">
        <v>119</v>
      </c>
      <c r="C132" s="55" t="s">
        <v>1196</v>
      </c>
      <c r="D132" s="56">
        <f>'Прил.1.1 -перечень домов'!D137</f>
        <v>1982</v>
      </c>
      <c r="E132" s="57">
        <f>AVERAGE('Прил.1.1 -перечень домов'!I137)</f>
        <v>2335.3000000000002</v>
      </c>
      <c r="F132" s="76">
        <f>SUM('Прил.1.1 -перечень домов'!J137)*(3.9*31+4.13*26+6.71*16+7.69*12+8.45*12+9.29*252)</f>
        <v>6057405.1200000001</v>
      </c>
      <c r="G132" s="57">
        <f t="shared" si="39"/>
        <v>4319192.38</v>
      </c>
      <c r="H132" s="57">
        <v>0</v>
      </c>
      <c r="I132" s="57">
        <v>0</v>
      </c>
      <c r="J132" s="57">
        <v>0</v>
      </c>
      <c r="K132" s="57">
        <v>0</v>
      </c>
      <c r="L132" s="54">
        <v>0</v>
      </c>
      <c r="M132" s="57">
        <v>0</v>
      </c>
      <c r="N132" s="57">
        <v>854.2</v>
      </c>
      <c r="O132" s="57">
        <v>4822</v>
      </c>
      <c r="P132" s="57">
        <f t="shared" si="41"/>
        <v>4118952.4</v>
      </c>
      <c r="Q132" s="57">
        <v>0</v>
      </c>
      <c r="R132" s="57">
        <v>0</v>
      </c>
      <c r="S132" s="57">
        <v>0</v>
      </c>
      <c r="T132" s="57">
        <v>0</v>
      </c>
      <c r="U132" s="57">
        <v>0</v>
      </c>
      <c r="V132" s="57">
        <v>0</v>
      </c>
      <c r="W132" s="101">
        <v>1</v>
      </c>
      <c r="X132" s="57">
        <f t="shared" si="40"/>
        <v>112094.39999999999</v>
      </c>
      <c r="Y132" s="101">
        <v>1</v>
      </c>
      <c r="Z132" s="57">
        <f t="shared" si="30"/>
        <v>88145.58</v>
      </c>
      <c r="AA132" s="73"/>
      <c r="AB132" s="74"/>
      <c r="AC132" s="74"/>
    </row>
    <row r="133" spans="1:29" s="36" customFormat="1" ht="30" x14ac:dyDescent="0.25">
      <c r="A133" s="101">
        <v>120</v>
      </c>
      <c r="B133" s="75">
        <v>120</v>
      </c>
      <c r="C133" s="55" t="s">
        <v>1197</v>
      </c>
      <c r="D133" s="56">
        <f>'Прил.1.1 -перечень домов'!D138</f>
        <v>1980</v>
      </c>
      <c r="E133" s="57">
        <f>AVERAGE('Прил.1.1 -перечень домов'!I138)</f>
        <v>7466</v>
      </c>
      <c r="F133" s="76">
        <f>SUM('Прил.1.1 -перечень домов'!J138)*(3.9*31+4.13*26+6.71*16+7.69*12+8.45*12+9.29*252)</f>
        <v>18280429.440000001</v>
      </c>
      <c r="G133" s="57">
        <f t="shared" si="39"/>
        <v>4648209.1900000004</v>
      </c>
      <c r="H133" s="57">
        <v>0</v>
      </c>
      <c r="I133" s="57">
        <v>0</v>
      </c>
      <c r="J133" s="57">
        <v>0</v>
      </c>
      <c r="K133" s="57">
        <v>0</v>
      </c>
      <c r="L133" s="54">
        <v>0</v>
      </c>
      <c r="M133" s="57">
        <v>0</v>
      </c>
      <c r="N133" s="57">
        <v>871</v>
      </c>
      <c r="O133" s="57">
        <v>4822</v>
      </c>
      <c r="P133" s="57">
        <f t="shared" si="41"/>
        <v>4199962</v>
      </c>
      <c r="Q133" s="57">
        <v>0</v>
      </c>
      <c r="R133" s="57">
        <v>0</v>
      </c>
      <c r="S133" s="57">
        <v>0</v>
      </c>
      <c r="T133" s="57">
        <v>0</v>
      </c>
      <c r="U133" s="57">
        <v>0</v>
      </c>
      <c r="V133" s="57">
        <v>0</v>
      </c>
      <c r="W133" s="101">
        <v>1</v>
      </c>
      <c r="X133" s="57">
        <f t="shared" si="40"/>
        <v>358368</v>
      </c>
      <c r="Y133" s="101">
        <v>1</v>
      </c>
      <c r="Z133" s="57">
        <f t="shared" si="30"/>
        <v>89879.19</v>
      </c>
      <c r="AA133" s="73"/>
      <c r="AB133" s="74"/>
      <c r="AC133" s="74"/>
    </row>
    <row r="134" spans="1:29" s="36" customFormat="1" ht="30" x14ac:dyDescent="0.25">
      <c r="A134" s="101">
        <v>121</v>
      </c>
      <c r="B134" s="75">
        <v>121</v>
      </c>
      <c r="C134" s="55" t="s">
        <v>1198</v>
      </c>
      <c r="D134" s="56">
        <f>'Прил.1.1 -перечень домов'!D139</f>
        <v>1975</v>
      </c>
      <c r="E134" s="57">
        <f>AVERAGE('Прил.1.1 -перечень домов'!I139)</f>
        <v>4035.5</v>
      </c>
      <c r="F134" s="76">
        <f>SUM('Прил.1.1 -перечень домов'!J139)*(3.9*31+4.13*26+6.71*16+7.69*12+8.45*12+9.29*252)</f>
        <v>8553792</v>
      </c>
      <c r="G134" s="57">
        <f t="shared" si="39"/>
        <v>10723876.33</v>
      </c>
      <c r="H134" s="57">
        <v>0</v>
      </c>
      <c r="I134" s="57">
        <v>0</v>
      </c>
      <c r="J134" s="57">
        <v>0</v>
      </c>
      <c r="K134" s="57">
        <v>0</v>
      </c>
      <c r="L134" s="54">
        <v>0</v>
      </c>
      <c r="M134" s="57">
        <v>0</v>
      </c>
      <c r="N134" s="57">
        <v>1563</v>
      </c>
      <c r="O134" s="57">
        <v>6596</v>
      </c>
      <c r="P134" s="57">
        <f t="shared" si="41"/>
        <v>10309548</v>
      </c>
      <c r="Q134" s="57">
        <v>0</v>
      </c>
      <c r="R134" s="57">
        <v>0</v>
      </c>
      <c r="S134" s="57">
        <v>0</v>
      </c>
      <c r="T134" s="57">
        <v>0</v>
      </c>
      <c r="U134" s="57">
        <v>0</v>
      </c>
      <c r="V134" s="57">
        <v>0</v>
      </c>
      <c r="W134" s="101">
        <v>1</v>
      </c>
      <c r="X134" s="57">
        <f t="shared" si="40"/>
        <v>193704</v>
      </c>
      <c r="Y134" s="101">
        <v>1</v>
      </c>
      <c r="Z134" s="57">
        <f t="shared" si="30"/>
        <v>220624.33</v>
      </c>
      <c r="AA134" s="73"/>
      <c r="AB134" s="74"/>
      <c r="AC134" s="74"/>
    </row>
    <row r="135" spans="1:29" s="36" customFormat="1" ht="30" x14ac:dyDescent="0.25">
      <c r="A135" s="101">
        <v>122</v>
      </c>
      <c r="B135" s="75">
        <v>122</v>
      </c>
      <c r="C135" s="55" t="s">
        <v>1199</v>
      </c>
      <c r="D135" s="56">
        <f>'Прил.1.1 -перечень домов'!D140</f>
        <v>1975</v>
      </c>
      <c r="E135" s="57">
        <f>AVERAGE('Прил.1.1 -перечень домов'!I140)</f>
        <v>4205.8999999999996</v>
      </c>
      <c r="F135" s="76">
        <f>SUM('Прил.1.1 -перечень домов'!J140)*(3.9*31+4.13*26+6.71*16+7.69*12+8.45*12+9.29*252)</f>
        <v>8260724.1600000001</v>
      </c>
      <c r="G135" s="57">
        <f t="shared" si="39"/>
        <v>11838683.199999999</v>
      </c>
      <c r="H135" s="57">
        <v>0</v>
      </c>
      <c r="I135" s="57">
        <f t="shared" ref="I135:I137" si="42">E135*2700</f>
        <v>11355930</v>
      </c>
      <c r="J135" s="57">
        <v>0</v>
      </c>
      <c r="K135" s="57">
        <v>0</v>
      </c>
      <c r="L135" s="54">
        <v>0</v>
      </c>
      <c r="M135" s="78">
        <v>0</v>
      </c>
      <c r="N135" s="79">
        <v>0</v>
      </c>
      <c r="O135" s="79"/>
      <c r="P135" s="78">
        <v>0</v>
      </c>
      <c r="Q135" s="78">
        <v>0</v>
      </c>
      <c r="R135" s="78">
        <v>0</v>
      </c>
      <c r="S135" s="78">
        <v>0</v>
      </c>
      <c r="T135" s="78">
        <v>0</v>
      </c>
      <c r="U135" s="78">
        <v>0</v>
      </c>
      <c r="V135" s="78">
        <v>0</v>
      </c>
      <c r="W135" s="101">
        <v>1</v>
      </c>
      <c r="X135" s="57">
        <f>E135*57</f>
        <v>239736.3</v>
      </c>
      <c r="Y135" s="101">
        <v>1</v>
      </c>
      <c r="Z135" s="57">
        <f t="shared" si="30"/>
        <v>243016.9</v>
      </c>
      <c r="AA135" s="73"/>
      <c r="AB135" s="74"/>
      <c r="AC135" s="74"/>
    </row>
    <row r="136" spans="1:29" s="36" customFormat="1" ht="30" x14ac:dyDescent="0.25">
      <c r="A136" s="101">
        <v>123</v>
      </c>
      <c r="B136" s="75">
        <v>123</v>
      </c>
      <c r="C136" s="55" t="s">
        <v>1200</v>
      </c>
      <c r="D136" s="56">
        <f>'Прил.1.1 -перечень домов'!D141</f>
        <v>1978</v>
      </c>
      <c r="E136" s="57">
        <f>AVERAGE('Прил.1.1 -перечень домов'!I141)</f>
        <v>4958.2</v>
      </c>
      <c r="F136" s="76">
        <f>SUM('Прил.1.1 -перечень домов'!J141)*(3.9*31+4.13*26+6.71*16+7.69*12+8.45*12+9.29*252)</f>
        <v>12977078.4</v>
      </c>
      <c r="G136" s="57">
        <f t="shared" si="39"/>
        <v>13956242.199999999</v>
      </c>
      <c r="H136" s="78">
        <v>0</v>
      </c>
      <c r="I136" s="57">
        <f t="shared" si="42"/>
        <v>13387140</v>
      </c>
      <c r="J136" s="78">
        <v>0</v>
      </c>
      <c r="K136" s="78">
        <v>0</v>
      </c>
      <c r="L136" s="54">
        <v>0</v>
      </c>
      <c r="M136" s="78">
        <v>0</v>
      </c>
      <c r="N136" s="78">
        <v>0</v>
      </c>
      <c r="O136" s="78"/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101">
        <v>1</v>
      </c>
      <c r="X136" s="57">
        <f t="shared" ref="X136:X137" si="43">E136*57</f>
        <v>282617.40000000002</v>
      </c>
      <c r="Y136" s="101">
        <v>1</v>
      </c>
      <c r="Z136" s="57">
        <f t="shared" si="30"/>
        <v>286484.8</v>
      </c>
      <c r="AA136" s="73"/>
      <c r="AB136" s="74"/>
      <c r="AC136" s="74"/>
    </row>
    <row r="137" spans="1:29" s="36" customFormat="1" ht="30" x14ac:dyDescent="0.25">
      <c r="A137" s="101">
        <v>124</v>
      </c>
      <c r="B137" s="75">
        <v>124</v>
      </c>
      <c r="C137" s="55" t="s">
        <v>1201</v>
      </c>
      <c r="D137" s="56">
        <f>'Прил.1.1 -перечень домов'!D142</f>
        <v>1977</v>
      </c>
      <c r="E137" s="57">
        <f>AVERAGE('Прил.1.1 -перечень домов'!I142)</f>
        <v>4853.1000000000004</v>
      </c>
      <c r="F137" s="76">
        <f>SUM('Прил.1.1 -перечень домов'!J142)*(3.9*31+4.13*26+6.71*16+7.69*12+8.45*12+9.29*252)</f>
        <v>12584694.720000001</v>
      </c>
      <c r="G137" s="57">
        <f t="shared" si="39"/>
        <v>13660408.82</v>
      </c>
      <c r="H137" s="78">
        <v>0</v>
      </c>
      <c r="I137" s="57">
        <f t="shared" si="42"/>
        <v>13103370</v>
      </c>
      <c r="J137" s="78">
        <v>0</v>
      </c>
      <c r="K137" s="78">
        <v>0</v>
      </c>
      <c r="L137" s="54">
        <v>0</v>
      </c>
      <c r="M137" s="78">
        <v>0</v>
      </c>
      <c r="N137" s="78">
        <v>0</v>
      </c>
      <c r="O137" s="78"/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101">
        <v>1</v>
      </c>
      <c r="X137" s="57">
        <f t="shared" si="43"/>
        <v>276626.7</v>
      </c>
      <c r="Y137" s="101">
        <v>1</v>
      </c>
      <c r="Z137" s="57">
        <f t="shared" si="30"/>
        <v>280412.12</v>
      </c>
      <c r="AA137" s="73"/>
      <c r="AB137" s="74"/>
      <c r="AC137" s="74"/>
    </row>
    <row r="138" spans="1:29" s="36" customFormat="1" ht="30" x14ac:dyDescent="0.25">
      <c r="A138" s="101">
        <v>125</v>
      </c>
      <c r="B138" s="75">
        <v>125</v>
      </c>
      <c r="C138" s="55" t="s">
        <v>1202</v>
      </c>
      <c r="D138" s="56">
        <f>'Прил.1.1 -перечень домов'!D143</f>
        <v>1979</v>
      </c>
      <c r="E138" s="57">
        <f>AVERAGE('Прил.1.1 -перечень домов'!I143)</f>
        <v>4803.3</v>
      </c>
      <c r="F138" s="76">
        <f>SUM('Прил.1.1 -перечень домов'!J143)*(3.9*31+4.13*26+6.71*16+7.69*12+8.45*12+9.29*252)</f>
        <v>12552259.199999999</v>
      </c>
      <c r="G138" s="57">
        <f t="shared" si="39"/>
        <v>9533728.0099999998</v>
      </c>
      <c r="H138" s="57">
        <v>0</v>
      </c>
      <c r="I138" s="57">
        <v>0</v>
      </c>
      <c r="J138" s="57">
        <v>0</v>
      </c>
      <c r="K138" s="57">
        <v>0</v>
      </c>
      <c r="L138" s="54">
        <v>0</v>
      </c>
      <c r="M138" s="57">
        <v>0</v>
      </c>
      <c r="N138" s="57">
        <v>1529</v>
      </c>
      <c r="O138" s="57">
        <v>5957</v>
      </c>
      <c r="P138" s="57">
        <f t="shared" ref="P138:P139" si="44">O138*N138</f>
        <v>9108253</v>
      </c>
      <c r="Q138" s="57">
        <v>0</v>
      </c>
      <c r="R138" s="57">
        <v>0</v>
      </c>
      <c r="S138" s="57">
        <v>0</v>
      </c>
      <c r="T138" s="57">
        <v>0</v>
      </c>
      <c r="U138" s="57">
        <v>0</v>
      </c>
      <c r="V138" s="57">
        <v>0</v>
      </c>
      <c r="W138" s="101">
        <v>1</v>
      </c>
      <c r="X138" s="57">
        <f t="shared" ref="X138:X142" si="45">E138*48</f>
        <v>230558.4</v>
      </c>
      <c r="Y138" s="101">
        <v>1</v>
      </c>
      <c r="Z138" s="57">
        <f t="shared" si="30"/>
        <v>194916.61</v>
      </c>
      <c r="AA138" s="73"/>
      <c r="AB138" s="74"/>
      <c r="AC138" s="74"/>
    </row>
    <row r="139" spans="1:29" s="36" customFormat="1" ht="30" x14ac:dyDescent="0.25">
      <c r="A139" s="101">
        <v>126</v>
      </c>
      <c r="B139" s="75">
        <v>126</v>
      </c>
      <c r="C139" s="55" t="s">
        <v>1203</v>
      </c>
      <c r="D139" s="56">
        <f>'Прил.1.1 -перечень домов'!D144</f>
        <v>1980</v>
      </c>
      <c r="E139" s="57">
        <f>AVERAGE('Прил.1.1 -перечень домов'!I144)</f>
        <v>4839.3900000000003</v>
      </c>
      <c r="F139" s="76">
        <f>SUM('Прил.1.1 -перечень домов'!J144)*(3.9*31+4.13*26+6.71*16+7.69*12+8.45*12+9.29*252)</f>
        <v>12575222.4</v>
      </c>
      <c r="G139" s="57">
        <f t="shared" si="39"/>
        <v>8385493.6500000004</v>
      </c>
      <c r="H139" s="57">
        <v>0</v>
      </c>
      <c r="I139" s="57">
        <v>0</v>
      </c>
      <c r="J139" s="57">
        <v>0</v>
      </c>
      <c r="K139" s="57">
        <v>0</v>
      </c>
      <c r="L139" s="54">
        <v>0</v>
      </c>
      <c r="M139" s="57">
        <v>0</v>
      </c>
      <c r="N139" s="57">
        <v>1340</v>
      </c>
      <c r="O139" s="57">
        <v>5957</v>
      </c>
      <c r="P139" s="57">
        <f t="shared" si="44"/>
        <v>7982380</v>
      </c>
      <c r="Q139" s="57">
        <v>0</v>
      </c>
      <c r="R139" s="57">
        <v>0</v>
      </c>
      <c r="S139" s="57">
        <v>0</v>
      </c>
      <c r="T139" s="57">
        <v>0</v>
      </c>
      <c r="U139" s="57">
        <v>0</v>
      </c>
      <c r="V139" s="57">
        <v>0</v>
      </c>
      <c r="W139" s="101">
        <v>1</v>
      </c>
      <c r="X139" s="57">
        <f t="shared" si="45"/>
        <v>232290.72</v>
      </c>
      <c r="Y139" s="101">
        <v>1</v>
      </c>
      <c r="Z139" s="57">
        <f t="shared" si="30"/>
        <v>170822.93</v>
      </c>
      <c r="AA139" s="73"/>
      <c r="AB139" s="74"/>
      <c r="AC139" s="74"/>
    </row>
    <row r="140" spans="1:29" s="36" customFormat="1" ht="30" x14ac:dyDescent="0.25">
      <c r="A140" s="101">
        <v>127</v>
      </c>
      <c r="B140" s="75">
        <v>127</v>
      </c>
      <c r="C140" s="55" t="s">
        <v>1204</v>
      </c>
      <c r="D140" s="56">
        <f>'Прил.1.1 -перечень домов'!D145</f>
        <v>1979</v>
      </c>
      <c r="E140" s="57">
        <f>AVERAGE('Прил.1.1 -перечень домов'!I145)</f>
        <v>3053</v>
      </c>
      <c r="F140" s="76">
        <f>SUM('Прил.1.1 -перечень домов'!J145)*(3.9*31+4.13*26+6.71*16+7.69*12+8.45*12+9.29*252)</f>
        <v>7798876.7999999998</v>
      </c>
      <c r="G140" s="57">
        <f t="shared" ref="G140:G142" si="46">H140+I140+J140+K140+M140+P140+R140+T140+V140+X140+Z140</f>
        <v>8593523.3399999999</v>
      </c>
      <c r="H140" s="78">
        <v>0</v>
      </c>
      <c r="I140" s="57">
        <f>E140*2700</f>
        <v>8243100</v>
      </c>
      <c r="J140" s="78">
        <v>0</v>
      </c>
      <c r="K140" s="78">
        <v>0</v>
      </c>
      <c r="L140" s="54">
        <v>0</v>
      </c>
      <c r="M140" s="78">
        <v>0</v>
      </c>
      <c r="N140" s="78">
        <v>0</v>
      </c>
      <c r="O140" s="78"/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101">
        <v>1</v>
      </c>
      <c r="X140" s="57">
        <f t="shared" ref="X140" si="47">E140*57</f>
        <v>174021</v>
      </c>
      <c r="Y140" s="101">
        <v>1</v>
      </c>
      <c r="Z140" s="57">
        <f t="shared" si="30"/>
        <v>176402.34</v>
      </c>
      <c r="AA140" s="73"/>
      <c r="AB140" s="74"/>
      <c r="AC140" s="74"/>
    </row>
    <row r="141" spans="1:29" s="36" customFormat="1" ht="30" x14ac:dyDescent="0.25">
      <c r="A141" s="101">
        <v>128</v>
      </c>
      <c r="B141" s="75">
        <v>128</v>
      </c>
      <c r="C141" s="55" t="s">
        <v>1205</v>
      </c>
      <c r="D141" s="56">
        <f>'Прил.1.1 -перечень домов'!D146</f>
        <v>1975</v>
      </c>
      <c r="E141" s="57">
        <f>AVERAGE('Прил.1.1 -перечень домов'!I146)</f>
        <v>3970.5</v>
      </c>
      <c r="F141" s="76">
        <f>SUM('Прил.1.1 -перечень домов'!J146)*(3.9*31+4.13*26+6.71*16+7.69*12+8.45*12+9.29*252)</f>
        <v>10553599.68</v>
      </c>
      <c r="G141" s="57">
        <f t="shared" si="46"/>
        <v>6386886.6699999999</v>
      </c>
      <c r="H141" s="57">
        <v>0</v>
      </c>
      <c r="I141" s="57">
        <v>0</v>
      </c>
      <c r="J141" s="57">
        <v>0</v>
      </c>
      <c r="K141" s="57">
        <v>0</v>
      </c>
      <c r="L141" s="54">
        <v>0</v>
      </c>
      <c r="M141" s="57">
        <v>0</v>
      </c>
      <c r="N141" s="57">
        <v>920</v>
      </c>
      <c r="O141" s="57">
        <v>6594</v>
      </c>
      <c r="P141" s="57">
        <f t="shared" ref="P141:P155" si="48">O141*N141</f>
        <v>6066480</v>
      </c>
      <c r="Q141" s="57">
        <v>0</v>
      </c>
      <c r="R141" s="57">
        <v>0</v>
      </c>
      <c r="S141" s="57">
        <v>0</v>
      </c>
      <c r="T141" s="57">
        <v>0</v>
      </c>
      <c r="U141" s="57">
        <v>0</v>
      </c>
      <c r="V141" s="57">
        <v>0</v>
      </c>
      <c r="W141" s="101">
        <v>1</v>
      </c>
      <c r="X141" s="57">
        <f t="shared" si="45"/>
        <v>190584</v>
      </c>
      <c r="Y141" s="101">
        <v>1</v>
      </c>
      <c r="Z141" s="57">
        <f t="shared" si="30"/>
        <v>129822.67</v>
      </c>
      <c r="AA141" s="73"/>
      <c r="AB141" s="74"/>
      <c r="AC141" s="74"/>
    </row>
    <row r="142" spans="1:29" s="36" customFormat="1" ht="30" x14ac:dyDescent="0.25">
      <c r="A142" s="101">
        <v>129</v>
      </c>
      <c r="B142" s="75">
        <v>129</v>
      </c>
      <c r="C142" s="55" t="s">
        <v>1206</v>
      </c>
      <c r="D142" s="56">
        <f>'Прил.1.1 -перечень домов'!D147</f>
        <v>1974</v>
      </c>
      <c r="E142" s="57">
        <f>AVERAGE('Прил.1.1 -перечень домов'!I147)</f>
        <v>2976.6</v>
      </c>
      <c r="F142" s="76">
        <f>SUM('Прил.1.1 -перечень домов'!J147)*(3.9*31+4.13*26+6.71*16+7.69*12+8.45*12+9.29*252)</f>
        <v>7679181.1200000001</v>
      </c>
      <c r="G142" s="57">
        <f t="shared" si="46"/>
        <v>7890604.3600000003</v>
      </c>
      <c r="H142" s="57">
        <v>0</v>
      </c>
      <c r="I142" s="57">
        <v>0</v>
      </c>
      <c r="J142" s="57">
        <v>0</v>
      </c>
      <c r="K142" s="57">
        <v>0</v>
      </c>
      <c r="L142" s="54">
        <v>0</v>
      </c>
      <c r="M142" s="57">
        <v>0</v>
      </c>
      <c r="N142" s="57">
        <v>1150</v>
      </c>
      <c r="O142" s="57">
        <v>6596</v>
      </c>
      <c r="P142" s="57">
        <f t="shared" si="48"/>
        <v>7585400</v>
      </c>
      <c r="Q142" s="57">
        <v>0</v>
      </c>
      <c r="R142" s="57">
        <v>0</v>
      </c>
      <c r="S142" s="57">
        <v>0</v>
      </c>
      <c r="T142" s="57">
        <v>0</v>
      </c>
      <c r="U142" s="57">
        <v>0</v>
      </c>
      <c r="V142" s="57">
        <v>0</v>
      </c>
      <c r="W142" s="101">
        <v>1</v>
      </c>
      <c r="X142" s="57">
        <f t="shared" si="45"/>
        <v>142876.79999999999</v>
      </c>
      <c r="Y142" s="101">
        <v>1</v>
      </c>
      <c r="Z142" s="57">
        <f t="shared" si="30"/>
        <v>162327.56</v>
      </c>
      <c r="AA142" s="73"/>
      <c r="AB142" s="74"/>
      <c r="AC142" s="74"/>
    </row>
    <row r="143" spans="1:29" s="36" customFormat="1" ht="30" x14ac:dyDescent="0.25">
      <c r="A143" s="101">
        <v>130</v>
      </c>
      <c r="B143" s="75">
        <v>130</v>
      </c>
      <c r="C143" s="55" t="s">
        <v>1764</v>
      </c>
      <c r="D143" s="56">
        <f>'Прил.1.1 -перечень домов'!D148</f>
        <v>1972</v>
      </c>
      <c r="E143" s="57">
        <v>11659.2</v>
      </c>
      <c r="F143" s="76">
        <f>SUM('Прил.1.1 -перечень домов'!J148)*(3.9*31+4.13*26+6.71*16+7.69*12+8.45*12+9.29*252)</f>
        <v>24769829.760000002</v>
      </c>
      <c r="G143" s="57">
        <f>H143+I143+J143+K143+M143+P143+R143+T143+V143+X143+Z143</f>
        <v>19745709.899999999</v>
      </c>
      <c r="H143" s="57">
        <v>0</v>
      </c>
      <c r="I143" s="57">
        <v>0</v>
      </c>
      <c r="J143" s="57">
        <v>0</v>
      </c>
      <c r="K143" s="57">
        <v>0</v>
      </c>
      <c r="L143" s="54">
        <v>0</v>
      </c>
      <c r="M143" s="57">
        <v>0</v>
      </c>
      <c r="N143" s="57">
        <v>2847.8</v>
      </c>
      <c r="O143" s="57">
        <v>6596</v>
      </c>
      <c r="P143" s="57">
        <f>O143*N143</f>
        <v>18784088.800000001</v>
      </c>
      <c r="Q143" s="57">
        <v>0</v>
      </c>
      <c r="R143" s="57">
        <v>0</v>
      </c>
      <c r="S143" s="57">
        <v>0</v>
      </c>
      <c r="T143" s="57">
        <v>0</v>
      </c>
      <c r="U143" s="57">
        <v>0</v>
      </c>
      <c r="V143" s="57">
        <v>0</v>
      </c>
      <c r="W143" s="101">
        <v>1</v>
      </c>
      <c r="X143" s="57">
        <f>E143*48</f>
        <v>559641.59999999998</v>
      </c>
      <c r="Y143" s="101">
        <v>1</v>
      </c>
      <c r="Z143" s="57">
        <f>(H143+I143+J143+K143+M143+P143+R143+T143+V143)*0.0214</f>
        <v>401979.5</v>
      </c>
      <c r="AA143" s="73"/>
      <c r="AB143" s="74"/>
      <c r="AC143" s="74"/>
    </row>
    <row r="144" spans="1:29" s="36" customFormat="1" ht="30" x14ac:dyDescent="0.25">
      <c r="A144" s="101">
        <v>131</v>
      </c>
      <c r="B144" s="75">
        <v>131</v>
      </c>
      <c r="C144" s="60" t="s">
        <v>1207</v>
      </c>
      <c r="D144" s="87">
        <f>'Прил.1.1 -перечень домов'!D149</f>
        <v>1977</v>
      </c>
      <c r="E144" s="57">
        <f>AVERAGE('Прил.1.1 -перечень домов'!I149)</f>
        <v>4710.7</v>
      </c>
      <c r="F144" s="76">
        <f>SUM('Прил.1.1 -перечень домов'!J149)*(3.9*31+4.13*26+6.71*16+7.69*12+8.45*12+9.29*252)</f>
        <v>12249432</v>
      </c>
      <c r="G144" s="57">
        <f t="shared" ref="G144:G147" si="49">H144+I144+J144+K144+M144+P144+R144+T144+V144+X144+Z144</f>
        <v>8748723.8200000003</v>
      </c>
      <c r="H144" s="57">
        <v>0</v>
      </c>
      <c r="I144" s="57">
        <v>0</v>
      </c>
      <c r="J144" s="57">
        <v>0</v>
      </c>
      <c r="K144" s="57">
        <v>0</v>
      </c>
      <c r="L144" s="54">
        <v>0</v>
      </c>
      <c r="M144" s="57">
        <v>0</v>
      </c>
      <c r="N144" s="57">
        <v>1265.4000000000001</v>
      </c>
      <c r="O144" s="57">
        <v>6594</v>
      </c>
      <c r="P144" s="57">
        <f t="shared" si="48"/>
        <v>8344047.5999999996</v>
      </c>
      <c r="Q144" s="57">
        <v>0</v>
      </c>
      <c r="R144" s="57">
        <v>0</v>
      </c>
      <c r="S144" s="57">
        <v>0</v>
      </c>
      <c r="T144" s="57">
        <v>0</v>
      </c>
      <c r="U144" s="57">
        <v>0</v>
      </c>
      <c r="V144" s="57">
        <v>0</v>
      </c>
      <c r="W144" s="101">
        <v>1</v>
      </c>
      <c r="X144" s="57">
        <f t="shared" ref="X144:X147" si="50">E144*48</f>
        <v>226113.6</v>
      </c>
      <c r="Y144" s="101">
        <v>1</v>
      </c>
      <c r="Z144" s="57">
        <f t="shared" ref="Z144:Z198" si="51">(H144+I144+J144+K144+M144+P144+R144+T144+V144)*0.0214</f>
        <v>178562.62</v>
      </c>
      <c r="AA144" s="73"/>
      <c r="AB144" s="74"/>
      <c r="AC144" s="74"/>
    </row>
    <row r="145" spans="1:29" s="36" customFormat="1" ht="30" x14ac:dyDescent="0.25">
      <c r="A145" s="101">
        <v>132</v>
      </c>
      <c r="B145" s="75">
        <v>132</v>
      </c>
      <c r="C145" s="55" t="s">
        <v>1208</v>
      </c>
      <c r="D145" s="56">
        <f>'Прил.1.1 -перечень домов'!D150</f>
        <v>1981</v>
      </c>
      <c r="E145" s="57">
        <f>AVERAGE('Прил.1.1 -перечень домов'!I150)</f>
        <v>4863.7</v>
      </c>
      <c r="F145" s="76">
        <f>SUM('Прил.1.1 -перечень домов'!J150)*(3.9*31+4.13*26+6.71*16+7.69*12+8.45*12+9.29*252)</f>
        <v>12630334.08</v>
      </c>
      <c r="G145" s="57">
        <f t="shared" si="49"/>
        <v>8755394.3100000005</v>
      </c>
      <c r="H145" s="57">
        <v>0</v>
      </c>
      <c r="I145" s="57">
        <v>0</v>
      </c>
      <c r="J145" s="57">
        <v>0</v>
      </c>
      <c r="K145" s="57">
        <v>0</v>
      </c>
      <c r="L145" s="54">
        <v>0</v>
      </c>
      <c r="M145" s="57">
        <v>0</v>
      </c>
      <c r="N145" s="57">
        <v>1265.3</v>
      </c>
      <c r="O145" s="57">
        <v>6594</v>
      </c>
      <c r="P145" s="57">
        <f t="shared" si="48"/>
        <v>8343388.2000000002</v>
      </c>
      <c r="Q145" s="57">
        <v>0</v>
      </c>
      <c r="R145" s="57">
        <v>0</v>
      </c>
      <c r="S145" s="57">
        <v>0</v>
      </c>
      <c r="T145" s="57">
        <v>0</v>
      </c>
      <c r="U145" s="57">
        <v>0</v>
      </c>
      <c r="V145" s="57">
        <v>0</v>
      </c>
      <c r="W145" s="101">
        <v>1</v>
      </c>
      <c r="X145" s="57">
        <f t="shared" si="50"/>
        <v>233457.6</v>
      </c>
      <c r="Y145" s="101">
        <v>1</v>
      </c>
      <c r="Z145" s="57">
        <f t="shared" si="51"/>
        <v>178548.51</v>
      </c>
      <c r="AA145" s="73"/>
      <c r="AB145" s="74"/>
      <c r="AC145" s="74"/>
    </row>
    <row r="146" spans="1:29" s="36" customFormat="1" ht="30" x14ac:dyDescent="0.25">
      <c r="A146" s="101">
        <v>133</v>
      </c>
      <c r="B146" s="75">
        <v>133</v>
      </c>
      <c r="C146" s="55" t="s">
        <v>1209</v>
      </c>
      <c r="D146" s="56">
        <f>'Прил.1.1 -перечень домов'!D151</f>
        <v>1982</v>
      </c>
      <c r="E146" s="57">
        <f>AVERAGE('Прил.1.1 -перечень домов'!I151)</f>
        <v>816.5</v>
      </c>
      <c r="F146" s="76">
        <f>SUM('Прил.1.1 -перечень домов'!J151)*(3.9*31+4.13*26+6.71*16+7.69*12+8.45*12+9.29*252)</f>
        <v>2161411.2000000002</v>
      </c>
      <c r="G146" s="57">
        <f t="shared" si="49"/>
        <v>3383950.15</v>
      </c>
      <c r="H146" s="57">
        <v>0</v>
      </c>
      <c r="I146" s="57">
        <v>0</v>
      </c>
      <c r="J146" s="57">
        <v>0</v>
      </c>
      <c r="K146" s="57">
        <v>0</v>
      </c>
      <c r="L146" s="54">
        <v>0</v>
      </c>
      <c r="M146" s="57">
        <v>0</v>
      </c>
      <c r="N146" s="57">
        <v>696</v>
      </c>
      <c r="O146" s="57">
        <v>4705</v>
      </c>
      <c r="P146" s="57">
        <f t="shared" si="48"/>
        <v>3274680</v>
      </c>
      <c r="Q146" s="57">
        <v>0</v>
      </c>
      <c r="R146" s="57">
        <v>0</v>
      </c>
      <c r="S146" s="57">
        <v>0</v>
      </c>
      <c r="T146" s="57">
        <v>0</v>
      </c>
      <c r="U146" s="57">
        <v>0</v>
      </c>
      <c r="V146" s="57">
        <v>0</v>
      </c>
      <c r="W146" s="101">
        <v>1</v>
      </c>
      <c r="X146" s="57">
        <f t="shared" si="50"/>
        <v>39192</v>
      </c>
      <c r="Y146" s="101">
        <v>1</v>
      </c>
      <c r="Z146" s="57">
        <f t="shared" si="51"/>
        <v>70078.149999999994</v>
      </c>
      <c r="AA146" s="73"/>
      <c r="AB146" s="74"/>
      <c r="AC146" s="74"/>
    </row>
    <row r="147" spans="1:29" s="36" customFormat="1" ht="30" x14ac:dyDescent="0.25">
      <c r="A147" s="101">
        <v>134</v>
      </c>
      <c r="B147" s="75">
        <v>134</v>
      </c>
      <c r="C147" s="55" t="s">
        <v>1210</v>
      </c>
      <c r="D147" s="56">
        <f>'Прил.1.1 -перечень домов'!D152</f>
        <v>1982</v>
      </c>
      <c r="E147" s="57">
        <f>AVERAGE('Прил.1.1 -перечень домов'!I152)</f>
        <v>839.7</v>
      </c>
      <c r="F147" s="76">
        <f>SUM('Прил.1.1 -перечень домов'!J152)*(3.9*31+4.13*26+6.71*16+7.69*12+8.45*12+9.29*252)</f>
        <v>2201883.84</v>
      </c>
      <c r="G147" s="57">
        <f t="shared" si="49"/>
        <v>3349982.24</v>
      </c>
      <c r="H147" s="57">
        <v>0</v>
      </c>
      <c r="I147" s="57">
        <v>0</v>
      </c>
      <c r="J147" s="57">
        <v>0</v>
      </c>
      <c r="K147" s="57">
        <v>0</v>
      </c>
      <c r="L147" s="54">
        <v>0</v>
      </c>
      <c r="M147" s="57">
        <v>0</v>
      </c>
      <c r="N147" s="57">
        <v>688.7</v>
      </c>
      <c r="O147" s="57">
        <v>4705</v>
      </c>
      <c r="P147" s="57">
        <f t="shared" si="48"/>
        <v>3240333.5</v>
      </c>
      <c r="Q147" s="57">
        <v>0</v>
      </c>
      <c r="R147" s="57">
        <v>0</v>
      </c>
      <c r="S147" s="57">
        <v>0</v>
      </c>
      <c r="T147" s="57">
        <v>0</v>
      </c>
      <c r="U147" s="57">
        <v>0</v>
      </c>
      <c r="V147" s="57">
        <v>0</v>
      </c>
      <c r="W147" s="101">
        <v>1</v>
      </c>
      <c r="X147" s="57">
        <f t="shared" si="50"/>
        <v>40305.599999999999</v>
      </c>
      <c r="Y147" s="101">
        <v>1</v>
      </c>
      <c r="Z147" s="57">
        <f t="shared" si="51"/>
        <v>69343.14</v>
      </c>
      <c r="AA147" s="73"/>
      <c r="AB147" s="74"/>
      <c r="AC147" s="74"/>
    </row>
    <row r="148" spans="1:29" s="36" customFormat="1" ht="30" x14ac:dyDescent="0.25">
      <c r="A148" s="101">
        <v>135</v>
      </c>
      <c r="B148" s="75">
        <v>135</v>
      </c>
      <c r="C148" s="55" t="s">
        <v>1211</v>
      </c>
      <c r="D148" s="56">
        <f>'Прил.1.1 -перечень домов'!D153</f>
        <v>1976</v>
      </c>
      <c r="E148" s="57">
        <f>AVERAGE('Прил.1.1 -перечень домов'!I153)</f>
        <v>4663.3</v>
      </c>
      <c r="F148" s="76">
        <f>SUM('Прил.1.1 -перечень домов'!J153)*(3.9*31+4.13*26+6.71*16+7.69*12+8.45*12+9.29*252)</f>
        <v>11249958.720000001</v>
      </c>
      <c r="G148" s="57">
        <f t="shared" ref="G148:G150" si="52">H148+I148+J148+K148+M148+P148+R148+T148+V148+X148+Z148</f>
        <v>9433528.4600000009</v>
      </c>
      <c r="H148" s="57">
        <v>0</v>
      </c>
      <c r="I148" s="57">
        <v>0</v>
      </c>
      <c r="J148" s="57">
        <v>0</v>
      </c>
      <c r="K148" s="57">
        <v>0</v>
      </c>
      <c r="L148" s="54">
        <v>0</v>
      </c>
      <c r="M148" s="57">
        <v>0</v>
      </c>
      <c r="N148" s="57">
        <v>1367</v>
      </c>
      <c r="O148" s="57">
        <v>6596</v>
      </c>
      <c r="P148" s="57">
        <f t="shared" si="48"/>
        <v>9016732</v>
      </c>
      <c r="Q148" s="57">
        <v>0</v>
      </c>
      <c r="R148" s="57">
        <v>0</v>
      </c>
      <c r="S148" s="57">
        <v>0</v>
      </c>
      <c r="T148" s="57">
        <v>0</v>
      </c>
      <c r="U148" s="57">
        <v>0</v>
      </c>
      <c r="V148" s="57">
        <v>0</v>
      </c>
      <c r="W148" s="101">
        <v>1</v>
      </c>
      <c r="X148" s="57">
        <f t="shared" ref="X148:X158" si="53">E148*48</f>
        <v>223838.4</v>
      </c>
      <c r="Y148" s="101">
        <v>1</v>
      </c>
      <c r="Z148" s="57">
        <f t="shared" si="51"/>
        <v>192958.06</v>
      </c>
      <c r="AA148" s="73"/>
      <c r="AB148" s="74"/>
      <c r="AC148" s="74"/>
    </row>
    <row r="149" spans="1:29" s="36" customFormat="1" ht="30" x14ac:dyDescent="0.25">
      <c r="A149" s="101">
        <v>136</v>
      </c>
      <c r="B149" s="75">
        <v>136</v>
      </c>
      <c r="C149" s="55" t="s">
        <v>1212</v>
      </c>
      <c r="D149" s="56">
        <f>'Прил.1.1 -перечень домов'!D154</f>
        <v>1977</v>
      </c>
      <c r="E149" s="57">
        <f>AVERAGE('Прил.1.1 -перечень домов'!I154)</f>
        <v>4883.3999999999996</v>
      </c>
      <c r="F149" s="76">
        <f>SUM('Прил.1.1 -перечень домов'!J154)*(3.9*31+4.13*26+6.71*16+7.69*12+8.45*12+9.29*252)</f>
        <v>12719316.48</v>
      </c>
      <c r="G149" s="57">
        <f t="shared" si="52"/>
        <v>7048412.1299999999</v>
      </c>
      <c r="H149" s="57">
        <v>0</v>
      </c>
      <c r="I149" s="57">
        <v>0</v>
      </c>
      <c r="J149" s="57">
        <v>0</v>
      </c>
      <c r="K149" s="57">
        <v>0</v>
      </c>
      <c r="L149" s="54">
        <v>0</v>
      </c>
      <c r="M149" s="57">
        <v>0</v>
      </c>
      <c r="N149" s="57">
        <v>1119.9000000000001</v>
      </c>
      <c r="O149" s="57">
        <v>5957</v>
      </c>
      <c r="P149" s="57">
        <f t="shared" si="48"/>
        <v>6671244.2999999998</v>
      </c>
      <c r="Q149" s="57">
        <v>0</v>
      </c>
      <c r="R149" s="57">
        <v>0</v>
      </c>
      <c r="S149" s="57">
        <v>0</v>
      </c>
      <c r="T149" s="57">
        <v>0</v>
      </c>
      <c r="U149" s="57">
        <v>0</v>
      </c>
      <c r="V149" s="57">
        <v>0</v>
      </c>
      <c r="W149" s="101">
        <v>1</v>
      </c>
      <c r="X149" s="57">
        <f t="shared" si="53"/>
        <v>234403.20000000001</v>
      </c>
      <c r="Y149" s="101">
        <v>1</v>
      </c>
      <c r="Z149" s="57">
        <f t="shared" si="51"/>
        <v>142764.63</v>
      </c>
      <c r="AA149" s="73"/>
      <c r="AB149" s="74"/>
      <c r="AC149" s="74"/>
    </row>
    <row r="150" spans="1:29" s="36" customFormat="1" ht="30" x14ac:dyDescent="0.25">
      <c r="A150" s="101">
        <v>137</v>
      </c>
      <c r="B150" s="75">
        <v>137</v>
      </c>
      <c r="C150" s="55" t="s">
        <v>2140</v>
      </c>
      <c r="D150" s="56">
        <f>'Прил.1.1 -перечень домов'!D155</f>
        <v>2001</v>
      </c>
      <c r="E150" s="57">
        <f>AVERAGE('Прил.1.1 -перечень домов'!I155)</f>
        <v>5055.3</v>
      </c>
      <c r="F150" s="76">
        <f>SUM('Прил.1.1 -перечень домов'!J155)*(3.9*31+4.13*26+6.71*16+7.69*12+8.45*12+9.29*252)</f>
        <v>14099691.84</v>
      </c>
      <c r="G150" s="57">
        <f t="shared" si="52"/>
        <v>5542197.1900000004</v>
      </c>
      <c r="H150" s="57">
        <v>0</v>
      </c>
      <c r="I150" s="57">
        <v>0</v>
      </c>
      <c r="J150" s="57">
        <v>0</v>
      </c>
      <c r="K150" s="57">
        <v>0</v>
      </c>
      <c r="L150" s="54">
        <v>2</v>
      </c>
      <c r="M150" s="57">
        <f>L150*2681710</f>
        <v>5363420</v>
      </c>
      <c r="N150" s="57">
        <v>0</v>
      </c>
      <c r="O150" s="57">
        <v>0</v>
      </c>
      <c r="P150" s="57">
        <v>0</v>
      </c>
      <c r="Q150" s="57">
        <v>0</v>
      </c>
      <c r="R150" s="57">
        <v>0</v>
      </c>
      <c r="S150" s="57">
        <v>0</v>
      </c>
      <c r="T150" s="57">
        <v>0</v>
      </c>
      <c r="U150" s="57">
        <v>0</v>
      </c>
      <c r="V150" s="57">
        <v>0</v>
      </c>
      <c r="W150" s="54">
        <f>L150</f>
        <v>2</v>
      </c>
      <c r="X150" s="57">
        <f>32000*W150</f>
        <v>64000</v>
      </c>
      <c r="Y150" s="101">
        <v>1</v>
      </c>
      <c r="Z150" s="57">
        <f t="shared" si="51"/>
        <v>114777.19</v>
      </c>
      <c r="AA150" s="73"/>
      <c r="AB150" s="74"/>
      <c r="AC150" s="74"/>
    </row>
    <row r="151" spans="1:29" s="36" customFormat="1" ht="30" customHeight="1" x14ac:dyDescent="0.25">
      <c r="A151" s="101">
        <v>138</v>
      </c>
      <c r="B151" s="75">
        <v>138</v>
      </c>
      <c r="C151" s="55" t="s">
        <v>1213</v>
      </c>
      <c r="D151" s="56">
        <f>'Прил.1.1 -перечень домов'!D156</f>
        <v>1974</v>
      </c>
      <c r="E151" s="57">
        <f>AVERAGE('Прил.1.1 -перечень домов'!I156)</f>
        <v>798.8</v>
      </c>
      <c r="F151" s="76">
        <f>SUM('Прил.1.1 -перечень домов'!J156)*(3.9*31+4.13*26+6.71*16+7.69*12+8.45*12+9.29*252)</f>
        <v>2108595.84</v>
      </c>
      <c r="G151" s="57">
        <f t="shared" ref="G151:G154" si="54">H151+I151+J151+K151+M151+P151+R151+T151+V151+X151+Z151</f>
        <v>2990956.49</v>
      </c>
      <c r="H151" s="57">
        <v>0</v>
      </c>
      <c r="I151" s="57">
        <v>0</v>
      </c>
      <c r="J151" s="57">
        <v>0</v>
      </c>
      <c r="K151" s="57">
        <v>0</v>
      </c>
      <c r="L151" s="54">
        <v>0</v>
      </c>
      <c r="M151" s="57">
        <v>0</v>
      </c>
      <c r="N151" s="57">
        <v>614.4</v>
      </c>
      <c r="O151" s="57">
        <v>4705</v>
      </c>
      <c r="P151" s="57">
        <f t="shared" si="48"/>
        <v>2890752</v>
      </c>
      <c r="Q151" s="57">
        <v>0</v>
      </c>
      <c r="R151" s="57">
        <v>0</v>
      </c>
      <c r="S151" s="57">
        <v>0</v>
      </c>
      <c r="T151" s="57">
        <v>0</v>
      </c>
      <c r="U151" s="57">
        <v>0</v>
      </c>
      <c r="V151" s="57">
        <v>0</v>
      </c>
      <c r="W151" s="101">
        <v>1</v>
      </c>
      <c r="X151" s="57">
        <f t="shared" si="53"/>
        <v>38342.400000000001</v>
      </c>
      <c r="Y151" s="101">
        <v>1</v>
      </c>
      <c r="Z151" s="57">
        <f t="shared" si="51"/>
        <v>61862.09</v>
      </c>
      <c r="AA151" s="73"/>
      <c r="AB151" s="74"/>
      <c r="AC151" s="74"/>
    </row>
    <row r="152" spans="1:29" s="36" customFormat="1" ht="30" customHeight="1" x14ac:dyDescent="0.25">
      <c r="A152" s="101">
        <v>139</v>
      </c>
      <c r="B152" s="75">
        <v>139</v>
      </c>
      <c r="C152" s="55" t="s">
        <v>1214</v>
      </c>
      <c r="D152" s="56">
        <f>'Прил.1.1 -перечень домов'!D157</f>
        <v>1978</v>
      </c>
      <c r="E152" s="57">
        <f>AVERAGE('Прил.1.1 -перечень домов'!I157)</f>
        <v>2008.6</v>
      </c>
      <c r="F152" s="76">
        <f>SUM('Прил.1.1 -перечень домов'!J157)*(3.9*31+4.13*26+6.71*16+7.69*12+8.45*12+9.29*252)</f>
        <v>5295888</v>
      </c>
      <c r="G152" s="57">
        <f t="shared" si="54"/>
        <v>7112485.3899999997</v>
      </c>
      <c r="H152" s="57">
        <v>0</v>
      </c>
      <c r="I152" s="57">
        <v>0</v>
      </c>
      <c r="J152" s="57">
        <v>0</v>
      </c>
      <c r="K152" s="57">
        <v>0</v>
      </c>
      <c r="L152" s="54">
        <v>0</v>
      </c>
      <c r="M152" s="57">
        <v>0</v>
      </c>
      <c r="N152" s="57">
        <v>1041.4000000000001</v>
      </c>
      <c r="O152" s="57">
        <v>6596</v>
      </c>
      <c r="P152" s="57">
        <f t="shared" si="48"/>
        <v>6869074.4000000004</v>
      </c>
      <c r="Q152" s="57">
        <v>0</v>
      </c>
      <c r="R152" s="57">
        <v>0</v>
      </c>
      <c r="S152" s="57">
        <v>0</v>
      </c>
      <c r="T152" s="57">
        <v>0</v>
      </c>
      <c r="U152" s="57">
        <v>0</v>
      </c>
      <c r="V152" s="57">
        <v>0</v>
      </c>
      <c r="W152" s="101">
        <v>1</v>
      </c>
      <c r="X152" s="57">
        <f t="shared" si="53"/>
        <v>96412.800000000003</v>
      </c>
      <c r="Y152" s="101">
        <v>1</v>
      </c>
      <c r="Z152" s="57">
        <f t="shared" si="51"/>
        <v>146998.19</v>
      </c>
      <c r="AA152" s="73"/>
      <c r="AB152" s="74"/>
      <c r="AC152" s="74"/>
    </row>
    <row r="153" spans="1:29" s="36" customFormat="1" ht="30" x14ac:dyDescent="0.25">
      <c r="A153" s="101">
        <v>140</v>
      </c>
      <c r="B153" s="75">
        <v>140</v>
      </c>
      <c r="C153" s="55" t="s">
        <v>1215</v>
      </c>
      <c r="D153" s="56">
        <f>'Прил.1.1 -перечень домов'!D158</f>
        <v>1974</v>
      </c>
      <c r="E153" s="57">
        <f>AVERAGE('Прил.1.1 -перечень домов'!I158)</f>
        <v>2988.7</v>
      </c>
      <c r="F153" s="76">
        <f>SUM('Прил.1.1 -перечень домов'!J158)*(3.9*31+4.13*26+6.71*16+7.69*12+8.45*12+9.29*252)</f>
        <v>7705875.8399999999</v>
      </c>
      <c r="G153" s="57">
        <f t="shared" si="54"/>
        <v>6456171.2699999996</v>
      </c>
      <c r="H153" s="57">
        <v>0</v>
      </c>
      <c r="I153" s="57">
        <v>0</v>
      </c>
      <c r="J153" s="57">
        <v>0</v>
      </c>
      <c r="K153" s="57">
        <v>0</v>
      </c>
      <c r="L153" s="54">
        <v>0</v>
      </c>
      <c r="M153" s="57">
        <v>0</v>
      </c>
      <c r="N153" s="57">
        <v>937</v>
      </c>
      <c r="O153" s="57">
        <v>6596</v>
      </c>
      <c r="P153" s="57">
        <f t="shared" si="48"/>
        <v>6180452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101">
        <v>1</v>
      </c>
      <c r="X153" s="57">
        <f t="shared" si="53"/>
        <v>143457.60000000001</v>
      </c>
      <c r="Y153" s="101">
        <v>1</v>
      </c>
      <c r="Z153" s="57">
        <f t="shared" si="51"/>
        <v>132261.67000000001</v>
      </c>
      <c r="AA153" s="73"/>
      <c r="AB153" s="74"/>
      <c r="AC153" s="74"/>
    </row>
    <row r="154" spans="1:29" s="36" customFormat="1" ht="30" x14ac:dyDescent="0.25">
      <c r="A154" s="101">
        <v>141</v>
      </c>
      <c r="B154" s="75">
        <v>141</v>
      </c>
      <c r="C154" s="55" t="s">
        <v>1216</v>
      </c>
      <c r="D154" s="56">
        <f>'Прил.1.1 -перечень домов'!D159</f>
        <v>1977</v>
      </c>
      <c r="E154" s="57">
        <f>AVERAGE('Прил.1.1 -перечень домов'!I159)</f>
        <v>3528.6</v>
      </c>
      <c r="F154" s="76">
        <f>SUM('Прил.1.1 -перечень домов'!J159)*(3.9*31+4.13*26+6.71*16+7.69*12+8.45*12+9.29*252)</f>
        <v>9259049.2799999993</v>
      </c>
      <c r="G154" s="57">
        <f t="shared" si="54"/>
        <v>4957858.4000000004</v>
      </c>
      <c r="H154" s="57">
        <v>0</v>
      </c>
      <c r="I154" s="57">
        <v>0</v>
      </c>
      <c r="J154" s="57">
        <v>0</v>
      </c>
      <c r="K154" s="57">
        <v>0</v>
      </c>
      <c r="L154" s="54">
        <v>0</v>
      </c>
      <c r="M154" s="57">
        <v>0</v>
      </c>
      <c r="N154" s="57">
        <v>787</v>
      </c>
      <c r="O154" s="57">
        <v>5957</v>
      </c>
      <c r="P154" s="57">
        <f t="shared" si="48"/>
        <v>4688159</v>
      </c>
      <c r="Q154" s="57">
        <v>0</v>
      </c>
      <c r="R154" s="57">
        <v>0</v>
      </c>
      <c r="S154" s="57">
        <v>0</v>
      </c>
      <c r="T154" s="57">
        <v>0</v>
      </c>
      <c r="U154" s="57">
        <v>0</v>
      </c>
      <c r="V154" s="57">
        <v>0</v>
      </c>
      <c r="W154" s="101">
        <v>1</v>
      </c>
      <c r="X154" s="57">
        <f t="shared" si="53"/>
        <v>169372.79999999999</v>
      </c>
      <c r="Y154" s="101">
        <v>1</v>
      </c>
      <c r="Z154" s="57">
        <f t="shared" si="51"/>
        <v>100326.6</v>
      </c>
      <c r="AA154" s="73"/>
      <c r="AB154" s="74"/>
      <c r="AC154" s="74"/>
    </row>
    <row r="155" spans="1:29" s="36" customFormat="1" ht="30" x14ac:dyDescent="0.25">
      <c r="A155" s="101">
        <v>142</v>
      </c>
      <c r="B155" s="75">
        <v>142</v>
      </c>
      <c r="C155" s="55" t="s">
        <v>1217</v>
      </c>
      <c r="D155" s="56">
        <f>'Прил.1.1 -перечень домов'!D160</f>
        <v>1976</v>
      </c>
      <c r="E155" s="57">
        <f>AVERAGE('Прил.1.1 -перечень домов'!I160)</f>
        <v>3026.3</v>
      </c>
      <c r="F155" s="76">
        <f>SUM('Прил.1.1 -перечень домов'!J160)*(3.9*31+4.13*26+6.71*16+7.69*12+8.45*12+9.29*252)</f>
        <v>7812080.6399999997</v>
      </c>
      <c r="G155" s="57">
        <f>H155+I155+J155+K155+M155+P155+R155+T155+V155+X155+Z155</f>
        <v>4933748</v>
      </c>
      <c r="H155" s="57">
        <v>0</v>
      </c>
      <c r="I155" s="57">
        <v>0</v>
      </c>
      <c r="J155" s="57">
        <v>0</v>
      </c>
      <c r="K155" s="57">
        <v>0</v>
      </c>
      <c r="L155" s="54">
        <v>0</v>
      </c>
      <c r="M155" s="57">
        <v>0</v>
      </c>
      <c r="N155" s="57">
        <v>787</v>
      </c>
      <c r="O155" s="57">
        <v>5957</v>
      </c>
      <c r="P155" s="57">
        <f t="shared" si="48"/>
        <v>4688159</v>
      </c>
      <c r="Q155" s="57">
        <v>0</v>
      </c>
      <c r="R155" s="57">
        <v>0</v>
      </c>
      <c r="S155" s="57">
        <v>0</v>
      </c>
      <c r="T155" s="57">
        <v>0</v>
      </c>
      <c r="U155" s="57">
        <v>0</v>
      </c>
      <c r="V155" s="57">
        <v>0</v>
      </c>
      <c r="W155" s="101">
        <v>1</v>
      </c>
      <c r="X155" s="57">
        <f t="shared" si="53"/>
        <v>145262.39999999999</v>
      </c>
      <c r="Y155" s="101">
        <v>1</v>
      </c>
      <c r="Z155" s="57">
        <f t="shared" si="51"/>
        <v>100326.6</v>
      </c>
      <c r="AA155" s="73"/>
      <c r="AB155" s="74"/>
      <c r="AC155" s="74"/>
    </row>
    <row r="156" spans="1:29" s="36" customFormat="1" ht="30" x14ac:dyDescent="0.25">
      <c r="A156" s="101">
        <v>143</v>
      </c>
      <c r="B156" s="75">
        <v>143</v>
      </c>
      <c r="C156" s="55" t="s">
        <v>1218</v>
      </c>
      <c r="D156" s="56">
        <f>'Прил.1.1 -перечень домов'!D161</f>
        <v>1978</v>
      </c>
      <c r="E156" s="57">
        <f>AVERAGE('Прил.1.1 -перечень домов'!I161)</f>
        <v>4908.8</v>
      </c>
      <c r="F156" s="76">
        <f>SUM('Прил.1.1 -перечень домов'!J161)*(3.9*31+4.13*26+6.71*16+7.69*12+8.45*12+9.29*252)</f>
        <v>12764094.720000001</v>
      </c>
      <c r="G156" s="57">
        <f>H156+I156+J156+K156+M156+P156+R156+T156+V156+X156+Z156</f>
        <v>5704890.5300000003</v>
      </c>
      <c r="H156" s="78">
        <v>0</v>
      </c>
      <c r="I156" s="78">
        <v>0</v>
      </c>
      <c r="J156" s="57">
        <f>E156*855</f>
        <v>4197024</v>
      </c>
      <c r="K156" s="57">
        <f>E156*228</f>
        <v>1119206.3999999999</v>
      </c>
      <c r="L156" s="54">
        <v>0</v>
      </c>
      <c r="M156" s="78">
        <v>0</v>
      </c>
      <c r="N156" s="78">
        <v>0</v>
      </c>
      <c r="O156" s="78"/>
      <c r="P156" s="78">
        <v>0</v>
      </c>
      <c r="Q156" s="78">
        <v>0</v>
      </c>
      <c r="R156" s="78">
        <v>0</v>
      </c>
      <c r="S156" s="78">
        <v>0</v>
      </c>
      <c r="T156" s="78">
        <v>0</v>
      </c>
      <c r="U156" s="78">
        <v>0</v>
      </c>
      <c r="V156" s="78">
        <v>0</v>
      </c>
      <c r="W156" s="101">
        <v>2</v>
      </c>
      <c r="X156" s="57">
        <f>E156*28+E156*28</f>
        <v>274892.79999999999</v>
      </c>
      <c r="Y156" s="101">
        <v>2</v>
      </c>
      <c r="Z156" s="57">
        <f t="shared" si="51"/>
        <v>113767.33</v>
      </c>
      <c r="AA156" s="73"/>
      <c r="AB156" s="74"/>
      <c r="AC156" s="74"/>
    </row>
    <row r="157" spans="1:29" s="36" customFormat="1" ht="30" x14ac:dyDescent="0.25">
      <c r="A157" s="101">
        <v>144</v>
      </c>
      <c r="B157" s="75">
        <v>144</v>
      </c>
      <c r="C157" s="55" t="s">
        <v>1219</v>
      </c>
      <c r="D157" s="56">
        <f>'Прил.1.1 -перечень домов'!D162</f>
        <v>1981</v>
      </c>
      <c r="E157" s="57">
        <f>AVERAGE('Прил.1.1 -перечень домов'!I162)</f>
        <v>2999.9</v>
      </c>
      <c r="F157" s="76">
        <f>SUM('Прил.1.1 -перечень домов'!J162)*(3.9*31+4.13*26+6.71*16+7.69*12+8.45*12+9.29*252)</f>
        <v>7750941.1200000001</v>
      </c>
      <c r="G157" s="57">
        <f>H157+I157+J157+K157+M157+P157+R157+T157+V157+X157+Z157</f>
        <v>4753973.79</v>
      </c>
      <c r="H157" s="57">
        <v>0</v>
      </c>
      <c r="I157" s="57">
        <v>0</v>
      </c>
      <c r="J157" s="57">
        <v>0</v>
      </c>
      <c r="K157" s="57">
        <v>0</v>
      </c>
      <c r="L157" s="54">
        <v>0</v>
      </c>
      <c r="M157" s="57">
        <v>0</v>
      </c>
      <c r="N157" s="57">
        <v>936</v>
      </c>
      <c r="O157" s="57">
        <v>4822</v>
      </c>
      <c r="P157" s="57">
        <f t="shared" ref="P157:P165" si="55">O157*N157</f>
        <v>4513392</v>
      </c>
      <c r="Q157" s="57">
        <v>0</v>
      </c>
      <c r="R157" s="57">
        <v>0</v>
      </c>
      <c r="S157" s="57">
        <v>0</v>
      </c>
      <c r="T157" s="57">
        <v>0</v>
      </c>
      <c r="U157" s="57">
        <v>0</v>
      </c>
      <c r="V157" s="57">
        <v>0</v>
      </c>
      <c r="W157" s="101">
        <v>1</v>
      </c>
      <c r="X157" s="57">
        <f t="shared" si="53"/>
        <v>143995.20000000001</v>
      </c>
      <c r="Y157" s="101">
        <v>1</v>
      </c>
      <c r="Z157" s="57">
        <f t="shared" si="51"/>
        <v>96586.59</v>
      </c>
      <c r="AA157" s="73"/>
      <c r="AB157" s="74"/>
      <c r="AC157" s="74"/>
    </row>
    <row r="158" spans="1:29" s="36" customFormat="1" ht="30" x14ac:dyDescent="0.25">
      <c r="A158" s="101">
        <v>145</v>
      </c>
      <c r="B158" s="75">
        <v>145</v>
      </c>
      <c r="C158" s="55" t="s">
        <v>1220</v>
      </c>
      <c r="D158" s="56">
        <f>'Прил.1.1 -перечень домов'!D163</f>
        <v>2004</v>
      </c>
      <c r="E158" s="57">
        <f>AVERAGE('Прил.1.1 -перечень домов'!I163)</f>
        <v>11485.9</v>
      </c>
      <c r="F158" s="76">
        <f>SUM('Прил.1.1 -перечень домов'!J163)*(3.9*31+4.13*26+6.71*16+7.69*12+8.45*12+9.29*252)</f>
        <v>28672138.559999999</v>
      </c>
      <c r="G158" s="57">
        <f>H158+I158+J158+K158+M158+P158+R158+T158+V158+X158+Z158</f>
        <v>5771806.8700000001</v>
      </c>
      <c r="H158" s="57">
        <v>0</v>
      </c>
      <c r="I158" s="57">
        <v>0</v>
      </c>
      <c r="J158" s="57">
        <v>0</v>
      </c>
      <c r="K158" s="57">
        <v>0</v>
      </c>
      <c r="L158" s="54">
        <v>0</v>
      </c>
      <c r="M158" s="57">
        <v>0</v>
      </c>
      <c r="N158" s="57">
        <v>858</v>
      </c>
      <c r="O158" s="57">
        <v>5957</v>
      </c>
      <c r="P158" s="57">
        <f t="shared" si="55"/>
        <v>5111106</v>
      </c>
      <c r="Q158" s="57">
        <v>0</v>
      </c>
      <c r="R158" s="57">
        <v>0</v>
      </c>
      <c r="S158" s="57">
        <v>0</v>
      </c>
      <c r="T158" s="57">
        <v>0</v>
      </c>
      <c r="U158" s="57">
        <v>0</v>
      </c>
      <c r="V158" s="57">
        <v>0</v>
      </c>
      <c r="W158" s="101">
        <v>1</v>
      </c>
      <c r="X158" s="57">
        <f t="shared" si="53"/>
        <v>551323.19999999995</v>
      </c>
      <c r="Y158" s="101">
        <v>1</v>
      </c>
      <c r="Z158" s="57">
        <f t="shared" si="51"/>
        <v>109377.67</v>
      </c>
      <c r="AA158" s="73"/>
      <c r="AB158" s="74"/>
      <c r="AC158" s="74"/>
    </row>
    <row r="159" spans="1:29" s="36" customFormat="1" ht="30" x14ac:dyDescent="0.25">
      <c r="A159" s="101">
        <v>146</v>
      </c>
      <c r="B159" s="75">
        <v>146</v>
      </c>
      <c r="C159" s="55" t="s">
        <v>1221</v>
      </c>
      <c r="D159" s="56">
        <f>'Прил.1.1 -перечень домов'!D164</f>
        <v>1975</v>
      </c>
      <c r="E159" s="57">
        <f>AVERAGE('Прил.1.1 -перечень домов'!I164)</f>
        <v>3558.4</v>
      </c>
      <c r="F159" s="76">
        <f>SUM('Прил.1.1 -перечень домов'!J164)*(3.9*31+4.13*26+6.71*16+7.69*12+8.45*12+9.29*252)</f>
        <v>7827006.7199999997</v>
      </c>
      <c r="G159" s="57">
        <f t="shared" ref="G159:G160" si="56">H159+I159+J159+K159+M159+P159+R159+T159+V159+X159+Z159</f>
        <v>4958898.83</v>
      </c>
      <c r="H159" s="57">
        <v>0</v>
      </c>
      <c r="I159" s="57">
        <v>0</v>
      </c>
      <c r="J159" s="57">
        <v>0</v>
      </c>
      <c r="K159" s="57">
        <v>0</v>
      </c>
      <c r="L159" s="54">
        <v>0</v>
      </c>
      <c r="M159" s="57">
        <v>0</v>
      </c>
      <c r="N159" s="57">
        <v>710.7</v>
      </c>
      <c r="O159" s="57">
        <v>6596</v>
      </c>
      <c r="P159" s="57">
        <f t="shared" si="55"/>
        <v>4687777.2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101">
        <v>1</v>
      </c>
      <c r="X159" s="57">
        <f t="shared" ref="X159:X167" si="57">E159*48</f>
        <v>170803.20000000001</v>
      </c>
      <c r="Y159" s="101">
        <v>1</v>
      </c>
      <c r="Z159" s="57">
        <f t="shared" si="51"/>
        <v>100318.43</v>
      </c>
      <c r="AA159" s="73"/>
      <c r="AB159" s="74"/>
      <c r="AC159" s="74"/>
    </row>
    <row r="160" spans="1:29" s="36" customFormat="1" ht="30" x14ac:dyDescent="0.25">
      <c r="A160" s="101">
        <v>147</v>
      </c>
      <c r="B160" s="75">
        <v>147</v>
      </c>
      <c r="C160" s="55" t="s">
        <v>1222</v>
      </c>
      <c r="D160" s="56">
        <f>'Прил.1.1 -перечень домов'!D165</f>
        <v>1976</v>
      </c>
      <c r="E160" s="57">
        <f>AVERAGE('Прил.1.1 -перечень домов'!I165)</f>
        <v>3044.4</v>
      </c>
      <c r="F160" s="76">
        <f>SUM('Прил.1.1 -перечень домов'!J165)*(3.9*31+4.13*26+6.71*16+7.69*12+8.45*12+9.29*252)</f>
        <v>7854275.5199999996</v>
      </c>
      <c r="G160" s="57">
        <f t="shared" si="56"/>
        <v>4338337.78</v>
      </c>
      <c r="H160" s="57">
        <v>0</v>
      </c>
      <c r="I160" s="57">
        <v>0</v>
      </c>
      <c r="J160" s="57">
        <v>0</v>
      </c>
      <c r="K160" s="57">
        <v>0</v>
      </c>
      <c r="L160" s="54">
        <v>0</v>
      </c>
      <c r="M160" s="57">
        <v>0</v>
      </c>
      <c r="N160" s="57">
        <v>689</v>
      </c>
      <c r="O160" s="57">
        <v>5957</v>
      </c>
      <c r="P160" s="57">
        <f t="shared" si="55"/>
        <v>4104373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101">
        <v>1</v>
      </c>
      <c r="X160" s="57">
        <f t="shared" si="57"/>
        <v>146131.20000000001</v>
      </c>
      <c r="Y160" s="101">
        <v>1</v>
      </c>
      <c r="Z160" s="57">
        <f t="shared" si="51"/>
        <v>87833.58</v>
      </c>
      <c r="AA160" s="73"/>
      <c r="AB160" s="74"/>
      <c r="AC160" s="74"/>
    </row>
    <row r="161" spans="1:29" s="36" customFormat="1" ht="30" x14ac:dyDescent="0.25">
      <c r="A161" s="101">
        <v>148</v>
      </c>
      <c r="B161" s="75">
        <v>148</v>
      </c>
      <c r="C161" s="55" t="s">
        <v>1368</v>
      </c>
      <c r="D161" s="56">
        <f>'Прил.1.1 -перечень домов'!D166</f>
        <v>1956</v>
      </c>
      <c r="E161" s="79">
        <v>3932.7</v>
      </c>
      <c r="F161" s="76">
        <f>SUM('Прил.1.1 -перечень домов'!J166)*(3.9*31+4.13*26+6.71*16+7.69*12+8.45*12+9.29*252)</f>
        <v>10069937.279999999</v>
      </c>
      <c r="G161" s="57">
        <f>H161+I161+J161+K161+M161+P161+R161+T161+V161+X161+Z161</f>
        <v>4486314.72</v>
      </c>
      <c r="H161" s="57">
        <v>0</v>
      </c>
      <c r="I161" s="57">
        <v>0</v>
      </c>
      <c r="J161" s="57">
        <v>0</v>
      </c>
      <c r="K161" s="57">
        <v>0</v>
      </c>
      <c r="L161" s="54">
        <v>2</v>
      </c>
      <c r="M161" s="78">
        <f>L161*2164830</f>
        <v>4329660</v>
      </c>
      <c r="N161" s="79">
        <v>0</v>
      </c>
      <c r="O161" s="79"/>
      <c r="P161" s="78">
        <v>0</v>
      </c>
      <c r="Q161" s="78">
        <v>0</v>
      </c>
      <c r="R161" s="78">
        <v>0</v>
      </c>
      <c r="S161" s="78">
        <v>0</v>
      </c>
      <c r="T161" s="78">
        <v>0</v>
      </c>
      <c r="U161" s="78">
        <v>0</v>
      </c>
      <c r="V161" s="78">
        <v>0</v>
      </c>
      <c r="W161" s="54">
        <f>L161</f>
        <v>2</v>
      </c>
      <c r="X161" s="57">
        <f>32000*W161</f>
        <v>64000</v>
      </c>
      <c r="Y161" s="101">
        <v>1</v>
      </c>
      <c r="Z161" s="57">
        <f>(H161+I161+J161+K161+M161+P161+R161+T161+V161)*0.0214</f>
        <v>92654.720000000001</v>
      </c>
      <c r="AA161" s="73"/>
      <c r="AB161" s="74"/>
      <c r="AC161" s="74"/>
    </row>
    <row r="162" spans="1:29" s="36" customFormat="1" ht="30" x14ac:dyDescent="0.25">
      <c r="A162" s="101">
        <v>149</v>
      </c>
      <c r="B162" s="75">
        <v>149</v>
      </c>
      <c r="C162" s="55" t="s">
        <v>1223</v>
      </c>
      <c r="D162" s="56">
        <f>'Прил.1.1 -перечень домов'!D167</f>
        <v>1981</v>
      </c>
      <c r="E162" s="57">
        <f>AVERAGE('Прил.1.1 -перечень домов'!I167)</f>
        <v>4483.5</v>
      </c>
      <c r="F162" s="76">
        <f>SUM('Прил.1.1 -перечень домов'!J167)*(3.9*31+4.13*26+6.71*16+7.69*12+8.45*12+9.29*252)</f>
        <v>11505711.359999999</v>
      </c>
      <c r="G162" s="57">
        <f t="shared" ref="G162:G167" si="58">H162+I162+J162+K162+M162+P162+R162+T162+V162+X162+Z162</f>
        <v>4500124</v>
      </c>
      <c r="H162" s="57">
        <v>0</v>
      </c>
      <c r="I162" s="57">
        <v>0</v>
      </c>
      <c r="J162" s="57">
        <v>0</v>
      </c>
      <c r="K162" s="57">
        <v>0</v>
      </c>
      <c r="L162" s="54">
        <v>0</v>
      </c>
      <c r="M162" s="57">
        <v>0</v>
      </c>
      <c r="N162" s="57">
        <v>870</v>
      </c>
      <c r="O162" s="57">
        <v>4822</v>
      </c>
      <c r="P162" s="57">
        <f t="shared" si="55"/>
        <v>4195140</v>
      </c>
      <c r="Q162" s="57">
        <v>0</v>
      </c>
      <c r="R162" s="57">
        <v>0</v>
      </c>
      <c r="S162" s="57">
        <v>0</v>
      </c>
      <c r="T162" s="57">
        <v>0</v>
      </c>
      <c r="U162" s="57">
        <v>0</v>
      </c>
      <c r="V162" s="57">
        <v>0</v>
      </c>
      <c r="W162" s="101">
        <v>1</v>
      </c>
      <c r="X162" s="57">
        <f t="shared" si="57"/>
        <v>215208</v>
      </c>
      <c r="Y162" s="101">
        <v>1</v>
      </c>
      <c r="Z162" s="57">
        <f t="shared" si="51"/>
        <v>89776</v>
      </c>
      <c r="AA162" s="73"/>
      <c r="AB162" s="74"/>
      <c r="AC162" s="74"/>
    </row>
    <row r="163" spans="1:29" s="36" customFormat="1" ht="30" x14ac:dyDescent="0.25">
      <c r="A163" s="101">
        <v>150</v>
      </c>
      <c r="B163" s="75">
        <v>150</v>
      </c>
      <c r="C163" s="55" t="s">
        <v>2142</v>
      </c>
      <c r="D163" s="56">
        <f>'Прил.1.1 -перечень домов'!D168</f>
        <v>1998</v>
      </c>
      <c r="E163" s="57">
        <f>AVERAGE('Прил.1.1 -перечень домов'!I168)</f>
        <v>4149.8999999999996</v>
      </c>
      <c r="F163" s="76">
        <f>SUM('Прил.1.1 -перечень домов'!J168)*(3.9*31+4.13*26+6.71*16+7.69*12+8.45*12+9.29*252)</f>
        <v>11499683.52</v>
      </c>
      <c r="G163" s="57">
        <f t="shared" ref="G163" si="59">H163+I163+J163+K163+M163+P163+R163+T163+V163+X163+Z163</f>
        <v>4486314.72</v>
      </c>
      <c r="H163" s="57">
        <v>0</v>
      </c>
      <c r="I163" s="57">
        <v>0</v>
      </c>
      <c r="J163" s="57">
        <v>0</v>
      </c>
      <c r="K163" s="57">
        <v>0</v>
      </c>
      <c r="L163" s="54">
        <v>2</v>
      </c>
      <c r="M163" s="57">
        <f>L163*2164830</f>
        <v>4329660</v>
      </c>
      <c r="N163" s="57">
        <v>0</v>
      </c>
      <c r="O163" s="57">
        <v>0</v>
      </c>
      <c r="P163" s="57">
        <v>0</v>
      </c>
      <c r="Q163" s="57">
        <v>0</v>
      </c>
      <c r="R163" s="57">
        <v>0</v>
      </c>
      <c r="S163" s="57">
        <v>0</v>
      </c>
      <c r="T163" s="57">
        <v>0</v>
      </c>
      <c r="U163" s="57">
        <v>0</v>
      </c>
      <c r="V163" s="57">
        <v>0</v>
      </c>
      <c r="W163" s="54">
        <f>L163</f>
        <v>2</v>
      </c>
      <c r="X163" s="57">
        <f>32000*W163</f>
        <v>64000</v>
      </c>
      <c r="Y163" s="101">
        <v>1</v>
      </c>
      <c r="Z163" s="57">
        <f t="shared" si="51"/>
        <v>92654.720000000001</v>
      </c>
      <c r="AA163" s="73"/>
      <c r="AB163" s="74"/>
      <c r="AC163" s="74"/>
    </row>
    <row r="164" spans="1:29" s="36" customFormat="1" ht="30" customHeight="1" x14ac:dyDescent="0.25">
      <c r="A164" s="101">
        <v>151</v>
      </c>
      <c r="B164" s="75">
        <v>151</v>
      </c>
      <c r="C164" s="55" t="s">
        <v>1224</v>
      </c>
      <c r="D164" s="56">
        <f>'Прил.1.1 -перечень домов'!D169</f>
        <v>1973</v>
      </c>
      <c r="E164" s="57">
        <f>AVERAGE('Прил.1.1 -перечень домов'!I169)</f>
        <v>4831.8</v>
      </c>
      <c r="F164" s="76">
        <f>SUM('Прил.1.1 -перечень домов'!J169)*(3.9*31+4.13*26+6.71*16+7.69*12+8.45*12+9.29*252)</f>
        <v>12769548.48</v>
      </c>
      <c r="G164" s="57">
        <f t="shared" si="58"/>
        <v>11536871.48</v>
      </c>
      <c r="H164" s="57">
        <v>0</v>
      </c>
      <c r="I164" s="57">
        <v>0</v>
      </c>
      <c r="J164" s="57">
        <v>0</v>
      </c>
      <c r="K164" s="57">
        <v>0</v>
      </c>
      <c r="L164" s="54">
        <v>0</v>
      </c>
      <c r="M164" s="57">
        <v>0</v>
      </c>
      <c r="N164" s="57">
        <v>1678</v>
      </c>
      <c r="O164" s="57">
        <v>6596</v>
      </c>
      <c r="P164" s="57">
        <f t="shared" si="55"/>
        <v>11068088</v>
      </c>
      <c r="Q164" s="57">
        <v>0</v>
      </c>
      <c r="R164" s="57">
        <v>0</v>
      </c>
      <c r="S164" s="57">
        <v>0</v>
      </c>
      <c r="T164" s="57">
        <v>0</v>
      </c>
      <c r="U164" s="57">
        <v>0</v>
      </c>
      <c r="V164" s="57">
        <v>0</v>
      </c>
      <c r="W164" s="101">
        <v>1</v>
      </c>
      <c r="X164" s="57">
        <f t="shared" si="57"/>
        <v>231926.39999999999</v>
      </c>
      <c r="Y164" s="101">
        <v>1</v>
      </c>
      <c r="Z164" s="57">
        <f t="shared" si="51"/>
        <v>236857.08</v>
      </c>
      <c r="AA164" s="73"/>
      <c r="AB164" s="74"/>
      <c r="AC164" s="74"/>
    </row>
    <row r="165" spans="1:29" s="36" customFormat="1" ht="30" x14ac:dyDescent="0.25">
      <c r="A165" s="101">
        <v>152</v>
      </c>
      <c r="B165" s="75">
        <v>152</v>
      </c>
      <c r="C165" s="55" t="s">
        <v>1225</v>
      </c>
      <c r="D165" s="56">
        <f>'Прил.1.1 -перечень домов'!D170</f>
        <v>1974</v>
      </c>
      <c r="E165" s="57">
        <f>AVERAGE('Прил.1.1 -перечень домов'!I170)</f>
        <v>4975.41</v>
      </c>
      <c r="F165" s="76">
        <f>SUM('Прил.1.1 -перечень домов'!J170)*(3.9*31+4.13*26+6.71*16+7.69*12+8.45*12+9.29*252)</f>
        <v>13034199.359999999</v>
      </c>
      <c r="G165" s="57">
        <f t="shared" si="58"/>
        <v>10165648.470000001</v>
      </c>
      <c r="H165" s="57">
        <v>0</v>
      </c>
      <c r="I165" s="57">
        <v>0</v>
      </c>
      <c r="J165" s="57">
        <v>0</v>
      </c>
      <c r="K165" s="57">
        <v>0</v>
      </c>
      <c r="L165" s="54">
        <v>0</v>
      </c>
      <c r="M165" s="57">
        <v>0</v>
      </c>
      <c r="N165" s="57">
        <v>1631.5</v>
      </c>
      <c r="O165" s="57">
        <v>5957</v>
      </c>
      <c r="P165" s="57">
        <f t="shared" si="55"/>
        <v>9718845.5</v>
      </c>
      <c r="Q165" s="57">
        <v>0</v>
      </c>
      <c r="R165" s="57">
        <v>0</v>
      </c>
      <c r="S165" s="57">
        <v>0</v>
      </c>
      <c r="T165" s="57">
        <v>0</v>
      </c>
      <c r="U165" s="57">
        <v>0</v>
      </c>
      <c r="V165" s="57">
        <v>0</v>
      </c>
      <c r="W165" s="101">
        <v>1</v>
      </c>
      <c r="X165" s="57">
        <f t="shared" si="57"/>
        <v>238819.68</v>
      </c>
      <c r="Y165" s="101">
        <v>1</v>
      </c>
      <c r="Z165" s="57">
        <f t="shared" si="51"/>
        <v>207983.29</v>
      </c>
      <c r="AA165" s="73"/>
      <c r="AB165" s="74"/>
      <c r="AC165" s="74"/>
    </row>
    <row r="166" spans="1:29" s="36" customFormat="1" ht="30" x14ac:dyDescent="0.25">
      <c r="A166" s="101">
        <v>153</v>
      </c>
      <c r="B166" s="75">
        <v>153</v>
      </c>
      <c r="C166" s="55" t="s">
        <v>1226</v>
      </c>
      <c r="D166" s="56">
        <f>'Прил.1.1 -перечень домов'!D171</f>
        <v>1980</v>
      </c>
      <c r="E166" s="57">
        <f>AVERAGE('Прил.1.1 -перечень домов'!I171)</f>
        <v>3700.7</v>
      </c>
      <c r="F166" s="76">
        <f>SUM('Прил.1.1 -перечень домов'!J171)*(3.9*31+4.13*26+6.71*16+7.69*12+8.45*12+9.29*252)</f>
        <v>9311003.5199999996</v>
      </c>
      <c r="G166" s="57">
        <f t="shared" si="58"/>
        <v>4300865.46</v>
      </c>
      <c r="H166" s="57">
        <v>0</v>
      </c>
      <c r="I166" s="57">
        <v>0</v>
      </c>
      <c r="J166" s="57">
        <f>E166*855</f>
        <v>3164098.5</v>
      </c>
      <c r="K166" s="57">
        <f>E166*228</f>
        <v>843759.6</v>
      </c>
      <c r="L166" s="54">
        <v>0</v>
      </c>
      <c r="M166" s="57">
        <v>0</v>
      </c>
      <c r="N166" s="57">
        <v>0</v>
      </c>
      <c r="O166" s="57"/>
      <c r="P166" s="57">
        <v>0</v>
      </c>
      <c r="Q166" s="57">
        <v>0</v>
      </c>
      <c r="R166" s="57">
        <v>0</v>
      </c>
      <c r="S166" s="57">
        <v>0</v>
      </c>
      <c r="T166" s="57">
        <v>0</v>
      </c>
      <c r="U166" s="57">
        <v>0</v>
      </c>
      <c r="V166" s="57">
        <v>0</v>
      </c>
      <c r="W166" s="101">
        <v>2</v>
      </c>
      <c r="X166" s="57">
        <f>E166*28+E166*28</f>
        <v>207239.2</v>
      </c>
      <c r="Y166" s="101">
        <v>2</v>
      </c>
      <c r="Z166" s="57">
        <f t="shared" si="51"/>
        <v>85768.16</v>
      </c>
      <c r="AA166" s="73"/>
      <c r="AB166" s="74"/>
      <c r="AC166" s="74"/>
    </row>
    <row r="167" spans="1:29" s="36" customFormat="1" ht="30" x14ac:dyDescent="0.25">
      <c r="A167" s="101">
        <v>154</v>
      </c>
      <c r="B167" s="75">
        <v>154</v>
      </c>
      <c r="C167" s="55" t="s">
        <v>1227</v>
      </c>
      <c r="D167" s="56">
        <f>'Прил.1.1 -перечень домов'!D172</f>
        <v>1973</v>
      </c>
      <c r="E167" s="57">
        <f>AVERAGE('Прил.1.1 -перечень домов'!I172)</f>
        <v>4790.05</v>
      </c>
      <c r="F167" s="76">
        <f>SUM('Прил.1.1 -перечень домов'!J172)*(3.9*31+4.13*26+6.71*16+7.69*12+8.45*12+9.29*252)</f>
        <v>9538913.2799999993</v>
      </c>
      <c r="G167" s="57">
        <f t="shared" si="58"/>
        <v>11332079.140000001</v>
      </c>
      <c r="H167" s="57">
        <v>0</v>
      </c>
      <c r="I167" s="57">
        <v>0</v>
      </c>
      <c r="J167" s="57">
        <v>0</v>
      </c>
      <c r="K167" s="57">
        <v>0</v>
      </c>
      <c r="L167" s="54">
        <v>0</v>
      </c>
      <c r="M167" s="57">
        <v>0</v>
      </c>
      <c r="N167" s="57">
        <v>1647.9</v>
      </c>
      <c r="O167" s="57">
        <v>6596</v>
      </c>
      <c r="P167" s="57">
        <f t="shared" ref="P167:P182" si="60">O167*N167</f>
        <v>10869548.4</v>
      </c>
      <c r="Q167" s="57">
        <v>0</v>
      </c>
      <c r="R167" s="57">
        <v>0</v>
      </c>
      <c r="S167" s="57">
        <v>0</v>
      </c>
      <c r="T167" s="57">
        <v>0</v>
      </c>
      <c r="U167" s="57">
        <v>0</v>
      </c>
      <c r="V167" s="57">
        <v>0</v>
      </c>
      <c r="W167" s="101">
        <v>1</v>
      </c>
      <c r="X167" s="57">
        <f t="shared" si="57"/>
        <v>229922.4</v>
      </c>
      <c r="Y167" s="101">
        <v>1</v>
      </c>
      <c r="Z167" s="57">
        <f t="shared" si="51"/>
        <v>232608.34</v>
      </c>
      <c r="AA167" s="73"/>
      <c r="AB167" s="74"/>
      <c r="AC167" s="74"/>
    </row>
    <row r="168" spans="1:29" s="36" customFormat="1" ht="30" x14ac:dyDescent="0.25">
      <c r="A168" s="101">
        <v>155</v>
      </c>
      <c r="B168" s="75">
        <v>155</v>
      </c>
      <c r="C168" s="55" t="s">
        <v>1228</v>
      </c>
      <c r="D168" s="56">
        <f>'Прил.1.1 -перечень домов'!D173</f>
        <v>1980</v>
      </c>
      <c r="E168" s="57">
        <f>AVERAGE('Прил.1.1 -перечень домов'!I173)</f>
        <v>5054.1000000000004</v>
      </c>
      <c r="F168" s="76">
        <f>SUM('Прил.1.1 -перечень домов'!J173)*(3.9*31+4.13*26+6.71*16+7.69*12+8.45*12+9.29*252)</f>
        <v>12788493.119999999</v>
      </c>
      <c r="G168" s="57">
        <f t="shared" ref="G168:G191" si="61">H168+I168+J168+K168+M168+P168+R168+T168+V168+X168+Z168</f>
        <v>6783250.1799999997</v>
      </c>
      <c r="H168" s="57">
        <v>0</v>
      </c>
      <c r="I168" s="57">
        <v>0</v>
      </c>
      <c r="J168" s="57">
        <v>0</v>
      </c>
      <c r="K168" s="57">
        <v>0</v>
      </c>
      <c r="L168" s="54">
        <v>0</v>
      </c>
      <c r="M168" s="57">
        <v>0</v>
      </c>
      <c r="N168" s="57">
        <v>1328</v>
      </c>
      <c r="O168" s="57">
        <v>4822</v>
      </c>
      <c r="P168" s="57">
        <f t="shared" si="60"/>
        <v>6403616</v>
      </c>
      <c r="Q168" s="57">
        <v>0</v>
      </c>
      <c r="R168" s="57">
        <v>0</v>
      </c>
      <c r="S168" s="57">
        <v>0</v>
      </c>
      <c r="T168" s="57">
        <v>0</v>
      </c>
      <c r="U168" s="57">
        <v>0</v>
      </c>
      <c r="V168" s="57">
        <v>0</v>
      </c>
      <c r="W168" s="101">
        <v>1</v>
      </c>
      <c r="X168" s="57">
        <f t="shared" ref="X168:X193" si="62">E168*48</f>
        <v>242596.8</v>
      </c>
      <c r="Y168" s="101">
        <v>1</v>
      </c>
      <c r="Z168" s="57">
        <f t="shared" si="51"/>
        <v>137037.38</v>
      </c>
      <c r="AA168" s="73"/>
      <c r="AB168" s="74"/>
      <c r="AC168" s="74"/>
    </row>
    <row r="169" spans="1:29" s="36" customFormat="1" ht="30" x14ac:dyDescent="0.25">
      <c r="A169" s="101">
        <v>156</v>
      </c>
      <c r="B169" s="75">
        <v>156</v>
      </c>
      <c r="C169" s="55" t="s">
        <v>1229</v>
      </c>
      <c r="D169" s="56">
        <f>'Прил.1.1 -перечень домов'!D174</f>
        <v>1974</v>
      </c>
      <c r="E169" s="57">
        <f>AVERAGE('Прил.1.1 -перечень домов'!I174)</f>
        <v>3899.79</v>
      </c>
      <c r="F169" s="76">
        <f>SUM('Прил.1.1 -перечень домов'!J174)*(3.9*31+4.13*26+6.71*16+7.69*12+8.45*12+9.29*252)</f>
        <v>10327096.42</v>
      </c>
      <c r="G169" s="57">
        <f t="shared" si="61"/>
        <v>8599344.3100000005</v>
      </c>
      <c r="H169" s="57">
        <v>0</v>
      </c>
      <c r="I169" s="57">
        <v>0</v>
      </c>
      <c r="J169" s="57">
        <v>0</v>
      </c>
      <c r="K169" s="57">
        <v>0</v>
      </c>
      <c r="L169" s="54">
        <v>0</v>
      </c>
      <c r="M169" s="57">
        <v>0</v>
      </c>
      <c r="N169" s="57">
        <v>1249</v>
      </c>
      <c r="O169" s="57">
        <v>6594</v>
      </c>
      <c r="P169" s="57">
        <f t="shared" si="60"/>
        <v>8235906</v>
      </c>
      <c r="Q169" s="57">
        <v>0</v>
      </c>
      <c r="R169" s="57">
        <v>0</v>
      </c>
      <c r="S169" s="57">
        <v>0</v>
      </c>
      <c r="T169" s="57">
        <v>0</v>
      </c>
      <c r="U169" s="57">
        <v>0</v>
      </c>
      <c r="V169" s="57">
        <v>0</v>
      </c>
      <c r="W169" s="101">
        <v>1</v>
      </c>
      <c r="X169" s="57">
        <f t="shared" si="62"/>
        <v>187189.92</v>
      </c>
      <c r="Y169" s="101">
        <v>1</v>
      </c>
      <c r="Z169" s="57">
        <f t="shared" si="51"/>
        <v>176248.39</v>
      </c>
      <c r="AA169" s="73"/>
      <c r="AB169" s="74"/>
      <c r="AC169" s="74"/>
    </row>
    <row r="170" spans="1:29" s="36" customFormat="1" ht="30" x14ac:dyDescent="0.25">
      <c r="A170" s="101">
        <v>157</v>
      </c>
      <c r="B170" s="75">
        <v>157</v>
      </c>
      <c r="C170" s="55" t="s">
        <v>1230</v>
      </c>
      <c r="D170" s="56">
        <f>'Прил.1.1 -перечень домов'!D175</f>
        <v>1976</v>
      </c>
      <c r="E170" s="57">
        <f>AVERAGE('Прил.1.1 -перечень домов'!I175)</f>
        <v>3001.6</v>
      </c>
      <c r="F170" s="76">
        <f>SUM('Прил.1.1 -перечень домов'!J175)*(3.9*31+4.13*26+6.71*16+7.69*12+8.45*12+9.29*252)</f>
        <v>7740320.6399999997</v>
      </c>
      <c r="G170" s="57">
        <f t="shared" si="61"/>
        <v>6207515.7599999998</v>
      </c>
      <c r="H170" s="57">
        <v>0</v>
      </c>
      <c r="I170" s="57">
        <v>0</v>
      </c>
      <c r="J170" s="57">
        <v>0</v>
      </c>
      <c r="K170" s="57">
        <v>0</v>
      </c>
      <c r="L170" s="54">
        <v>0</v>
      </c>
      <c r="M170" s="57">
        <v>0</v>
      </c>
      <c r="N170" s="57">
        <v>900</v>
      </c>
      <c r="O170" s="57">
        <v>6596</v>
      </c>
      <c r="P170" s="57">
        <f t="shared" si="60"/>
        <v>5936400</v>
      </c>
      <c r="Q170" s="57">
        <v>0</v>
      </c>
      <c r="R170" s="57">
        <v>0</v>
      </c>
      <c r="S170" s="57">
        <v>0</v>
      </c>
      <c r="T170" s="57">
        <v>0</v>
      </c>
      <c r="U170" s="57">
        <v>0</v>
      </c>
      <c r="V170" s="57">
        <v>0</v>
      </c>
      <c r="W170" s="101">
        <v>1</v>
      </c>
      <c r="X170" s="57">
        <f t="shared" si="62"/>
        <v>144076.79999999999</v>
      </c>
      <c r="Y170" s="101">
        <v>1</v>
      </c>
      <c r="Z170" s="57">
        <f t="shared" si="51"/>
        <v>127038.96</v>
      </c>
      <c r="AA170" s="73"/>
      <c r="AB170" s="74"/>
      <c r="AC170" s="74"/>
    </row>
    <row r="171" spans="1:29" s="36" customFormat="1" ht="30" x14ac:dyDescent="0.25">
      <c r="A171" s="101">
        <v>158</v>
      </c>
      <c r="B171" s="75">
        <v>158</v>
      </c>
      <c r="C171" s="55" t="s">
        <v>1231</v>
      </c>
      <c r="D171" s="56">
        <f>'Прил.1.1 -перечень домов'!D176</f>
        <v>1976</v>
      </c>
      <c r="E171" s="57">
        <f>AVERAGE('Прил.1.1 -перечень домов'!I176)</f>
        <v>4864.5</v>
      </c>
      <c r="F171" s="76">
        <f>SUM('Прил.1.1 -перечень домов'!J176)*(3.9*31+4.13*26+6.71*16+7.69*12+8.45*12+9.29*252)</f>
        <v>12646408.32</v>
      </c>
      <c r="G171" s="57">
        <f t="shared" si="61"/>
        <v>6958063.0700000003</v>
      </c>
      <c r="H171" s="57">
        <v>0</v>
      </c>
      <c r="I171" s="57">
        <v>0</v>
      </c>
      <c r="J171" s="57">
        <v>0</v>
      </c>
      <c r="K171" s="57">
        <v>0</v>
      </c>
      <c r="L171" s="54">
        <v>0</v>
      </c>
      <c r="M171" s="57">
        <v>0</v>
      </c>
      <c r="N171" s="57">
        <v>1105.2</v>
      </c>
      <c r="O171" s="57">
        <v>5957</v>
      </c>
      <c r="P171" s="57">
        <f t="shared" si="60"/>
        <v>6583676.4000000004</v>
      </c>
      <c r="Q171" s="57">
        <v>0</v>
      </c>
      <c r="R171" s="57">
        <v>0</v>
      </c>
      <c r="S171" s="57">
        <v>0</v>
      </c>
      <c r="T171" s="57">
        <v>0</v>
      </c>
      <c r="U171" s="57">
        <v>0</v>
      </c>
      <c r="V171" s="57">
        <v>0</v>
      </c>
      <c r="W171" s="101">
        <v>1</v>
      </c>
      <c r="X171" s="57">
        <f t="shared" si="62"/>
        <v>233496</v>
      </c>
      <c r="Y171" s="101">
        <v>1</v>
      </c>
      <c r="Z171" s="57">
        <f t="shared" si="51"/>
        <v>140890.67000000001</v>
      </c>
      <c r="AA171" s="73"/>
      <c r="AB171" s="74"/>
      <c r="AC171" s="74"/>
    </row>
    <row r="172" spans="1:29" s="36" customFormat="1" ht="30" x14ac:dyDescent="0.25">
      <c r="A172" s="101">
        <v>159</v>
      </c>
      <c r="B172" s="75">
        <v>159</v>
      </c>
      <c r="C172" s="55" t="s">
        <v>1232</v>
      </c>
      <c r="D172" s="56">
        <f>'Прил.1.1 -перечень домов'!D177</f>
        <v>1973</v>
      </c>
      <c r="E172" s="57">
        <f>AVERAGE('Прил.1.1 -перечень домов'!I177)</f>
        <v>3670.6</v>
      </c>
      <c r="F172" s="76">
        <f>SUM('Прил.1.1 -перечень домов'!J177)*(3.9*31+4.13*26+6.71*16+7.69*12+8.45*12+9.29*252)</f>
        <v>9667794.2400000002</v>
      </c>
      <c r="G172" s="57">
        <f t="shared" si="61"/>
        <v>4762033.95</v>
      </c>
      <c r="H172" s="57">
        <v>0</v>
      </c>
      <c r="I172" s="57">
        <v>0</v>
      </c>
      <c r="J172" s="57">
        <v>0</v>
      </c>
      <c r="K172" s="57">
        <v>0</v>
      </c>
      <c r="L172" s="54">
        <v>0</v>
      </c>
      <c r="M172" s="57">
        <v>0</v>
      </c>
      <c r="N172" s="57">
        <v>931.1</v>
      </c>
      <c r="O172" s="57">
        <v>4822</v>
      </c>
      <c r="P172" s="57">
        <f t="shared" si="60"/>
        <v>4489764.2</v>
      </c>
      <c r="Q172" s="57">
        <v>0</v>
      </c>
      <c r="R172" s="57">
        <v>0</v>
      </c>
      <c r="S172" s="57">
        <v>0</v>
      </c>
      <c r="T172" s="57">
        <v>0</v>
      </c>
      <c r="U172" s="57">
        <v>0</v>
      </c>
      <c r="V172" s="57">
        <v>0</v>
      </c>
      <c r="W172" s="101">
        <v>1</v>
      </c>
      <c r="X172" s="57">
        <f t="shared" si="62"/>
        <v>176188.79999999999</v>
      </c>
      <c r="Y172" s="101">
        <v>1</v>
      </c>
      <c r="Z172" s="57">
        <f t="shared" si="51"/>
        <v>96080.95</v>
      </c>
      <c r="AA172" s="73"/>
      <c r="AB172" s="74"/>
      <c r="AC172" s="74"/>
    </row>
    <row r="173" spans="1:29" s="36" customFormat="1" ht="31.5" customHeight="1" x14ac:dyDescent="0.25">
      <c r="A173" s="101">
        <v>160</v>
      </c>
      <c r="B173" s="75">
        <v>160</v>
      </c>
      <c r="C173" s="55" t="s">
        <v>1233</v>
      </c>
      <c r="D173" s="56">
        <f>'Прил.1.1 -перечень домов'!D178</f>
        <v>1980</v>
      </c>
      <c r="E173" s="57">
        <f>AVERAGE('Прил.1.1 -перечень домов'!I178)</f>
        <v>8349.2099999999991</v>
      </c>
      <c r="F173" s="76">
        <f>SUM('Прил.1.1 -перечень домов'!J178)*(3.9*31+4.13*26+6.71*16+7.69*12+8.45*12+9.29*252)</f>
        <v>20684705.18</v>
      </c>
      <c r="G173" s="57">
        <f t="shared" si="61"/>
        <v>11124380.01</v>
      </c>
      <c r="H173" s="57">
        <v>0</v>
      </c>
      <c r="I173" s="57">
        <v>0</v>
      </c>
      <c r="J173" s="57">
        <v>0</v>
      </c>
      <c r="K173" s="57">
        <v>0</v>
      </c>
      <c r="L173" s="54">
        <v>0</v>
      </c>
      <c r="M173" s="57">
        <v>0</v>
      </c>
      <c r="N173" s="57">
        <v>2177.3000000000002</v>
      </c>
      <c r="O173" s="57">
        <v>4822</v>
      </c>
      <c r="P173" s="57">
        <f t="shared" si="60"/>
        <v>10498940.6</v>
      </c>
      <c r="Q173" s="57">
        <v>0</v>
      </c>
      <c r="R173" s="57">
        <v>0</v>
      </c>
      <c r="S173" s="57">
        <v>0</v>
      </c>
      <c r="T173" s="57">
        <v>0</v>
      </c>
      <c r="U173" s="57">
        <v>0</v>
      </c>
      <c r="V173" s="57">
        <v>0</v>
      </c>
      <c r="W173" s="101">
        <v>1</v>
      </c>
      <c r="X173" s="57">
        <f t="shared" si="62"/>
        <v>400762.08</v>
      </c>
      <c r="Y173" s="101">
        <v>1</v>
      </c>
      <c r="Z173" s="57">
        <f t="shared" si="51"/>
        <v>224677.33</v>
      </c>
      <c r="AA173" s="73"/>
      <c r="AB173" s="74"/>
      <c r="AC173" s="74"/>
    </row>
    <row r="174" spans="1:29" s="116" customFormat="1" ht="31.5" customHeight="1" x14ac:dyDescent="0.25">
      <c r="A174" s="107">
        <v>161</v>
      </c>
      <c r="B174" s="108">
        <v>161</v>
      </c>
      <c r="C174" s="109" t="s">
        <v>1359</v>
      </c>
      <c r="D174" s="110">
        <f>'Прил.1.1 -перечень домов'!D179</f>
        <v>1993</v>
      </c>
      <c r="E174" s="111">
        <f>AVERAGE('Прил.1.1 -перечень домов'!I179)</f>
        <v>13414.8</v>
      </c>
      <c r="F174" s="112">
        <f>SUM('Прил.1.1 -перечень домов'!J179)*(3.9*31+4.13*26+6.71*16+7.69*12+8.45*12+9.29*252)</f>
        <v>35059065.600000001</v>
      </c>
      <c r="G174" s="111">
        <f t="shared" si="61"/>
        <v>12094425.73</v>
      </c>
      <c r="H174" s="111">
        <v>0</v>
      </c>
      <c r="I174" s="111">
        <v>0</v>
      </c>
      <c r="J174" s="111">
        <v>0</v>
      </c>
      <c r="K174" s="111">
        <v>0</v>
      </c>
      <c r="L174" s="113">
        <v>5</v>
      </c>
      <c r="M174" s="111">
        <f>(3*2164830)+2508180+2681710</f>
        <v>11684380</v>
      </c>
      <c r="N174" s="111">
        <v>0</v>
      </c>
      <c r="O174" s="111">
        <v>0</v>
      </c>
      <c r="P174" s="111">
        <f t="shared" si="60"/>
        <v>0</v>
      </c>
      <c r="Q174" s="111">
        <v>0</v>
      </c>
      <c r="R174" s="111">
        <v>0</v>
      </c>
      <c r="S174" s="111">
        <v>0</v>
      </c>
      <c r="T174" s="111">
        <v>0</v>
      </c>
      <c r="U174" s="111">
        <v>0</v>
      </c>
      <c r="V174" s="111">
        <v>0</v>
      </c>
      <c r="W174" s="113">
        <f>L174</f>
        <v>5</v>
      </c>
      <c r="X174" s="111">
        <f>32000*W174</f>
        <v>160000</v>
      </c>
      <c r="Y174" s="107">
        <v>1</v>
      </c>
      <c r="Z174" s="111">
        <f t="shared" si="51"/>
        <v>250045.73</v>
      </c>
      <c r="AA174" s="114"/>
      <c r="AB174" s="115"/>
      <c r="AC174" s="115"/>
    </row>
    <row r="175" spans="1:29" s="36" customFormat="1" ht="30" x14ac:dyDescent="0.25">
      <c r="A175" s="101">
        <v>162</v>
      </c>
      <c r="B175" s="75">
        <v>162</v>
      </c>
      <c r="C175" s="55" t="s">
        <v>1234</v>
      </c>
      <c r="D175" s="56">
        <f>'Прил.1.1 -перечень домов'!D180</f>
        <v>1978</v>
      </c>
      <c r="E175" s="57">
        <f>AVERAGE('Прил.1.1 -перечень домов'!I180)</f>
        <v>3040.3</v>
      </c>
      <c r="F175" s="76">
        <f>SUM('Прил.1.1 -перечень домов'!J180)*(3.9*31+4.13*26+6.71*16+7.69*12+8.45*12+9.29*252)</f>
        <v>7919146.5599999996</v>
      </c>
      <c r="G175" s="57">
        <f t="shared" si="61"/>
        <v>4372822.5199999996</v>
      </c>
      <c r="H175" s="57">
        <v>0</v>
      </c>
      <c r="I175" s="57">
        <v>0</v>
      </c>
      <c r="J175" s="57">
        <v>0</v>
      </c>
      <c r="K175" s="57">
        <v>0</v>
      </c>
      <c r="L175" s="54">
        <v>0</v>
      </c>
      <c r="M175" s="57">
        <v>0</v>
      </c>
      <c r="N175" s="57">
        <v>694.7</v>
      </c>
      <c r="O175" s="57">
        <v>5957</v>
      </c>
      <c r="P175" s="57">
        <f t="shared" si="60"/>
        <v>4138327.9</v>
      </c>
      <c r="Q175" s="57">
        <v>0</v>
      </c>
      <c r="R175" s="57">
        <v>0</v>
      </c>
      <c r="S175" s="57">
        <v>0</v>
      </c>
      <c r="T175" s="57">
        <v>0</v>
      </c>
      <c r="U175" s="57">
        <v>0</v>
      </c>
      <c r="V175" s="57">
        <v>0</v>
      </c>
      <c r="W175" s="101">
        <v>1</v>
      </c>
      <c r="X175" s="57">
        <f t="shared" si="62"/>
        <v>145934.39999999999</v>
      </c>
      <c r="Y175" s="101">
        <v>1</v>
      </c>
      <c r="Z175" s="57">
        <f t="shared" si="51"/>
        <v>88560.22</v>
      </c>
      <c r="AA175" s="73"/>
      <c r="AB175" s="74"/>
      <c r="AC175" s="74"/>
    </row>
    <row r="176" spans="1:29" s="36" customFormat="1" ht="30" x14ac:dyDescent="0.25">
      <c r="A176" s="101">
        <v>163</v>
      </c>
      <c r="B176" s="75">
        <v>163</v>
      </c>
      <c r="C176" s="55" t="s">
        <v>1235</v>
      </c>
      <c r="D176" s="56">
        <f>'Прил.1.1 -перечень домов'!D181</f>
        <v>1974</v>
      </c>
      <c r="E176" s="57">
        <f>AVERAGE('Прил.1.1 -перечень домов'!I181)</f>
        <v>3687.8</v>
      </c>
      <c r="F176" s="76">
        <f>SUM('Прил.1.1 -перечень домов'!J181)*(3.9*31+4.13*26+6.71*16+7.69*12+8.45*12+9.29*252)</f>
        <v>9717165.1199999992</v>
      </c>
      <c r="G176" s="57">
        <f t="shared" si="61"/>
        <v>6342368.2400000002</v>
      </c>
      <c r="H176" s="57">
        <v>0</v>
      </c>
      <c r="I176" s="57">
        <v>0</v>
      </c>
      <c r="J176" s="57">
        <v>0</v>
      </c>
      <c r="K176" s="57">
        <v>0</v>
      </c>
      <c r="L176" s="54">
        <v>0</v>
      </c>
      <c r="M176" s="57">
        <v>0</v>
      </c>
      <c r="N176" s="57">
        <v>1251.8</v>
      </c>
      <c r="O176" s="57">
        <v>4822</v>
      </c>
      <c r="P176" s="57">
        <f t="shared" si="60"/>
        <v>6036179.5999999996</v>
      </c>
      <c r="Q176" s="57">
        <v>0</v>
      </c>
      <c r="R176" s="57">
        <v>0</v>
      </c>
      <c r="S176" s="57">
        <v>0</v>
      </c>
      <c r="T176" s="57">
        <v>0</v>
      </c>
      <c r="U176" s="57">
        <v>0</v>
      </c>
      <c r="V176" s="57">
        <v>0</v>
      </c>
      <c r="W176" s="101">
        <v>1</v>
      </c>
      <c r="X176" s="57">
        <f t="shared" si="62"/>
        <v>177014.39999999999</v>
      </c>
      <c r="Y176" s="101">
        <v>1</v>
      </c>
      <c r="Z176" s="57">
        <f t="shared" si="51"/>
        <v>129174.24</v>
      </c>
      <c r="AA176" s="73"/>
      <c r="AB176" s="74"/>
      <c r="AC176" s="74"/>
    </row>
    <row r="177" spans="1:29" s="36" customFormat="1" ht="30" x14ac:dyDescent="0.25">
      <c r="A177" s="101">
        <v>164</v>
      </c>
      <c r="B177" s="75">
        <v>164</v>
      </c>
      <c r="C177" s="55" t="s">
        <v>1236</v>
      </c>
      <c r="D177" s="56">
        <f>'Прил.1.1 -перечень домов'!D182</f>
        <v>1974</v>
      </c>
      <c r="E177" s="57">
        <f>AVERAGE('Прил.1.1 -перечень домов'!I182)</f>
        <v>5859</v>
      </c>
      <c r="F177" s="76">
        <f>SUM('Прил.1.1 -перечень домов'!J182)*(3.9*31+4.13*26+6.71*16+7.69*12+8.45*12+9.29*252)</f>
        <v>15685300.800000001</v>
      </c>
      <c r="G177" s="57">
        <f t="shared" si="61"/>
        <v>11766059.109999999</v>
      </c>
      <c r="H177" s="57">
        <v>0</v>
      </c>
      <c r="I177" s="57">
        <v>0</v>
      </c>
      <c r="J177" s="57">
        <v>0</v>
      </c>
      <c r="K177" s="57">
        <v>0</v>
      </c>
      <c r="L177" s="54">
        <v>0</v>
      </c>
      <c r="M177" s="57">
        <v>0</v>
      </c>
      <c r="N177" s="57">
        <v>1704.7</v>
      </c>
      <c r="O177" s="57">
        <v>6596</v>
      </c>
      <c r="P177" s="57">
        <f t="shared" si="60"/>
        <v>11244201.199999999</v>
      </c>
      <c r="Q177" s="57">
        <v>0</v>
      </c>
      <c r="R177" s="57">
        <v>0</v>
      </c>
      <c r="S177" s="57">
        <v>0</v>
      </c>
      <c r="T177" s="57">
        <v>0</v>
      </c>
      <c r="U177" s="57">
        <v>0</v>
      </c>
      <c r="V177" s="57">
        <v>0</v>
      </c>
      <c r="W177" s="101">
        <v>1</v>
      </c>
      <c r="X177" s="57">
        <f t="shared" si="62"/>
        <v>281232</v>
      </c>
      <c r="Y177" s="101">
        <v>1</v>
      </c>
      <c r="Z177" s="57">
        <f t="shared" si="51"/>
        <v>240625.91</v>
      </c>
      <c r="AA177" s="73"/>
      <c r="AB177" s="74"/>
      <c r="AC177" s="74"/>
    </row>
    <row r="178" spans="1:29" s="36" customFormat="1" ht="30" x14ac:dyDescent="0.25">
      <c r="A178" s="101">
        <v>165</v>
      </c>
      <c r="B178" s="75">
        <v>165</v>
      </c>
      <c r="C178" s="55" t="s">
        <v>1237</v>
      </c>
      <c r="D178" s="56">
        <f>'Прил.1.1 -перечень домов'!D183</f>
        <v>1981</v>
      </c>
      <c r="E178" s="57">
        <f>AVERAGE('Прил.1.1 -перечень домов'!I183)</f>
        <v>3219</v>
      </c>
      <c r="F178" s="76">
        <f>SUM('Прил.1.1 -перечень домов'!J183)*(3.9*31+4.13*26+6.71*16+7.69*12+8.45*12+9.29*252)</f>
        <v>8327891.5199999996</v>
      </c>
      <c r="G178" s="57">
        <f t="shared" si="61"/>
        <v>8700703.0800000001</v>
      </c>
      <c r="H178" s="57">
        <v>0</v>
      </c>
      <c r="I178" s="57">
        <v>0</v>
      </c>
      <c r="J178" s="57">
        <v>0</v>
      </c>
      <c r="K178" s="57">
        <v>0</v>
      </c>
      <c r="L178" s="54">
        <v>0</v>
      </c>
      <c r="M178" s="57">
        <v>0</v>
      </c>
      <c r="N178" s="57">
        <v>1735.2</v>
      </c>
      <c r="O178" s="57">
        <v>4822</v>
      </c>
      <c r="P178" s="57">
        <f t="shared" si="60"/>
        <v>8367134.4000000004</v>
      </c>
      <c r="Q178" s="57">
        <v>0</v>
      </c>
      <c r="R178" s="57">
        <v>0</v>
      </c>
      <c r="S178" s="57">
        <v>0</v>
      </c>
      <c r="T178" s="57">
        <v>0</v>
      </c>
      <c r="U178" s="57">
        <v>0</v>
      </c>
      <c r="V178" s="57">
        <v>0</v>
      </c>
      <c r="W178" s="101">
        <v>1</v>
      </c>
      <c r="X178" s="57">
        <f t="shared" si="62"/>
        <v>154512</v>
      </c>
      <c r="Y178" s="101">
        <v>1</v>
      </c>
      <c r="Z178" s="57">
        <f t="shared" si="51"/>
        <v>179056.68</v>
      </c>
      <c r="AA178" s="73"/>
      <c r="AB178" s="74"/>
      <c r="AC178" s="74"/>
    </row>
    <row r="179" spans="1:29" s="36" customFormat="1" ht="30" x14ac:dyDescent="0.25">
      <c r="A179" s="101">
        <v>166</v>
      </c>
      <c r="B179" s="75">
        <v>166</v>
      </c>
      <c r="C179" s="55" t="s">
        <v>1238</v>
      </c>
      <c r="D179" s="56">
        <f>'Прил.1.1 -перечень домов'!D184</f>
        <v>1974</v>
      </c>
      <c r="E179" s="57">
        <f>AVERAGE('Прил.1.1 -перечень домов'!I184)</f>
        <v>3633.6</v>
      </c>
      <c r="F179" s="76">
        <f>SUM('Прил.1.1 -перечень домов'!J184)*(3.9*31+4.13*26+6.71*16+7.69*12+8.45*12+9.29*252)</f>
        <v>9577376.6400000006</v>
      </c>
      <c r="G179" s="57">
        <f t="shared" si="61"/>
        <v>4994697.04</v>
      </c>
      <c r="H179" s="57">
        <v>0</v>
      </c>
      <c r="I179" s="57">
        <v>0</v>
      </c>
      <c r="J179" s="57">
        <v>0</v>
      </c>
      <c r="K179" s="57">
        <v>0</v>
      </c>
      <c r="L179" s="54">
        <v>0</v>
      </c>
      <c r="M179" s="57">
        <v>0</v>
      </c>
      <c r="N179" s="57">
        <v>978.7</v>
      </c>
      <c r="O179" s="57">
        <v>4822</v>
      </c>
      <c r="P179" s="57">
        <f t="shared" si="60"/>
        <v>4719291.4000000004</v>
      </c>
      <c r="Q179" s="57">
        <v>0</v>
      </c>
      <c r="R179" s="57">
        <v>0</v>
      </c>
      <c r="S179" s="57">
        <v>0</v>
      </c>
      <c r="T179" s="57">
        <v>0</v>
      </c>
      <c r="U179" s="57">
        <v>0</v>
      </c>
      <c r="V179" s="57">
        <v>0</v>
      </c>
      <c r="W179" s="101">
        <v>1</v>
      </c>
      <c r="X179" s="57">
        <f t="shared" si="62"/>
        <v>174412.79999999999</v>
      </c>
      <c r="Y179" s="101">
        <v>1</v>
      </c>
      <c r="Z179" s="57">
        <f t="shared" si="51"/>
        <v>100992.84</v>
      </c>
      <c r="AA179" s="73"/>
      <c r="AB179" s="74"/>
      <c r="AC179" s="74"/>
    </row>
    <row r="180" spans="1:29" s="36" customFormat="1" ht="30" x14ac:dyDescent="0.25">
      <c r="A180" s="101">
        <v>167</v>
      </c>
      <c r="B180" s="75">
        <v>167</v>
      </c>
      <c r="C180" s="55" t="s">
        <v>1239</v>
      </c>
      <c r="D180" s="56">
        <f>'Прил.1.1 -перечень домов'!D185</f>
        <v>1974</v>
      </c>
      <c r="E180" s="57">
        <f>AVERAGE('Прил.1.1 -перечень домов'!I185)</f>
        <v>4891.7</v>
      </c>
      <c r="F180" s="76">
        <f>SUM('Прил.1.1 -перечень домов'!J185)*(3.9*31+4.13*26+6.71*16+7.69*12+8.45*12+9.29*252)</f>
        <v>12806002.560000001</v>
      </c>
      <c r="G180" s="57">
        <f t="shared" si="61"/>
        <v>10446980.24</v>
      </c>
      <c r="H180" s="57">
        <v>0</v>
      </c>
      <c r="I180" s="57">
        <v>0</v>
      </c>
      <c r="J180" s="57">
        <v>0</v>
      </c>
      <c r="K180" s="57">
        <v>0</v>
      </c>
      <c r="L180" s="54">
        <v>0</v>
      </c>
      <c r="M180" s="57">
        <v>0</v>
      </c>
      <c r="N180" s="57">
        <v>1515.8</v>
      </c>
      <c r="O180" s="57">
        <v>6596</v>
      </c>
      <c r="P180" s="57">
        <f t="shared" si="60"/>
        <v>9998216.8000000007</v>
      </c>
      <c r="Q180" s="57">
        <v>0</v>
      </c>
      <c r="R180" s="57">
        <v>0</v>
      </c>
      <c r="S180" s="57">
        <v>0</v>
      </c>
      <c r="T180" s="57">
        <v>0</v>
      </c>
      <c r="U180" s="57">
        <v>0</v>
      </c>
      <c r="V180" s="57">
        <v>0</v>
      </c>
      <c r="W180" s="101">
        <v>1</v>
      </c>
      <c r="X180" s="57">
        <f t="shared" si="62"/>
        <v>234801.6</v>
      </c>
      <c r="Y180" s="101">
        <v>1</v>
      </c>
      <c r="Z180" s="57">
        <f t="shared" si="51"/>
        <v>213961.84</v>
      </c>
      <c r="AA180" s="73"/>
      <c r="AB180" s="74"/>
      <c r="AC180" s="74"/>
    </row>
    <row r="181" spans="1:29" s="36" customFormat="1" ht="30" x14ac:dyDescent="0.25">
      <c r="A181" s="101">
        <v>168</v>
      </c>
      <c r="B181" s="75">
        <v>168</v>
      </c>
      <c r="C181" s="55" t="s">
        <v>1240</v>
      </c>
      <c r="D181" s="56">
        <f>'Прил.1.1 -перечень домов'!D186</f>
        <v>1974</v>
      </c>
      <c r="E181" s="57">
        <f>AVERAGE('Прил.1.1 -перечень домов'!I186)</f>
        <v>3654.59</v>
      </c>
      <c r="F181" s="76">
        <f>SUM('Прил.1.1 -перечень домов'!J186)*(3.9*31+4.13*26+6.71*16+7.69*12+8.45*12+9.29*252)</f>
        <v>9617533.5399999991</v>
      </c>
      <c r="G181" s="57">
        <f t="shared" si="61"/>
        <v>4999644.71</v>
      </c>
      <c r="H181" s="57">
        <v>0</v>
      </c>
      <c r="I181" s="57">
        <v>0</v>
      </c>
      <c r="J181" s="57">
        <v>0</v>
      </c>
      <c r="K181" s="57">
        <v>0</v>
      </c>
      <c r="L181" s="54">
        <v>0</v>
      </c>
      <c r="M181" s="57">
        <v>0</v>
      </c>
      <c r="N181" s="57">
        <v>979.5</v>
      </c>
      <c r="O181" s="57">
        <v>4822</v>
      </c>
      <c r="P181" s="57">
        <f t="shared" si="60"/>
        <v>4723149</v>
      </c>
      <c r="Q181" s="57">
        <v>0</v>
      </c>
      <c r="R181" s="57">
        <v>0</v>
      </c>
      <c r="S181" s="57">
        <v>0</v>
      </c>
      <c r="T181" s="57">
        <v>0</v>
      </c>
      <c r="U181" s="57">
        <v>0</v>
      </c>
      <c r="V181" s="57">
        <v>0</v>
      </c>
      <c r="W181" s="101">
        <v>1</v>
      </c>
      <c r="X181" s="57">
        <f t="shared" si="62"/>
        <v>175420.32</v>
      </c>
      <c r="Y181" s="101">
        <v>1</v>
      </c>
      <c r="Z181" s="57">
        <f t="shared" si="51"/>
        <v>101075.39</v>
      </c>
      <c r="AA181" s="73"/>
      <c r="AB181" s="74"/>
      <c r="AC181" s="74"/>
    </row>
    <row r="182" spans="1:29" s="36" customFormat="1" ht="30" x14ac:dyDescent="0.25">
      <c r="A182" s="101">
        <v>169</v>
      </c>
      <c r="B182" s="75">
        <v>169</v>
      </c>
      <c r="C182" s="55" t="s">
        <v>1241</v>
      </c>
      <c r="D182" s="56">
        <f>'Прил.1.1 -перечень домов'!D187</f>
        <v>1981</v>
      </c>
      <c r="E182" s="57">
        <f>AVERAGE('Прил.1.1 -перечень домов'!I187)</f>
        <v>6449.67</v>
      </c>
      <c r="F182" s="76">
        <f>SUM('Прил.1.1 -перечень домов'!J187)*(3.9*31+4.13*26+6.71*16+7.69*12+8.45*12+9.29*252)</f>
        <v>16725160.609999999</v>
      </c>
      <c r="G182" s="57">
        <f t="shared" si="61"/>
        <v>9122344.6999999993</v>
      </c>
      <c r="H182" s="57">
        <v>0</v>
      </c>
      <c r="I182" s="57">
        <v>0</v>
      </c>
      <c r="J182" s="57">
        <v>0</v>
      </c>
      <c r="K182" s="57">
        <v>0</v>
      </c>
      <c r="L182" s="54">
        <v>0</v>
      </c>
      <c r="M182" s="57">
        <v>0</v>
      </c>
      <c r="N182" s="57">
        <v>1448.4</v>
      </c>
      <c r="O182" s="57">
        <v>5957</v>
      </c>
      <c r="P182" s="57">
        <f t="shared" si="60"/>
        <v>8628118.8000000007</v>
      </c>
      <c r="Q182" s="57">
        <v>0</v>
      </c>
      <c r="R182" s="57">
        <v>0</v>
      </c>
      <c r="S182" s="57">
        <v>0</v>
      </c>
      <c r="T182" s="57">
        <v>0</v>
      </c>
      <c r="U182" s="57">
        <v>0</v>
      </c>
      <c r="V182" s="57">
        <v>0</v>
      </c>
      <c r="W182" s="101">
        <v>1</v>
      </c>
      <c r="X182" s="57">
        <f t="shared" si="62"/>
        <v>309584.15999999997</v>
      </c>
      <c r="Y182" s="101">
        <v>1</v>
      </c>
      <c r="Z182" s="57">
        <f t="shared" si="51"/>
        <v>184641.74</v>
      </c>
      <c r="AA182" s="73"/>
      <c r="AB182" s="74"/>
      <c r="AC182" s="74"/>
    </row>
    <row r="183" spans="1:29" s="36" customFormat="1" ht="30" x14ac:dyDescent="0.25">
      <c r="A183" s="101">
        <v>170</v>
      </c>
      <c r="B183" s="75">
        <v>170</v>
      </c>
      <c r="C183" s="55" t="s">
        <v>1242</v>
      </c>
      <c r="D183" s="56">
        <f>'Прил.1.1 -перечень домов'!D188</f>
        <v>1979</v>
      </c>
      <c r="E183" s="57">
        <f>AVERAGE('Прил.1.1 -перечень домов'!I188)</f>
        <v>4646.2</v>
      </c>
      <c r="F183" s="76">
        <f>SUM('Прил.1.1 -перечень домов'!J188)*(3.9*31+4.13*26+6.71*16+7.69*12+8.45*12+9.29*252)</f>
        <v>9398263.6799999997</v>
      </c>
      <c r="G183" s="57">
        <f t="shared" si="61"/>
        <v>16411351.310000001</v>
      </c>
      <c r="H183" s="78">
        <v>0</v>
      </c>
      <c r="I183" s="78">
        <v>0</v>
      </c>
      <c r="J183" s="78">
        <v>0</v>
      </c>
      <c r="K183" s="78">
        <v>0</v>
      </c>
      <c r="L183" s="54">
        <v>0</v>
      </c>
      <c r="M183" s="78">
        <v>0</v>
      </c>
      <c r="N183" s="78">
        <v>0</v>
      </c>
      <c r="O183" s="78"/>
      <c r="P183" s="78">
        <v>0</v>
      </c>
      <c r="Q183" s="78">
        <v>0</v>
      </c>
      <c r="R183" s="78">
        <v>0</v>
      </c>
      <c r="S183" s="78">
        <v>0</v>
      </c>
      <c r="T183" s="57">
        <f>E183*3421</f>
        <v>15894650.199999999</v>
      </c>
      <c r="U183" s="78">
        <v>0</v>
      </c>
      <c r="V183" s="78">
        <v>0</v>
      </c>
      <c r="W183" s="101">
        <v>1</v>
      </c>
      <c r="X183" s="57">
        <f>E183*38</f>
        <v>176555.6</v>
      </c>
      <c r="Y183" s="101">
        <v>1</v>
      </c>
      <c r="Z183" s="57">
        <f t="shared" si="51"/>
        <v>340145.51</v>
      </c>
      <c r="AA183" s="73"/>
      <c r="AB183" s="74"/>
      <c r="AC183" s="74"/>
    </row>
    <row r="184" spans="1:29" s="36" customFormat="1" ht="30" x14ac:dyDescent="0.25">
      <c r="A184" s="101">
        <v>171</v>
      </c>
      <c r="B184" s="75">
        <v>171</v>
      </c>
      <c r="C184" s="55" t="s">
        <v>1243</v>
      </c>
      <c r="D184" s="56">
        <f>'Прил.1.1 -перечень домов'!D189</f>
        <v>1978</v>
      </c>
      <c r="E184" s="57">
        <f>AVERAGE('Прил.1.1 -перечень домов'!I189)</f>
        <v>3089.3</v>
      </c>
      <c r="F184" s="76">
        <f>SUM('Прил.1.1 -перечень домов'!J189)*(3.9*31+4.13*26+6.71*16+7.69*12+8.45*12+9.29*252)</f>
        <v>7907377.9199999999</v>
      </c>
      <c r="G184" s="57">
        <f t="shared" si="61"/>
        <v>4310072.63</v>
      </c>
      <c r="H184" s="57">
        <v>0</v>
      </c>
      <c r="I184" s="57">
        <v>0</v>
      </c>
      <c r="J184" s="57">
        <v>0</v>
      </c>
      <c r="K184" s="57">
        <v>0</v>
      </c>
      <c r="L184" s="54">
        <v>0</v>
      </c>
      <c r="M184" s="57">
        <v>0</v>
      </c>
      <c r="N184" s="57">
        <v>845</v>
      </c>
      <c r="O184" s="57">
        <v>4822</v>
      </c>
      <c r="P184" s="57">
        <f t="shared" ref="P184:P191" si="63">O184*N184</f>
        <v>4074590</v>
      </c>
      <c r="Q184" s="57">
        <v>0</v>
      </c>
      <c r="R184" s="57">
        <v>0</v>
      </c>
      <c r="S184" s="57">
        <v>0</v>
      </c>
      <c r="T184" s="57">
        <v>0</v>
      </c>
      <c r="U184" s="57">
        <v>0</v>
      </c>
      <c r="V184" s="57">
        <v>0</v>
      </c>
      <c r="W184" s="101">
        <v>1</v>
      </c>
      <c r="X184" s="57">
        <f t="shared" si="62"/>
        <v>148286.39999999999</v>
      </c>
      <c r="Y184" s="101">
        <v>1</v>
      </c>
      <c r="Z184" s="57">
        <f t="shared" si="51"/>
        <v>87196.23</v>
      </c>
      <c r="AA184" s="73"/>
      <c r="AB184" s="74"/>
      <c r="AC184" s="74"/>
    </row>
    <row r="185" spans="1:29" s="36" customFormat="1" ht="30" x14ac:dyDescent="0.25">
      <c r="A185" s="101">
        <v>172</v>
      </c>
      <c r="B185" s="75">
        <v>172</v>
      </c>
      <c r="C185" s="55" t="s">
        <v>1244</v>
      </c>
      <c r="D185" s="56">
        <f>'Прил.1.1 -перечень домов'!D190</f>
        <v>1979</v>
      </c>
      <c r="E185" s="57">
        <f>AVERAGE('Прил.1.1 -перечень домов'!I190)</f>
        <v>2380.3000000000002</v>
      </c>
      <c r="F185" s="76">
        <f>SUM('Прил.1.1 -перечень домов'!J190)*(3.9*31+4.13*26+6.71*16+7.69*12+8.45*12+9.29*252)</f>
        <v>6024108.4800000004</v>
      </c>
      <c r="G185" s="57">
        <f t="shared" si="61"/>
        <v>3438758.19</v>
      </c>
      <c r="H185" s="57">
        <v>0</v>
      </c>
      <c r="I185" s="57">
        <v>0</v>
      </c>
      <c r="J185" s="57">
        <v>0</v>
      </c>
      <c r="K185" s="57">
        <v>0</v>
      </c>
      <c r="L185" s="54">
        <v>0</v>
      </c>
      <c r="M185" s="57">
        <v>0</v>
      </c>
      <c r="N185" s="57">
        <v>675</v>
      </c>
      <c r="O185" s="57">
        <v>4822</v>
      </c>
      <c r="P185" s="57">
        <f t="shared" si="63"/>
        <v>3254850</v>
      </c>
      <c r="Q185" s="57">
        <v>0</v>
      </c>
      <c r="R185" s="57">
        <v>0</v>
      </c>
      <c r="S185" s="57">
        <v>0</v>
      </c>
      <c r="T185" s="57">
        <v>0</v>
      </c>
      <c r="U185" s="57">
        <v>0</v>
      </c>
      <c r="V185" s="57">
        <v>0</v>
      </c>
      <c r="W185" s="101">
        <v>1</v>
      </c>
      <c r="X185" s="57">
        <f t="shared" si="62"/>
        <v>114254.39999999999</v>
      </c>
      <c r="Y185" s="101">
        <v>1</v>
      </c>
      <c r="Z185" s="57">
        <f t="shared" si="51"/>
        <v>69653.789999999994</v>
      </c>
      <c r="AA185" s="73"/>
      <c r="AB185" s="74"/>
      <c r="AC185" s="74"/>
    </row>
    <row r="186" spans="1:29" s="36" customFormat="1" ht="30" x14ac:dyDescent="0.25">
      <c r="A186" s="101">
        <v>173</v>
      </c>
      <c r="B186" s="75">
        <v>173</v>
      </c>
      <c r="C186" s="55" t="s">
        <v>1245</v>
      </c>
      <c r="D186" s="56">
        <f>'Прил.1.1 -перечень домов'!D191</f>
        <v>1974</v>
      </c>
      <c r="E186" s="57">
        <f>AVERAGE('Прил.1.1 -перечень домов'!I191)</f>
        <v>4864.3</v>
      </c>
      <c r="F186" s="76">
        <f>SUM('Прил.1.1 -перечень домов'!J191)*(3.9*31+4.13*26+6.71*16+7.69*12+8.45*12+9.29*252)</f>
        <v>12647843.52</v>
      </c>
      <c r="G186" s="57">
        <f t="shared" si="61"/>
        <v>9595436.1500000004</v>
      </c>
      <c r="H186" s="57">
        <v>0</v>
      </c>
      <c r="I186" s="57">
        <v>0</v>
      </c>
      <c r="J186" s="57">
        <v>0</v>
      </c>
      <c r="K186" s="57">
        <v>0</v>
      </c>
      <c r="L186" s="54">
        <v>0</v>
      </c>
      <c r="M186" s="57">
        <v>0</v>
      </c>
      <c r="N186" s="57">
        <v>1389.6</v>
      </c>
      <c r="O186" s="57">
        <v>6596</v>
      </c>
      <c r="P186" s="57">
        <f t="shared" si="63"/>
        <v>9165801.5999999996</v>
      </c>
      <c r="Q186" s="57">
        <v>0</v>
      </c>
      <c r="R186" s="57">
        <v>0</v>
      </c>
      <c r="S186" s="57">
        <v>0</v>
      </c>
      <c r="T186" s="57">
        <v>0</v>
      </c>
      <c r="U186" s="57">
        <v>0</v>
      </c>
      <c r="V186" s="57">
        <v>0</v>
      </c>
      <c r="W186" s="101">
        <v>1</v>
      </c>
      <c r="X186" s="57">
        <f t="shared" si="62"/>
        <v>233486.4</v>
      </c>
      <c r="Y186" s="101">
        <v>1</v>
      </c>
      <c r="Z186" s="57">
        <f t="shared" si="51"/>
        <v>196148.15</v>
      </c>
      <c r="AA186" s="73"/>
      <c r="AB186" s="74"/>
      <c r="AC186" s="74"/>
    </row>
    <row r="187" spans="1:29" s="36" customFormat="1" ht="30" x14ac:dyDescent="0.25">
      <c r="A187" s="101">
        <v>174</v>
      </c>
      <c r="B187" s="75">
        <v>174</v>
      </c>
      <c r="C187" s="55" t="s">
        <v>1246</v>
      </c>
      <c r="D187" s="56">
        <f>'Прил.1.1 -перечень домов'!D192</f>
        <v>1975</v>
      </c>
      <c r="E187" s="57">
        <f>AVERAGE('Прил.1.1 -перечень домов'!I192)</f>
        <v>3030.2</v>
      </c>
      <c r="F187" s="76">
        <f>SUM('Прил.1.1 -перечень домов'!J192)*(3.9*31+4.13*26+6.71*16+7.69*12+8.45*12+9.29*252)</f>
        <v>7827580.7999999998</v>
      </c>
      <c r="G187" s="57">
        <f t="shared" si="61"/>
        <v>5957457.96</v>
      </c>
      <c r="H187" s="57">
        <v>0</v>
      </c>
      <c r="I187" s="57">
        <v>0</v>
      </c>
      <c r="J187" s="57">
        <v>0</v>
      </c>
      <c r="K187" s="57">
        <v>0</v>
      </c>
      <c r="L187" s="54">
        <v>0</v>
      </c>
      <c r="M187" s="57">
        <v>0</v>
      </c>
      <c r="N187" s="57">
        <v>862.68</v>
      </c>
      <c r="O187" s="57">
        <v>6596</v>
      </c>
      <c r="P187" s="57">
        <f t="shared" si="63"/>
        <v>5690237.2800000003</v>
      </c>
      <c r="Q187" s="57">
        <v>0</v>
      </c>
      <c r="R187" s="57">
        <v>0</v>
      </c>
      <c r="S187" s="57">
        <v>0</v>
      </c>
      <c r="T187" s="57">
        <v>0</v>
      </c>
      <c r="U187" s="57">
        <v>0</v>
      </c>
      <c r="V187" s="57">
        <v>0</v>
      </c>
      <c r="W187" s="101">
        <v>1</v>
      </c>
      <c r="X187" s="57">
        <f t="shared" si="62"/>
        <v>145449.60000000001</v>
      </c>
      <c r="Y187" s="101">
        <v>1</v>
      </c>
      <c r="Z187" s="57">
        <f t="shared" si="51"/>
        <v>121771.08</v>
      </c>
      <c r="AA187" s="73"/>
      <c r="AB187" s="74"/>
      <c r="AC187" s="74"/>
    </row>
    <row r="188" spans="1:29" s="36" customFormat="1" ht="30" x14ac:dyDescent="0.25">
      <c r="A188" s="101">
        <v>175</v>
      </c>
      <c r="B188" s="75">
        <v>175</v>
      </c>
      <c r="C188" s="55" t="s">
        <v>1247</v>
      </c>
      <c r="D188" s="56">
        <f>'Прил.1.1 -перечень домов'!D193</f>
        <v>1976</v>
      </c>
      <c r="E188" s="57">
        <f>AVERAGE('Прил.1.1 -перечень домов'!I193)</f>
        <v>3003.5</v>
      </c>
      <c r="F188" s="76">
        <f>SUM('Прил.1.1 -перечень домов'!J193)*(3.9*31+4.13*26+6.71*16+7.69*12+8.45*12+9.29*252)</f>
        <v>7749792.96</v>
      </c>
      <c r="G188" s="57">
        <f t="shared" si="61"/>
        <v>5777507.0199999996</v>
      </c>
      <c r="H188" s="57">
        <v>0</v>
      </c>
      <c r="I188" s="57">
        <v>0</v>
      </c>
      <c r="J188" s="57">
        <v>0</v>
      </c>
      <c r="K188" s="57">
        <v>0</v>
      </c>
      <c r="L188" s="54">
        <v>0</v>
      </c>
      <c r="M188" s="57">
        <v>0</v>
      </c>
      <c r="N188" s="57">
        <v>836.16</v>
      </c>
      <c r="O188" s="57">
        <v>6596</v>
      </c>
      <c r="P188" s="57">
        <f t="shared" si="63"/>
        <v>5515311.3600000003</v>
      </c>
      <c r="Q188" s="57">
        <v>0</v>
      </c>
      <c r="R188" s="57">
        <v>0</v>
      </c>
      <c r="S188" s="57">
        <v>0</v>
      </c>
      <c r="T188" s="57">
        <v>0</v>
      </c>
      <c r="U188" s="57">
        <v>0</v>
      </c>
      <c r="V188" s="57">
        <v>0</v>
      </c>
      <c r="W188" s="101">
        <v>1</v>
      </c>
      <c r="X188" s="57">
        <f t="shared" si="62"/>
        <v>144168</v>
      </c>
      <c r="Y188" s="101">
        <v>1</v>
      </c>
      <c r="Z188" s="57">
        <f t="shared" si="51"/>
        <v>118027.66</v>
      </c>
      <c r="AA188" s="73"/>
      <c r="AB188" s="74"/>
      <c r="AC188" s="74"/>
    </row>
    <row r="189" spans="1:29" s="36" customFormat="1" ht="30" x14ac:dyDescent="0.25">
      <c r="A189" s="101">
        <v>176</v>
      </c>
      <c r="B189" s="75">
        <v>176</v>
      </c>
      <c r="C189" s="55" t="s">
        <v>2144</v>
      </c>
      <c r="D189" s="56">
        <f>'Прил.1.1 -перечень домов'!D194</f>
        <v>2001</v>
      </c>
      <c r="E189" s="57">
        <f>AVERAGE('Прил.1.1 -перечень домов'!I194)</f>
        <v>5200</v>
      </c>
      <c r="F189" s="76">
        <f>SUM('Прил.1.1 -перечень домов'!J194)*(3.9*31+4.13*26+6.71*16+7.69*12+8.45*12+9.29*252)</f>
        <v>12059698.560000001</v>
      </c>
      <c r="G189" s="57">
        <f t="shared" ref="G189" si="64">H189+I189+J189+K189+M189+P189+R189+T189+V189+X189+Z189</f>
        <v>2243157.36</v>
      </c>
      <c r="H189" s="57">
        <v>0</v>
      </c>
      <c r="I189" s="57">
        <v>0</v>
      </c>
      <c r="J189" s="57">
        <v>0</v>
      </c>
      <c r="K189" s="57">
        <v>0</v>
      </c>
      <c r="L189" s="54">
        <v>1</v>
      </c>
      <c r="M189" s="57">
        <f>L189*2164830</f>
        <v>2164830</v>
      </c>
      <c r="N189" s="57">
        <v>0</v>
      </c>
      <c r="O189" s="57">
        <v>0</v>
      </c>
      <c r="P189" s="57">
        <v>0</v>
      </c>
      <c r="Q189" s="57">
        <v>0</v>
      </c>
      <c r="R189" s="57">
        <v>0</v>
      </c>
      <c r="S189" s="57">
        <v>0</v>
      </c>
      <c r="T189" s="57">
        <v>0</v>
      </c>
      <c r="U189" s="57">
        <v>0</v>
      </c>
      <c r="V189" s="57">
        <v>0</v>
      </c>
      <c r="W189" s="101">
        <v>1</v>
      </c>
      <c r="X189" s="57">
        <v>32000</v>
      </c>
      <c r="Y189" s="101">
        <v>1</v>
      </c>
      <c r="Z189" s="57">
        <f t="shared" si="51"/>
        <v>46327.360000000001</v>
      </c>
      <c r="AA189" s="73"/>
      <c r="AB189" s="74"/>
      <c r="AC189" s="74"/>
    </row>
    <row r="190" spans="1:29" s="36" customFormat="1" ht="30" x14ac:dyDescent="0.25">
      <c r="A190" s="101">
        <v>177</v>
      </c>
      <c r="B190" s="75">
        <v>177</v>
      </c>
      <c r="C190" s="55" t="s">
        <v>1248</v>
      </c>
      <c r="D190" s="56">
        <f>'Прил.1.1 -перечень домов'!D195</f>
        <v>1976</v>
      </c>
      <c r="E190" s="57">
        <f>AVERAGE('Прил.1.1 -перечень домов'!I195)</f>
        <v>2980.7</v>
      </c>
      <c r="F190" s="76">
        <f>SUM('Прил.1.1 -перечень домов'!J195)*(3.9*31+4.13*26+6.71*16+7.69*12+8.45*12+9.29*252)</f>
        <v>7690662.7199999997</v>
      </c>
      <c r="G190" s="57">
        <f t="shared" si="61"/>
        <v>4317026.74</v>
      </c>
      <c r="H190" s="57">
        <v>0</v>
      </c>
      <c r="I190" s="57">
        <v>0</v>
      </c>
      <c r="J190" s="57">
        <v>0</v>
      </c>
      <c r="K190" s="57">
        <v>0</v>
      </c>
      <c r="L190" s="54">
        <v>0</v>
      </c>
      <c r="M190" s="57">
        <v>0</v>
      </c>
      <c r="N190" s="57">
        <v>686</v>
      </c>
      <c r="O190" s="57">
        <v>5957</v>
      </c>
      <c r="P190" s="57">
        <f t="shared" si="63"/>
        <v>4086502</v>
      </c>
      <c r="Q190" s="57">
        <v>0</v>
      </c>
      <c r="R190" s="57">
        <v>0</v>
      </c>
      <c r="S190" s="57">
        <v>0</v>
      </c>
      <c r="T190" s="57">
        <v>0</v>
      </c>
      <c r="U190" s="57">
        <v>0</v>
      </c>
      <c r="V190" s="57">
        <v>0</v>
      </c>
      <c r="W190" s="101">
        <v>1</v>
      </c>
      <c r="X190" s="57">
        <f t="shared" si="62"/>
        <v>143073.60000000001</v>
      </c>
      <c r="Y190" s="101">
        <v>1</v>
      </c>
      <c r="Z190" s="57">
        <f t="shared" si="51"/>
        <v>87451.14</v>
      </c>
      <c r="AA190" s="73"/>
      <c r="AB190" s="74"/>
      <c r="AC190" s="74"/>
    </row>
    <row r="191" spans="1:29" s="36" customFormat="1" ht="30" x14ac:dyDescent="0.25">
      <c r="A191" s="101">
        <v>178</v>
      </c>
      <c r="B191" s="75">
        <v>178</v>
      </c>
      <c r="C191" s="55" t="s">
        <v>1249</v>
      </c>
      <c r="D191" s="56">
        <f>'Прил.1.1 -перечень домов'!D196</f>
        <v>1976</v>
      </c>
      <c r="E191" s="57">
        <f>AVERAGE('Прил.1.1 -перечень домов'!I196)</f>
        <v>6315.5</v>
      </c>
      <c r="F191" s="76">
        <f>SUM('Прил.1.1 -перечень домов'!J196)*(3.9*31+4.13*26+6.71*16+7.69*12+8.45*12+9.29*252)</f>
        <v>16217760</v>
      </c>
      <c r="G191" s="57">
        <f t="shared" si="61"/>
        <v>9286692.0199999996</v>
      </c>
      <c r="H191" s="57">
        <v>0</v>
      </c>
      <c r="I191" s="57">
        <v>0</v>
      </c>
      <c r="J191" s="57">
        <v>0</v>
      </c>
      <c r="K191" s="57">
        <v>0</v>
      </c>
      <c r="L191" s="54">
        <v>0</v>
      </c>
      <c r="M191" s="57">
        <v>0</v>
      </c>
      <c r="N191" s="57">
        <v>1824</v>
      </c>
      <c r="O191" s="57">
        <v>4822</v>
      </c>
      <c r="P191" s="57">
        <f t="shared" si="63"/>
        <v>8795328</v>
      </c>
      <c r="Q191" s="57">
        <v>0</v>
      </c>
      <c r="R191" s="57">
        <v>0</v>
      </c>
      <c r="S191" s="57">
        <v>0</v>
      </c>
      <c r="T191" s="57">
        <v>0</v>
      </c>
      <c r="U191" s="57">
        <v>0</v>
      </c>
      <c r="V191" s="57">
        <v>0</v>
      </c>
      <c r="W191" s="101">
        <v>1</v>
      </c>
      <c r="X191" s="57">
        <f t="shared" si="62"/>
        <v>303144</v>
      </c>
      <c r="Y191" s="101">
        <v>1</v>
      </c>
      <c r="Z191" s="57">
        <f t="shared" si="51"/>
        <v>188220.02</v>
      </c>
      <c r="AA191" s="73"/>
      <c r="AB191" s="74"/>
      <c r="AC191" s="74"/>
    </row>
    <row r="192" spans="1:29" s="36" customFormat="1" ht="30" x14ac:dyDescent="0.25">
      <c r="A192" s="101">
        <v>179</v>
      </c>
      <c r="B192" s="75">
        <v>179</v>
      </c>
      <c r="C192" s="55" t="s">
        <v>1250</v>
      </c>
      <c r="D192" s="56">
        <f>'Прил.1.1 -перечень домов'!D197</f>
        <v>1978</v>
      </c>
      <c r="E192" s="57">
        <f>AVERAGE('Прил.1.1 -перечень домов'!I197)</f>
        <v>1967.8</v>
      </c>
      <c r="F192" s="76">
        <f>SUM('Прил.1.1 -перечень домов'!J197)*(3.9*31+4.13*26+6.71*16+7.69*12+8.45*12+9.29*252)</f>
        <v>3980096.64</v>
      </c>
      <c r="G192" s="57">
        <f t="shared" ref="G192:G198" si="65">H192+I192+J192+K192+M192+P192+R192+T192+V192+X192+Z192</f>
        <v>7825854.4100000001</v>
      </c>
      <c r="H192" s="57">
        <v>0</v>
      </c>
      <c r="I192" s="57">
        <f>E192*2700</f>
        <v>5313060</v>
      </c>
      <c r="J192" s="57">
        <f>E192*855</f>
        <v>1682469</v>
      </c>
      <c r="K192" s="57">
        <f>E192*228</f>
        <v>448658.4</v>
      </c>
      <c r="L192" s="54">
        <v>0</v>
      </c>
      <c r="M192" s="78">
        <v>0</v>
      </c>
      <c r="N192" s="79">
        <v>0</v>
      </c>
      <c r="O192" s="79"/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101">
        <v>3</v>
      </c>
      <c r="X192" s="57">
        <f>E192*57+E192*28+E192*28</f>
        <v>222361.4</v>
      </c>
      <c r="Y192" s="101">
        <v>3</v>
      </c>
      <c r="Z192" s="57">
        <f t="shared" si="51"/>
        <v>159305.60999999999</v>
      </c>
      <c r="AA192" s="73"/>
      <c r="AB192" s="74"/>
      <c r="AC192" s="74"/>
    </row>
    <row r="193" spans="1:29" s="36" customFormat="1" ht="30" x14ac:dyDescent="0.25">
      <c r="A193" s="101">
        <v>180</v>
      </c>
      <c r="B193" s="75">
        <v>180</v>
      </c>
      <c r="C193" s="55" t="s">
        <v>1251</v>
      </c>
      <c r="D193" s="56">
        <f>'Прил.1.1 -перечень домов'!D198</f>
        <v>1977</v>
      </c>
      <c r="E193" s="57">
        <f>AVERAGE('Прил.1.1 -перечень домов'!I198)</f>
        <v>3757.3</v>
      </c>
      <c r="F193" s="76">
        <f>SUM('Прил.1.1 -перечень домов'!J198)*(3.9*31+4.13*26+6.71*16+7.69*12+8.45*12+9.29*252)</f>
        <v>9919528.3200000003</v>
      </c>
      <c r="G193" s="57">
        <f t="shared" si="65"/>
        <v>4888340.29</v>
      </c>
      <c r="H193" s="57">
        <v>0</v>
      </c>
      <c r="I193" s="57">
        <v>0</v>
      </c>
      <c r="J193" s="57">
        <v>0</v>
      </c>
      <c r="K193" s="57">
        <v>0</v>
      </c>
      <c r="L193" s="54">
        <v>0</v>
      </c>
      <c r="M193" s="57">
        <v>0</v>
      </c>
      <c r="N193" s="57">
        <v>955.9</v>
      </c>
      <c r="O193" s="57">
        <v>4822</v>
      </c>
      <c r="P193" s="57">
        <f>O193*N193</f>
        <v>4609349.8</v>
      </c>
      <c r="Q193" s="57">
        <v>0</v>
      </c>
      <c r="R193" s="57">
        <v>0</v>
      </c>
      <c r="S193" s="57">
        <v>0</v>
      </c>
      <c r="T193" s="57">
        <v>0</v>
      </c>
      <c r="U193" s="57">
        <v>0</v>
      </c>
      <c r="V193" s="57">
        <v>0</v>
      </c>
      <c r="W193" s="101">
        <v>1</v>
      </c>
      <c r="X193" s="57">
        <f t="shared" si="62"/>
        <v>180350.4</v>
      </c>
      <c r="Y193" s="101">
        <v>1</v>
      </c>
      <c r="Z193" s="57">
        <f t="shared" si="51"/>
        <v>98640.09</v>
      </c>
      <c r="AA193" s="73"/>
      <c r="AB193" s="74"/>
      <c r="AC193" s="74"/>
    </row>
    <row r="194" spans="1:29" s="36" customFormat="1" ht="30" x14ac:dyDescent="0.25">
      <c r="A194" s="101">
        <v>181</v>
      </c>
      <c r="B194" s="75">
        <v>181</v>
      </c>
      <c r="C194" s="55" t="s">
        <v>1252</v>
      </c>
      <c r="D194" s="56">
        <f>'Прил.1.1 -перечень домов'!D199</f>
        <v>1977</v>
      </c>
      <c r="E194" s="57">
        <f>AVERAGE('Прил.1.1 -перечень домов'!I199)</f>
        <v>3036.4</v>
      </c>
      <c r="F194" s="76">
        <f>SUM('Прил.1.1 -перечень домов'!J199)*(3.9*31+4.13*26+6.71*16+7.69*12+8.45*12+9.29*252)</f>
        <v>7831599.3600000003</v>
      </c>
      <c r="G194" s="57">
        <f t="shared" si="65"/>
        <v>3528831.81</v>
      </c>
      <c r="H194" s="78">
        <v>0</v>
      </c>
      <c r="I194" s="78">
        <v>0</v>
      </c>
      <c r="J194" s="57">
        <f>E194*855</f>
        <v>2596122</v>
      </c>
      <c r="K194" s="57">
        <f>E194*228</f>
        <v>692299.2</v>
      </c>
      <c r="L194" s="54">
        <v>0</v>
      </c>
      <c r="M194" s="78">
        <v>0</v>
      </c>
      <c r="N194" s="78">
        <v>0</v>
      </c>
      <c r="O194" s="78"/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8">
        <v>0</v>
      </c>
      <c r="V194" s="78">
        <v>0</v>
      </c>
      <c r="W194" s="101">
        <v>2</v>
      </c>
      <c r="X194" s="57">
        <f>E194*28+E194*28</f>
        <v>170038.39999999999</v>
      </c>
      <c r="Y194" s="101">
        <v>2</v>
      </c>
      <c r="Z194" s="57">
        <f t="shared" si="51"/>
        <v>70372.210000000006</v>
      </c>
      <c r="AA194" s="73"/>
      <c r="AB194" s="74"/>
      <c r="AC194" s="74"/>
    </row>
    <row r="195" spans="1:29" s="36" customFormat="1" ht="30" x14ac:dyDescent="0.25">
      <c r="A195" s="101">
        <v>182</v>
      </c>
      <c r="B195" s="75">
        <v>182</v>
      </c>
      <c r="C195" s="55" t="s">
        <v>1253</v>
      </c>
      <c r="D195" s="56">
        <f>'Прил.1.1 -перечень домов'!D200</f>
        <v>1979</v>
      </c>
      <c r="E195" s="57">
        <f>AVERAGE('Прил.1.1 -перечень домов'!I200)</f>
        <v>3680.9</v>
      </c>
      <c r="F195" s="76">
        <f>SUM('Прил.1.1 -перечень домов'!J200)*(3.9*31+4.13*26+6.71*16+7.69*12+8.45*12+9.29*252)</f>
        <v>9783471.3599999994</v>
      </c>
      <c r="G195" s="57">
        <f t="shared" si="65"/>
        <v>2936360.68</v>
      </c>
      <c r="H195" s="57">
        <f>E195*735</f>
        <v>2705461.5</v>
      </c>
      <c r="I195" s="78">
        <v>0</v>
      </c>
      <c r="J195" s="78">
        <v>0</v>
      </c>
      <c r="K195" s="78">
        <v>0</v>
      </c>
      <c r="L195" s="54">
        <v>0</v>
      </c>
      <c r="M195" s="78">
        <v>0</v>
      </c>
      <c r="N195" s="78">
        <v>0</v>
      </c>
      <c r="O195" s="78"/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101">
        <v>1</v>
      </c>
      <c r="X195" s="57">
        <f>E195*47</f>
        <v>173002.3</v>
      </c>
      <c r="Y195" s="101">
        <v>1</v>
      </c>
      <c r="Z195" s="57">
        <f t="shared" si="51"/>
        <v>57896.88</v>
      </c>
      <c r="AA195" s="73"/>
      <c r="AB195" s="74"/>
      <c r="AC195" s="74"/>
    </row>
    <row r="196" spans="1:29" s="36" customFormat="1" ht="30" x14ac:dyDescent="0.25">
      <c r="A196" s="101">
        <v>183</v>
      </c>
      <c r="B196" s="75">
        <v>183</v>
      </c>
      <c r="C196" s="55" t="s">
        <v>1254</v>
      </c>
      <c r="D196" s="56">
        <f>'Прил.1.1 -перечень домов'!D201</f>
        <v>1980</v>
      </c>
      <c r="E196" s="57">
        <f>AVERAGE('Прил.1.1 -перечень домов'!I201)</f>
        <v>3006.9</v>
      </c>
      <c r="F196" s="76">
        <f>SUM('Прил.1.1 -перечень домов'!J201)*(3.9*31+4.13*26+6.71*16+7.69*12+8.45*12+9.29*252)</f>
        <v>7774765.4400000004</v>
      </c>
      <c r="G196" s="57">
        <f t="shared" si="65"/>
        <v>8463761.9800000004</v>
      </c>
      <c r="H196" s="78">
        <v>0</v>
      </c>
      <c r="I196" s="57">
        <f t="shared" ref="I196:I197" si="66">E196*2700</f>
        <v>8118630</v>
      </c>
      <c r="J196" s="78">
        <v>0</v>
      </c>
      <c r="K196" s="78">
        <v>0</v>
      </c>
      <c r="L196" s="54">
        <v>0</v>
      </c>
      <c r="M196" s="78">
        <v>0</v>
      </c>
      <c r="N196" s="78">
        <v>0</v>
      </c>
      <c r="O196" s="78"/>
      <c r="P196" s="78">
        <v>0</v>
      </c>
      <c r="Q196" s="78">
        <v>0</v>
      </c>
      <c r="R196" s="78">
        <v>0</v>
      </c>
      <c r="S196" s="78">
        <v>0</v>
      </c>
      <c r="T196" s="78">
        <v>0</v>
      </c>
      <c r="U196" s="78">
        <v>0</v>
      </c>
      <c r="V196" s="78">
        <v>0</v>
      </c>
      <c r="W196" s="101">
        <v>1</v>
      </c>
      <c r="X196" s="57">
        <f>E196*57</f>
        <v>171393.3</v>
      </c>
      <c r="Y196" s="101">
        <v>1</v>
      </c>
      <c r="Z196" s="57">
        <f t="shared" si="51"/>
        <v>173738.68</v>
      </c>
      <c r="AA196" s="73"/>
      <c r="AB196" s="74"/>
      <c r="AC196" s="74"/>
    </row>
    <row r="197" spans="1:29" s="36" customFormat="1" ht="30" x14ac:dyDescent="0.25">
      <c r="A197" s="101">
        <v>184</v>
      </c>
      <c r="B197" s="75">
        <v>184</v>
      </c>
      <c r="C197" s="55" t="s">
        <v>1255</v>
      </c>
      <c r="D197" s="56">
        <f>'Прил.1.1 -перечень домов'!D202</f>
        <v>1979</v>
      </c>
      <c r="E197" s="57">
        <f>AVERAGE('Прил.1.1 -перечень домов'!I202)</f>
        <v>3027.6</v>
      </c>
      <c r="F197" s="76">
        <f>SUM('Прил.1.1 -перечень домов'!J202)*(3.9*31+4.13*26+6.71*16+7.69*12+8.45*12+9.29*252)</f>
        <v>7886711.04</v>
      </c>
      <c r="G197" s="57">
        <f t="shared" si="65"/>
        <v>8522027.9299999997</v>
      </c>
      <c r="H197" s="78">
        <v>0</v>
      </c>
      <c r="I197" s="57">
        <f t="shared" si="66"/>
        <v>8174520</v>
      </c>
      <c r="J197" s="78">
        <v>0</v>
      </c>
      <c r="K197" s="78">
        <v>0</v>
      </c>
      <c r="L197" s="54">
        <v>0</v>
      </c>
      <c r="M197" s="78">
        <v>0</v>
      </c>
      <c r="N197" s="78">
        <v>0</v>
      </c>
      <c r="O197" s="78"/>
      <c r="P197" s="78">
        <v>0</v>
      </c>
      <c r="Q197" s="78">
        <v>0</v>
      </c>
      <c r="R197" s="78">
        <v>0</v>
      </c>
      <c r="S197" s="78">
        <v>0</v>
      </c>
      <c r="T197" s="78">
        <v>0</v>
      </c>
      <c r="U197" s="78">
        <v>0</v>
      </c>
      <c r="V197" s="78">
        <v>0</v>
      </c>
      <c r="W197" s="101">
        <v>1</v>
      </c>
      <c r="X197" s="57">
        <f>E197*57</f>
        <v>172573.2</v>
      </c>
      <c r="Y197" s="101">
        <v>1</v>
      </c>
      <c r="Z197" s="57">
        <f t="shared" si="51"/>
        <v>174934.73</v>
      </c>
      <c r="AA197" s="73"/>
      <c r="AB197" s="74"/>
      <c r="AC197" s="74"/>
    </row>
    <row r="198" spans="1:29" s="36" customFormat="1" ht="30" x14ac:dyDescent="0.25">
      <c r="A198" s="101">
        <v>185</v>
      </c>
      <c r="B198" s="75">
        <v>185</v>
      </c>
      <c r="C198" s="55" t="s">
        <v>1256</v>
      </c>
      <c r="D198" s="56">
        <f>'Прил.1.1 -перечень домов'!D203</f>
        <v>1981</v>
      </c>
      <c r="E198" s="57">
        <f>AVERAGE('Прил.1.1 -перечень домов'!I203)</f>
        <v>1363.4</v>
      </c>
      <c r="F198" s="76">
        <f>SUM('Прил.1.1 -перечень домов'!J203)*(3.9*31+4.13*26+6.71*16+7.69*12+8.45*12+9.29*252)</f>
        <v>2594554.56</v>
      </c>
      <c r="G198" s="57">
        <f t="shared" si="65"/>
        <v>4552032.58</v>
      </c>
      <c r="H198" s="57">
        <v>0</v>
      </c>
      <c r="I198" s="57">
        <v>0</v>
      </c>
      <c r="J198" s="57">
        <v>0</v>
      </c>
      <c r="K198" s="57">
        <v>0</v>
      </c>
      <c r="L198" s="54">
        <v>0</v>
      </c>
      <c r="M198" s="57">
        <v>0</v>
      </c>
      <c r="N198" s="57">
        <v>933.6</v>
      </c>
      <c r="O198" s="57">
        <v>4705</v>
      </c>
      <c r="P198" s="57">
        <f>O198*N198</f>
        <v>4392588</v>
      </c>
      <c r="Q198" s="57">
        <v>0</v>
      </c>
      <c r="R198" s="57">
        <v>0</v>
      </c>
      <c r="S198" s="57">
        <v>0</v>
      </c>
      <c r="T198" s="57">
        <v>0</v>
      </c>
      <c r="U198" s="57">
        <v>0</v>
      </c>
      <c r="V198" s="57">
        <v>0</v>
      </c>
      <c r="W198" s="101">
        <v>1</v>
      </c>
      <c r="X198" s="57">
        <f t="shared" ref="X198" si="67">E198*48</f>
        <v>65443.199999999997</v>
      </c>
      <c r="Y198" s="101">
        <v>1</v>
      </c>
      <c r="Z198" s="57">
        <f t="shared" si="51"/>
        <v>94001.38</v>
      </c>
      <c r="AA198" s="73"/>
      <c r="AB198" s="74"/>
      <c r="AC198" s="74"/>
    </row>
    <row r="199" spans="1:29" s="36" customFormat="1" ht="36" customHeight="1" x14ac:dyDescent="0.25">
      <c r="A199" s="101"/>
      <c r="B199" s="164" t="s">
        <v>2151</v>
      </c>
      <c r="C199" s="137"/>
      <c r="D199" s="39" t="s">
        <v>22</v>
      </c>
      <c r="E199" s="39">
        <f t="shared" ref="E199:N199" si="68">SUM(E200:E319)</f>
        <v>725256.86</v>
      </c>
      <c r="F199" s="39">
        <f t="shared" si="68"/>
        <v>1806814498.95</v>
      </c>
      <c r="G199" s="39">
        <f t="shared" si="68"/>
        <v>1466314027.47</v>
      </c>
      <c r="H199" s="39">
        <f t="shared" si="68"/>
        <v>23764857.899999999</v>
      </c>
      <c r="I199" s="39">
        <f t="shared" si="68"/>
        <v>651525714</v>
      </c>
      <c r="J199" s="39">
        <f t="shared" si="68"/>
        <v>200915868.59999999</v>
      </c>
      <c r="K199" s="39">
        <f t="shared" si="68"/>
        <v>16010342.4</v>
      </c>
      <c r="L199" s="61">
        <f t="shared" si="68"/>
        <v>0</v>
      </c>
      <c r="M199" s="39">
        <f t="shared" si="68"/>
        <v>0</v>
      </c>
      <c r="N199" s="39">
        <f t="shared" si="68"/>
        <v>86454.67</v>
      </c>
      <c r="O199" s="39" t="s">
        <v>22</v>
      </c>
      <c r="P199" s="39">
        <f t="shared" ref="P199:Z199" si="69">SUM(P200:P319)</f>
        <v>467335006.83999997</v>
      </c>
      <c r="Q199" s="39">
        <f t="shared" si="69"/>
        <v>0</v>
      </c>
      <c r="R199" s="39">
        <f t="shared" si="69"/>
        <v>0</v>
      </c>
      <c r="S199" s="39">
        <f t="shared" si="69"/>
        <v>0</v>
      </c>
      <c r="T199" s="39">
        <f t="shared" si="69"/>
        <v>33078333.199999999</v>
      </c>
      <c r="U199" s="39">
        <f t="shared" si="69"/>
        <v>0</v>
      </c>
      <c r="V199" s="39">
        <f t="shared" si="69"/>
        <v>0</v>
      </c>
      <c r="W199" s="80">
        <f t="shared" si="69"/>
        <v>147</v>
      </c>
      <c r="X199" s="39">
        <f t="shared" si="69"/>
        <v>43881619.880000003</v>
      </c>
      <c r="Y199" s="80">
        <f t="shared" si="69"/>
        <v>147</v>
      </c>
      <c r="Z199" s="39">
        <f t="shared" si="69"/>
        <v>29802284.649999999</v>
      </c>
      <c r="AA199" s="73"/>
      <c r="AB199" s="74"/>
      <c r="AC199" s="74"/>
    </row>
    <row r="200" spans="1:29" s="36" customFormat="1" ht="30" x14ac:dyDescent="0.25">
      <c r="A200" s="101">
        <v>186</v>
      </c>
      <c r="B200" s="75">
        <v>1</v>
      </c>
      <c r="C200" s="55" t="s">
        <v>1257</v>
      </c>
      <c r="D200" s="56">
        <f>'Прил.1.1 -перечень домов'!D205</f>
        <v>1984</v>
      </c>
      <c r="E200" s="79">
        <v>10119.299999999999</v>
      </c>
      <c r="F200" s="76">
        <f>SUM('Прил.1.1 -перечень домов'!J205)*(3.9*31+4.13*26+6.71*16+7.69*12+8.45*12+9.29*252)</f>
        <v>25601097.600000001</v>
      </c>
      <c r="G200" s="57">
        <f t="shared" ref="G200:G202" si="70">H200+I200+J200+K200+M200+P200+R200+T200+V200+X200+Z200</f>
        <v>40244012.869999997</v>
      </c>
      <c r="H200" s="57">
        <v>0</v>
      </c>
      <c r="I200" s="57">
        <f>E200*2700</f>
        <v>27322110</v>
      </c>
      <c r="J200" s="57">
        <f>E200*855</f>
        <v>8652001.5</v>
      </c>
      <c r="K200" s="57">
        <f>E200*228</f>
        <v>2307200.4</v>
      </c>
      <c r="L200" s="54">
        <v>0</v>
      </c>
      <c r="M200" s="78">
        <v>0</v>
      </c>
      <c r="N200" s="79">
        <v>0</v>
      </c>
      <c r="O200" s="79"/>
      <c r="P200" s="78">
        <v>0</v>
      </c>
      <c r="Q200" s="78">
        <v>0</v>
      </c>
      <c r="R200" s="78">
        <v>0</v>
      </c>
      <c r="S200" s="78">
        <v>0</v>
      </c>
      <c r="T200" s="78">
        <v>0</v>
      </c>
      <c r="U200" s="78">
        <v>0</v>
      </c>
      <c r="V200" s="78">
        <v>0</v>
      </c>
      <c r="W200" s="101">
        <v>3</v>
      </c>
      <c r="X200" s="57">
        <f>E200*57+E200*28+E200*28</f>
        <v>1143480.8999999999</v>
      </c>
      <c r="Y200" s="101">
        <v>3</v>
      </c>
      <c r="Z200" s="57">
        <f t="shared" ref="Z200:Z263" si="71">(H200+I200+J200+K200+M200+P200+R200+T200+V200)*0.0214</f>
        <v>819220.07</v>
      </c>
      <c r="AA200" s="73"/>
      <c r="AB200" s="74"/>
      <c r="AC200" s="74"/>
    </row>
    <row r="201" spans="1:29" s="36" customFormat="1" ht="30" x14ac:dyDescent="0.25">
      <c r="A201" s="101">
        <v>187</v>
      </c>
      <c r="B201" s="75">
        <v>2</v>
      </c>
      <c r="C201" s="55" t="s">
        <v>1258</v>
      </c>
      <c r="D201" s="56">
        <f>'Прил.1.1 -перечень домов'!D206</f>
        <v>1993</v>
      </c>
      <c r="E201" s="57">
        <v>1008.5</v>
      </c>
      <c r="F201" s="76">
        <f>SUM('Прил.1.1 -перечень домов'!J206)*(3.9*31+4.13*26+6.71*16+7.69*12+8.45*12+9.29*252)</f>
        <v>2591971.2000000002</v>
      </c>
      <c r="G201" s="57">
        <f t="shared" si="70"/>
        <v>4191757.96</v>
      </c>
      <c r="H201" s="57">
        <v>0</v>
      </c>
      <c r="I201" s="57">
        <v>0</v>
      </c>
      <c r="J201" s="57">
        <v>0</v>
      </c>
      <c r="K201" s="57">
        <v>0</v>
      </c>
      <c r="L201" s="54">
        <v>0</v>
      </c>
      <c r="M201" s="57">
        <v>0</v>
      </c>
      <c r="N201" s="57">
        <v>615</v>
      </c>
      <c r="O201" s="57">
        <v>6596</v>
      </c>
      <c r="P201" s="57">
        <f>O201*N201</f>
        <v>4056540</v>
      </c>
      <c r="Q201" s="57">
        <v>0</v>
      </c>
      <c r="R201" s="57">
        <v>0</v>
      </c>
      <c r="S201" s="57">
        <v>0</v>
      </c>
      <c r="T201" s="57">
        <v>0</v>
      </c>
      <c r="U201" s="57">
        <v>0</v>
      </c>
      <c r="V201" s="57">
        <v>0</v>
      </c>
      <c r="W201" s="101">
        <v>1</v>
      </c>
      <c r="X201" s="57">
        <f t="shared" ref="X201:X208" si="72">E201*48</f>
        <v>48408</v>
      </c>
      <c r="Y201" s="101">
        <v>1</v>
      </c>
      <c r="Z201" s="57">
        <f t="shared" si="71"/>
        <v>86809.96</v>
      </c>
      <c r="AA201" s="73"/>
      <c r="AB201" s="74"/>
      <c r="AC201" s="74"/>
    </row>
    <row r="202" spans="1:29" s="36" customFormat="1" ht="30" x14ac:dyDescent="0.25">
      <c r="A202" s="101">
        <v>188</v>
      </c>
      <c r="B202" s="75">
        <v>3</v>
      </c>
      <c r="C202" s="55" t="s">
        <v>1259</v>
      </c>
      <c r="D202" s="56">
        <f>'Прил.1.1 -перечень домов'!D207</f>
        <v>1990</v>
      </c>
      <c r="E202" s="79">
        <v>5434.1</v>
      </c>
      <c r="F202" s="76">
        <f>SUM('Прил.1.1 -перечень домов'!J207)*(3.9*31+4.13*26+6.71*16+7.69*12+8.45*12+9.29*252)</f>
        <v>14043144.960000001</v>
      </c>
      <c r="G202" s="57">
        <f t="shared" si="70"/>
        <v>19194379.100000001</v>
      </c>
      <c r="H202" s="78">
        <v>0</v>
      </c>
      <c r="I202" s="78">
        <v>0</v>
      </c>
      <c r="J202" s="78">
        <v>0</v>
      </c>
      <c r="K202" s="78">
        <v>0</v>
      </c>
      <c r="L202" s="54">
        <v>0</v>
      </c>
      <c r="M202" s="78">
        <v>0</v>
      </c>
      <c r="N202" s="78">
        <v>0</v>
      </c>
      <c r="O202" s="78"/>
      <c r="P202" s="78">
        <v>0</v>
      </c>
      <c r="Q202" s="78">
        <v>0</v>
      </c>
      <c r="R202" s="78">
        <v>0</v>
      </c>
      <c r="S202" s="78">
        <v>0</v>
      </c>
      <c r="T202" s="57">
        <f>E202*3421</f>
        <v>18590056.100000001</v>
      </c>
      <c r="U202" s="78">
        <v>0</v>
      </c>
      <c r="V202" s="78">
        <v>0</v>
      </c>
      <c r="W202" s="101">
        <v>1</v>
      </c>
      <c r="X202" s="57">
        <f>E202*38</f>
        <v>206495.8</v>
      </c>
      <c r="Y202" s="101">
        <v>1</v>
      </c>
      <c r="Z202" s="57">
        <f t="shared" si="71"/>
        <v>397827.2</v>
      </c>
      <c r="AA202" s="73"/>
      <c r="AB202" s="74"/>
      <c r="AC202" s="74"/>
    </row>
    <row r="203" spans="1:29" s="36" customFormat="1" ht="30" x14ac:dyDescent="0.25">
      <c r="A203" s="101">
        <v>189</v>
      </c>
      <c r="B203" s="75">
        <v>4</v>
      </c>
      <c r="C203" s="55" t="s">
        <v>1260</v>
      </c>
      <c r="D203" s="56">
        <f>'Прил.1.1 -перечень домов'!D208</f>
        <v>1994</v>
      </c>
      <c r="E203" s="57">
        <v>841.2</v>
      </c>
      <c r="F203" s="76">
        <f>SUM('Прил.1.1 -перечень домов'!J208)*(3.9*31+4.13*26+6.71*16+7.69*12+8.45*12+9.29*252)</f>
        <v>2300625.6</v>
      </c>
      <c r="G203" s="57">
        <f t="shared" ref="G203:G206" si="73">H203+I203+J203+K203+M203+P203+R203+T203+V203+X203+Z203</f>
        <v>4233582.5</v>
      </c>
      <c r="H203" s="57">
        <v>0</v>
      </c>
      <c r="I203" s="57">
        <v>0</v>
      </c>
      <c r="J203" s="57">
        <v>0</v>
      </c>
      <c r="K203" s="57">
        <v>0</v>
      </c>
      <c r="L203" s="54">
        <v>0</v>
      </c>
      <c r="M203" s="57">
        <v>0</v>
      </c>
      <c r="N203" s="57">
        <v>622.4</v>
      </c>
      <c r="O203" s="57">
        <v>6596</v>
      </c>
      <c r="P203" s="57">
        <f t="shared" ref="P203:P208" si="74">O203*N203</f>
        <v>4105350.4</v>
      </c>
      <c r="Q203" s="57">
        <v>0</v>
      </c>
      <c r="R203" s="57">
        <v>0</v>
      </c>
      <c r="S203" s="57">
        <v>0</v>
      </c>
      <c r="T203" s="57">
        <v>0</v>
      </c>
      <c r="U203" s="57">
        <v>0</v>
      </c>
      <c r="V203" s="57">
        <v>0</v>
      </c>
      <c r="W203" s="101">
        <v>1</v>
      </c>
      <c r="X203" s="57">
        <f t="shared" si="72"/>
        <v>40377.599999999999</v>
      </c>
      <c r="Y203" s="101">
        <v>1</v>
      </c>
      <c r="Z203" s="57">
        <f t="shared" si="71"/>
        <v>87854.5</v>
      </c>
      <c r="AA203" s="73"/>
      <c r="AB203" s="74"/>
      <c r="AC203" s="74"/>
    </row>
    <row r="204" spans="1:29" s="36" customFormat="1" ht="30" x14ac:dyDescent="0.25">
      <c r="A204" s="101">
        <v>190</v>
      </c>
      <c r="B204" s="75">
        <v>5</v>
      </c>
      <c r="C204" s="55" t="s">
        <v>1261</v>
      </c>
      <c r="D204" s="56">
        <f>'Прил.1.1 -перечень домов'!D209</f>
        <v>1994</v>
      </c>
      <c r="E204" s="57">
        <v>839.4</v>
      </c>
      <c r="F204" s="76">
        <f>SUM('Прил.1.1 -перечень домов'!J209)*(3.9*31+4.13*26+6.71*16+7.69*12+8.45*12+9.29*252)</f>
        <v>2276227.2000000002</v>
      </c>
      <c r="G204" s="57">
        <f t="shared" si="73"/>
        <v>4233496.0999999996</v>
      </c>
      <c r="H204" s="57">
        <v>0</v>
      </c>
      <c r="I204" s="57">
        <v>0</v>
      </c>
      <c r="J204" s="57">
        <v>0</v>
      </c>
      <c r="K204" s="57">
        <v>0</v>
      </c>
      <c r="L204" s="54">
        <v>0</v>
      </c>
      <c r="M204" s="57">
        <v>0</v>
      </c>
      <c r="N204" s="57">
        <v>622.4</v>
      </c>
      <c r="O204" s="57">
        <v>6596</v>
      </c>
      <c r="P204" s="57">
        <f t="shared" si="74"/>
        <v>4105350.4</v>
      </c>
      <c r="Q204" s="57">
        <v>0</v>
      </c>
      <c r="R204" s="57">
        <v>0</v>
      </c>
      <c r="S204" s="57">
        <v>0</v>
      </c>
      <c r="T204" s="57">
        <v>0</v>
      </c>
      <c r="U204" s="57">
        <v>0</v>
      </c>
      <c r="V204" s="57">
        <v>0</v>
      </c>
      <c r="W204" s="101">
        <v>1</v>
      </c>
      <c r="X204" s="57">
        <f t="shared" si="72"/>
        <v>40291.199999999997</v>
      </c>
      <c r="Y204" s="101">
        <v>1</v>
      </c>
      <c r="Z204" s="57">
        <f t="shared" si="71"/>
        <v>87854.5</v>
      </c>
      <c r="AA204" s="73"/>
      <c r="AB204" s="74"/>
      <c r="AC204" s="74"/>
    </row>
    <row r="205" spans="1:29" s="36" customFormat="1" ht="30" x14ac:dyDescent="0.25">
      <c r="A205" s="101">
        <v>191</v>
      </c>
      <c r="B205" s="75">
        <v>6</v>
      </c>
      <c r="C205" s="55" t="s">
        <v>1262</v>
      </c>
      <c r="D205" s="56">
        <f>'Прил.1.1 -перечень домов'!D210</f>
        <v>1994</v>
      </c>
      <c r="E205" s="57">
        <v>844.2</v>
      </c>
      <c r="F205" s="76">
        <f>SUM('Прил.1.1 -перечень домов'!J210)*(3.9*31+4.13*26+6.71*16+7.69*12+8.45*12+9.29*252)</f>
        <v>2284264.3199999998</v>
      </c>
      <c r="G205" s="57">
        <f t="shared" si="73"/>
        <v>4136711.48</v>
      </c>
      <c r="H205" s="57">
        <v>0</v>
      </c>
      <c r="I205" s="57">
        <v>0</v>
      </c>
      <c r="J205" s="57">
        <v>0</v>
      </c>
      <c r="K205" s="57">
        <v>0</v>
      </c>
      <c r="L205" s="54">
        <v>0</v>
      </c>
      <c r="M205" s="57">
        <v>0</v>
      </c>
      <c r="N205" s="57">
        <v>608</v>
      </c>
      <c r="O205" s="57">
        <v>6596</v>
      </c>
      <c r="P205" s="57">
        <f t="shared" si="74"/>
        <v>4010368</v>
      </c>
      <c r="Q205" s="57">
        <v>0</v>
      </c>
      <c r="R205" s="57">
        <v>0</v>
      </c>
      <c r="S205" s="57">
        <v>0</v>
      </c>
      <c r="T205" s="57">
        <v>0</v>
      </c>
      <c r="U205" s="57">
        <v>0</v>
      </c>
      <c r="V205" s="57">
        <v>0</v>
      </c>
      <c r="W205" s="101">
        <v>1</v>
      </c>
      <c r="X205" s="57">
        <f t="shared" si="72"/>
        <v>40521.599999999999</v>
      </c>
      <c r="Y205" s="101">
        <v>1</v>
      </c>
      <c r="Z205" s="57">
        <f t="shared" si="71"/>
        <v>85821.88</v>
      </c>
      <c r="AA205" s="73"/>
      <c r="AB205" s="74"/>
      <c r="AC205" s="74"/>
    </row>
    <row r="206" spans="1:29" s="36" customFormat="1" ht="30" x14ac:dyDescent="0.25">
      <c r="A206" s="101">
        <v>192</v>
      </c>
      <c r="B206" s="75">
        <v>7</v>
      </c>
      <c r="C206" s="55" t="s">
        <v>1263</v>
      </c>
      <c r="D206" s="56">
        <f>'Прил.1.1 -перечень домов'!D211</f>
        <v>1987</v>
      </c>
      <c r="E206" s="57">
        <v>2378.1999999999998</v>
      </c>
      <c r="F206" s="76">
        <f>SUM('Прил.1.1 -перечень домов'!J211)*(3.9*31+4.13*26+6.71*16+7.69*12+8.45*12+9.29*252)</f>
        <v>6229629.1200000001</v>
      </c>
      <c r="G206" s="57">
        <f t="shared" si="73"/>
        <v>5571248.6600000001</v>
      </c>
      <c r="H206" s="57">
        <v>0</v>
      </c>
      <c r="I206" s="57">
        <v>0</v>
      </c>
      <c r="J206" s="57">
        <v>0</v>
      </c>
      <c r="K206" s="57">
        <v>0</v>
      </c>
      <c r="L206" s="54">
        <v>0</v>
      </c>
      <c r="M206" s="57">
        <v>0</v>
      </c>
      <c r="N206" s="57">
        <v>810</v>
      </c>
      <c r="O206" s="57">
        <v>6596</v>
      </c>
      <c r="P206" s="57">
        <f t="shared" si="74"/>
        <v>5342760</v>
      </c>
      <c r="Q206" s="57">
        <v>0</v>
      </c>
      <c r="R206" s="57">
        <v>0</v>
      </c>
      <c r="S206" s="57">
        <v>0</v>
      </c>
      <c r="T206" s="57">
        <v>0</v>
      </c>
      <c r="U206" s="57">
        <v>0</v>
      </c>
      <c r="V206" s="57">
        <v>0</v>
      </c>
      <c r="W206" s="101">
        <v>1</v>
      </c>
      <c r="X206" s="57">
        <f t="shared" si="72"/>
        <v>114153.60000000001</v>
      </c>
      <c r="Y206" s="101">
        <v>1</v>
      </c>
      <c r="Z206" s="57">
        <f t="shared" si="71"/>
        <v>114335.06</v>
      </c>
      <c r="AA206" s="73"/>
      <c r="AB206" s="74"/>
      <c r="AC206" s="74"/>
    </row>
    <row r="207" spans="1:29" s="36" customFormat="1" ht="30" x14ac:dyDescent="0.25">
      <c r="A207" s="101">
        <v>193</v>
      </c>
      <c r="B207" s="75">
        <v>8</v>
      </c>
      <c r="C207" s="55" t="s">
        <v>1264</v>
      </c>
      <c r="D207" s="56">
        <f>'Прил.1.1 -перечень домов'!D212</f>
        <v>1973</v>
      </c>
      <c r="E207" s="57">
        <v>1020.3</v>
      </c>
      <c r="F207" s="76">
        <f>SUM('Прил.1.1 -перечень домов'!J212)*(3.9*31+4.13*26+6.71*16+7.69*12+8.45*12+9.29*252)</f>
        <v>2678370.2400000002</v>
      </c>
      <c r="G207" s="57">
        <f t="shared" ref="G207:G249" si="75">H207+I207+J207+K207+M207+P207+R207+T207+V207+X207+Z207</f>
        <v>4019853.2</v>
      </c>
      <c r="H207" s="57">
        <v>0</v>
      </c>
      <c r="I207" s="57">
        <v>0</v>
      </c>
      <c r="J207" s="57">
        <v>0</v>
      </c>
      <c r="K207" s="57">
        <v>0</v>
      </c>
      <c r="L207" s="54">
        <v>0</v>
      </c>
      <c r="M207" s="57">
        <v>0</v>
      </c>
      <c r="N207" s="57">
        <v>589.4</v>
      </c>
      <c r="O207" s="57">
        <v>6596</v>
      </c>
      <c r="P207" s="57">
        <f t="shared" si="74"/>
        <v>3887682.4</v>
      </c>
      <c r="Q207" s="57">
        <v>0</v>
      </c>
      <c r="R207" s="57">
        <v>0</v>
      </c>
      <c r="S207" s="57">
        <v>0</v>
      </c>
      <c r="T207" s="57">
        <v>0</v>
      </c>
      <c r="U207" s="57">
        <v>0</v>
      </c>
      <c r="V207" s="57">
        <v>0</v>
      </c>
      <c r="W207" s="101">
        <v>1</v>
      </c>
      <c r="X207" s="57">
        <f t="shared" si="72"/>
        <v>48974.400000000001</v>
      </c>
      <c r="Y207" s="101">
        <v>1</v>
      </c>
      <c r="Z207" s="57">
        <f t="shared" si="71"/>
        <v>83196.399999999994</v>
      </c>
      <c r="AA207" s="73"/>
      <c r="AB207" s="74"/>
      <c r="AC207" s="74"/>
    </row>
    <row r="208" spans="1:29" s="36" customFormat="1" ht="30" x14ac:dyDescent="0.25">
      <c r="A208" s="101">
        <v>194</v>
      </c>
      <c r="B208" s="75">
        <v>9</v>
      </c>
      <c r="C208" s="55" t="s">
        <v>1265</v>
      </c>
      <c r="D208" s="56">
        <f>'Прил.1.1 -перечень домов'!D213</f>
        <v>1989</v>
      </c>
      <c r="E208" s="57">
        <v>2418</v>
      </c>
      <c r="F208" s="76">
        <f>SUM('Прил.1.1 -перечень домов'!J213)*(3.9*31+4.13*26+6.71*16+7.69*12+8.45*12+9.29*252)</f>
        <v>6351047.04</v>
      </c>
      <c r="G208" s="57">
        <f t="shared" si="75"/>
        <v>3250947.94</v>
      </c>
      <c r="H208" s="57">
        <v>0</v>
      </c>
      <c r="I208" s="57">
        <v>0</v>
      </c>
      <c r="J208" s="57">
        <v>0</v>
      </c>
      <c r="K208" s="57">
        <v>0</v>
      </c>
      <c r="L208" s="54">
        <v>0</v>
      </c>
      <c r="M208" s="57">
        <v>0</v>
      </c>
      <c r="N208" s="57">
        <v>636.5</v>
      </c>
      <c r="O208" s="57">
        <v>4822</v>
      </c>
      <c r="P208" s="57">
        <f t="shared" si="74"/>
        <v>3069203</v>
      </c>
      <c r="Q208" s="57">
        <v>0</v>
      </c>
      <c r="R208" s="57">
        <v>0</v>
      </c>
      <c r="S208" s="57">
        <v>0</v>
      </c>
      <c r="T208" s="57">
        <v>0</v>
      </c>
      <c r="U208" s="57">
        <v>0</v>
      </c>
      <c r="V208" s="57">
        <v>0</v>
      </c>
      <c r="W208" s="101">
        <v>1</v>
      </c>
      <c r="X208" s="57">
        <f t="shared" si="72"/>
        <v>116064</v>
      </c>
      <c r="Y208" s="101">
        <v>1</v>
      </c>
      <c r="Z208" s="57">
        <f t="shared" si="71"/>
        <v>65680.94</v>
      </c>
      <c r="AA208" s="73"/>
      <c r="AB208" s="74"/>
      <c r="AC208" s="74"/>
    </row>
    <row r="209" spans="1:29" s="36" customFormat="1" ht="30" x14ac:dyDescent="0.25">
      <c r="A209" s="101">
        <v>195</v>
      </c>
      <c r="B209" s="75">
        <v>10</v>
      </c>
      <c r="C209" s="55" t="s">
        <v>1266</v>
      </c>
      <c r="D209" s="56">
        <f>'Прил.1.1 -перечень домов'!D214</f>
        <v>1984</v>
      </c>
      <c r="E209" s="79">
        <v>4594.2</v>
      </c>
      <c r="F209" s="76">
        <f>SUM('Прил.1.1 -перечень домов'!J214)*(3.9*31+4.13*26+6.71*16+7.69*12+8.45*12+9.29*252)</f>
        <v>11366496.960000001</v>
      </c>
      <c r="G209" s="57">
        <f t="shared" si="75"/>
        <v>17072400.949999999</v>
      </c>
      <c r="H209" s="57">
        <v>0</v>
      </c>
      <c r="I209" s="57">
        <f t="shared" ref="I209:I210" si="76">E209*2700</f>
        <v>12404340</v>
      </c>
      <c r="J209" s="57">
        <f>E209*855</f>
        <v>3928041</v>
      </c>
      <c r="K209" s="57">
        <v>0</v>
      </c>
      <c r="L209" s="54">
        <v>0</v>
      </c>
      <c r="M209" s="78">
        <v>0</v>
      </c>
      <c r="N209" s="79">
        <v>0</v>
      </c>
      <c r="O209" s="79"/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101">
        <v>2</v>
      </c>
      <c r="X209" s="57">
        <f>E209*57+E209*28</f>
        <v>390507</v>
      </c>
      <c r="Y209" s="101">
        <v>2</v>
      </c>
      <c r="Z209" s="57">
        <f t="shared" si="71"/>
        <v>349512.95</v>
      </c>
      <c r="AA209" s="73"/>
      <c r="AB209" s="74"/>
      <c r="AC209" s="74"/>
    </row>
    <row r="210" spans="1:29" s="36" customFormat="1" ht="30" x14ac:dyDescent="0.25">
      <c r="A210" s="101">
        <v>196</v>
      </c>
      <c r="B210" s="75">
        <v>11</v>
      </c>
      <c r="C210" s="55" t="s">
        <v>1267</v>
      </c>
      <c r="D210" s="56">
        <f>'Прил.1.1 -перечень домов'!D215</f>
        <v>1985</v>
      </c>
      <c r="E210" s="79">
        <v>15768.4</v>
      </c>
      <c r="F210" s="76">
        <f>SUM('Прил.1.1 -перечень домов'!J215)*(3.9*31+4.13*26+6.71*16+7.69*12+8.45*12+9.29*252)</f>
        <v>39188710.079999998</v>
      </c>
      <c r="G210" s="57">
        <f t="shared" si="75"/>
        <v>58596588.57</v>
      </c>
      <c r="H210" s="57">
        <v>0</v>
      </c>
      <c r="I210" s="57">
        <f t="shared" si="76"/>
        <v>42574680</v>
      </c>
      <c r="J210" s="57">
        <f>E210*855</f>
        <v>13481982</v>
      </c>
      <c r="K210" s="57">
        <v>0</v>
      </c>
      <c r="L210" s="54">
        <v>0</v>
      </c>
      <c r="M210" s="78">
        <v>0</v>
      </c>
      <c r="N210" s="79">
        <v>0</v>
      </c>
      <c r="O210" s="79"/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101">
        <v>2</v>
      </c>
      <c r="X210" s="57">
        <f>E210*57+E210*28</f>
        <v>1340314</v>
      </c>
      <c r="Y210" s="101">
        <v>2</v>
      </c>
      <c r="Z210" s="57">
        <f t="shared" si="71"/>
        <v>1199612.57</v>
      </c>
      <c r="AA210" s="73"/>
      <c r="AB210" s="74"/>
      <c r="AC210" s="74"/>
    </row>
    <row r="211" spans="1:29" s="36" customFormat="1" ht="30" x14ac:dyDescent="0.25">
      <c r="A211" s="101">
        <v>197</v>
      </c>
      <c r="B211" s="75">
        <v>12</v>
      </c>
      <c r="C211" s="55" t="s">
        <v>1268</v>
      </c>
      <c r="D211" s="56">
        <f>'Прил.1.1 -перечень домов'!D216</f>
        <v>1986</v>
      </c>
      <c r="E211" s="57">
        <v>15515</v>
      </c>
      <c r="F211" s="76">
        <f>SUM('Прил.1.1 -перечень домов'!J216)*(3.9*31+4.13*26+6.71*16+7.69*12+8.45*12+9.29*252)</f>
        <v>38061791.039999999</v>
      </c>
      <c r="G211" s="57">
        <f t="shared" si="75"/>
        <v>11353580.98</v>
      </c>
      <c r="H211" s="57">
        <v>0</v>
      </c>
      <c r="I211" s="57">
        <v>0</v>
      </c>
      <c r="J211" s="57">
        <v>0</v>
      </c>
      <c r="K211" s="57">
        <v>0</v>
      </c>
      <c r="L211" s="54">
        <v>0</v>
      </c>
      <c r="M211" s="57">
        <v>0</v>
      </c>
      <c r="N211" s="57">
        <v>2154</v>
      </c>
      <c r="O211" s="57">
        <v>4822</v>
      </c>
      <c r="P211" s="57">
        <f t="shared" ref="P211:P214" si="77">O211*N211</f>
        <v>10386588</v>
      </c>
      <c r="Q211" s="57">
        <v>0</v>
      </c>
      <c r="R211" s="57">
        <v>0</v>
      </c>
      <c r="S211" s="57">
        <v>0</v>
      </c>
      <c r="T211" s="57">
        <v>0</v>
      </c>
      <c r="U211" s="57">
        <v>0</v>
      </c>
      <c r="V211" s="57">
        <v>0</v>
      </c>
      <c r="W211" s="101">
        <v>1</v>
      </c>
      <c r="X211" s="57">
        <f t="shared" ref="X211:X219" si="78">E211*48</f>
        <v>744720</v>
      </c>
      <c r="Y211" s="101">
        <v>1</v>
      </c>
      <c r="Z211" s="57">
        <f t="shared" si="71"/>
        <v>222272.98</v>
      </c>
      <c r="AA211" s="73"/>
      <c r="AB211" s="74"/>
      <c r="AC211" s="74"/>
    </row>
    <row r="212" spans="1:29" s="36" customFormat="1" ht="30" x14ac:dyDescent="0.25">
      <c r="A212" s="101">
        <v>198</v>
      </c>
      <c r="B212" s="75">
        <v>13</v>
      </c>
      <c r="C212" s="55" t="s">
        <v>1269</v>
      </c>
      <c r="D212" s="56">
        <f>'Прил.1.1 -перечень домов'!D217</f>
        <v>1986</v>
      </c>
      <c r="E212" s="57">
        <v>8957.2999999999993</v>
      </c>
      <c r="F212" s="76">
        <f>SUM('Прил.1.1 -перечень домов'!J217)*(3.9*31+4.13*26+6.71*16+7.69*12+8.45*12+9.29*252)</f>
        <v>22080264.960000001</v>
      </c>
      <c r="G212" s="57">
        <f t="shared" si="75"/>
        <v>6206214.1699999999</v>
      </c>
      <c r="H212" s="57">
        <v>0</v>
      </c>
      <c r="I212" s="57">
        <v>0</v>
      </c>
      <c r="J212" s="57">
        <v>0</v>
      </c>
      <c r="K212" s="57">
        <v>0</v>
      </c>
      <c r="L212" s="54">
        <v>0</v>
      </c>
      <c r="M212" s="57">
        <v>0</v>
      </c>
      <c r="N212" s="57">
        <v>1172.8</v>
      </c>
      <c r="O212" s="57">
        <v>4822</v>
      </c>
      <c r="P212" s="57">
        <f t="shared" si="77"/>
        <v>5655241.5999999996</v>
      </c>
      <c r="Q212" s="57">
        <v>0</v>
      </c>
      <c r="R212" s="57">
        <v>0</v>
      </c>
      <c r="S212" s="57">
        <v>0</v>
      </c>
      <c r="T212" s="57">
        <v>0</v>
      </c>
      <c r="U212" s="57">
        <v>0</v>
      </c>
      <c r="V212" s="57">
        <v>0</v>
      </c>
      <c r="W212" s="101">
        <v>1</v>
      </c>
      <c r="X212" s="57">
        <f t="shared" si="78"/>
        <v>429950.4</v>
      </c>
      <c r="Y212" s="101">
        <v>1</v>
      </c>
      <c r="Z212" s="57">
        <f t="shared" si="71"/>
        <v>121022.17</v>
      </c>
      <c r="AA212" s="73"/>
      <c r="AB212" s="74"/>
      <c r="AC212" s="74"/>
    </row>
    <row r="213" spans="1:29" s="36" customFormat="1" ht="30" x14ac:dyDescent="0.25">
      <c r="A213" s="101">
        <v>199</v>
      </c>
      <c r="B213" s="75">
        <v>14</v>
      </c>
      <c r="C213" s="55" t="s">
        <v>1270</v>
      </c>
      <c r="D213" s="56">
        <f>'Прил.1.1 -перечень домов'!D218</f>
        <v>1987</v>
      </c>
      <c r="E213" s="57">
        <v>13876.7</v>
      </c>
      <c r="F213" s="76">
        <f>SUM('Прил.1.1 -перечень домов'!J218)*(3.9*31+4.13*26+6.71*16+7.69*12+8.45*12+9.29*252)</f>
        <v>34513402.560000002</v>
      </c>
      <c r="G213" s="57">
        <f t="shared" si="75"/>
        <v>9846637.25</v>
      </c>
      <c r="H213" s="57">
        <v>0</v>
      </c>
      <c r="I213" s="57">
        <v>0</v>
      </c>
      <c r="J213" s="57">
        <v>0</v>
      </c>
      <c r="K213" s="57">
        <v>0</v>
      </c>
      <c r="L213" s="54">
        <v>0</v>
      </c>
      <c r="M213" s="57">
        <v>0</v>
      </c>
      <c r="N213" s="57">
        <v>1864</v>
      </c>
      <c r="O213" s="57">
        <v>4822</v>
      </c>
      <c r="P213" s="57">
        <f t="shared" si="77"/>
        <v>8988208</v>
      </c>
      <c r="Q213" s="57">
        <v>0</v>
      </c>
      <c r="R213" s="57">
        <v>0</v>
      </c>
      <c r="S213" s="57">
        <v>0</v>
      </c>
      <c r="T213" s="57">
        <v>0</v>
      </c>
      <c r="U213" s="57">
        <v>0</v>
      </c>
      <c r="V213" s="57">
        <v>0</v>
      </c>
      <c r="W213" s="101">
        <v>1</v>
      </c>
      <c r="X213" s="57">
        <f t="shared" si="78"/>
        <v>666081.6</v>
      </c>
      <c r="Y213" s="101">
        <v>1</v>
      </c>
      <c r="Z213" s="57">
        <f t="shared" si="71"/>
        <v>192347.65</v>
      </c>
      <c r="AA213" s="73"/>
      <c r="AB213" s="74"/>
      <c r="AC213" s="74"/>
    </row>
    <row r="214" spans="1:29" s="36" customFormat="1" ht="30" x14ac:dyDescent="0.25">
      <c r="A214" s="101">
        <v>200</v>
      </c>
      <c r="B214" s="75">
        <v>15</v>
      </c>
      <c r="C214" s="55" t="s">
        <v>1271</v>
      </c>
      <c r="D214" s="56">
        <f>'Прил.1.1 -перечень домов'!D219</f>
        <v>1986</v>
      </c>
      <c r="E214" s="57">
        <v>17322.5</v>
      </c>
      <c r="F214" s="76">
        <f>SUM('Прил.1.1 -перечень домов'!J219)*(3.9*31+4.13*26+6.71*16+7.69*12+8.45*12+9.29*252)</f>
        <v>42347585.280000001</v>
      </c>
      <c r="G214" s="57">
        <f t="shared" si="75"/>
        <v>12892287.23</v>
      </c>
      <c r="H214" s="57">
        <v>0</v>
      </c>
      <c r="I214" s="57">
        <v>0</v>
      </c>
      <c r="J214" s="57">
        <v>0</v>
      </c>
      <c r="K214" s="57">
        <v>0</v>
      </c>
      <c r="L214" s="54">
        <v>0</v>
      </c>
      <c r="M214" s="57">
        <v>0</v>
      </c>
      <c r="N214" s="57">
        <v>2448.8000000000002</v>
      </c>
      <c r="O214" s="57">
        <v>4822</v>
      </c>
      <c r="P214" s="57">
        <f t="shared" si="77"/>
        <v>11808113.6</v>
      </c>
      <c r="Q214" s="57">
        <v>0</v>
      </c>
      <c r="R214" s="57">
        <v>0</v>
      </c>
      <c r="S214" s="57">
        <v>0</v>
      </c>
      <c r="T214" s="57">
        <v>0</v>
      </c>
      <c r="U214" s="57">
        <v>0</v>
      </c>
      <c r="V214" s="57">
        <v>0</v>
      </c>
      <c r="W214" s="101">
        <v>1</v>
      </c>
      <c r="X214" s="57">
        <f t="shared" si="78"/>
        <v>831480</v>
      </c>
      <c r="Y214" s="101">
        <v>1</v>
      </c>
      <c r="Z214" s="57">
        <f t="shared" si="71"/>
        <v>252693.63</v>
      </c>
      <c r="AA214" s="73"/>
      <c r="AB214" s="74"/>
      <c r="AC214" s="74"/>
    </row>
    <row r="215" spans="1:29" s="36" customFormat="1" ht="30" x14ac:dyDescent="0.25">
      <c r="A215" s="101">
        <v>201</v>
      </c>
      <c r="B215" s="75">
        <v>16</v>
      </c>
      <c r="C215" s="55" t="s">
        <v>1272</v>
      </c>
      <c r="D215" s="56">
        <f>'Прил.1.1 -перечень домов'!D220</f>
        <v>1987</v>
      </c>
      <c r="E215" s="79">
        <v>14120.1</v>
      </c>
      <c r="F215" s="76">
        <f>SUM('Прил.1.1 -перечень домов'!J220)*(3.9*31+4.13*26+6.71*16+7.69*12+8.45*12+9.29*252)</f>
        <v>34576838.399999999</v>
      </c>
      <c r="G215" s="57">
        <f t="shared" si="75"/>
        <v>52471378.850000001</v>
      </c>
      <c r="H215" s="57">
        <v>0</v>
      </c>
      <c r="I215" s="57">
        <f>E215*2700</f>
        <v>38124270</v>
      </c>
      <c r="J215" s="57">
        <f>E215*855</f>
        <v>12072685.5</v>
      </c>
      <c r="K215" s="57">
        <v>0</v>
      </c>
      <c r="L215" s="54">
        <v>0</v>
      </c>
      <c r="M215" s="78">
        <v>0</v>
      </c>
      <c r="N215" s="79">
        <v>0</v>
      </c>
      <c r="O215" s="79"/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101">
        <v>2</v>
      </c>
      <c r="X215" s="57">
        <f>E215*57+E215*28</f>
        <v>1200208.5</v>
      </c>
      <c r="Y215" s="101">
        <v>2</v>
      </c>
      <c r="Z215" s="57">
        <f t="shared" si="71"/>
        <v>1074214.8500000001</v>
      </c>
      <c r="AA215" s="73"/>
      <c r="AB215" s="74"/>
      <c r="AC215" s="74"/>
    </row>
    <row r="216" spans="1:29" s="36" customFormat="1" ht="30" x14ac:dyDescent="0.25">
      <c r="A216" s="101">
        <v>202</v>
      </c>
      <c r="B216" s="75">
        <v>17</v>
      </c>
      <c r="C216" s="55" t="s">
        <v>1273</v>
      </c>
      <c r="D216" s="56">
        <f>'Прил.1.1 -перечень домов'!D221</f>
        <v>1986</v>
      </c>
      <c r="E216" s="57">
        <v>17652.900000000001</v>
      </c>
      <c r="F216" s="76">
        <f>SUM('Прил.1.1 -перечень домов'!J221)*(3.9*31+4.13*26+6.71*16+7.69*12+8.45*12+9.29*252)</f>
        <v>43265252.159999996</v>
      </c>
      <c r="G216" s="57">
        <f t="shared" si="75"/>
        <v>12922429.48</v>
      </c>
      <c r="H216" s="57">
        <v>0</v>
      </c>
      <c r="I216" s="57">
        <v>0</v>
      </c>
      <c r="J216" s="57">
        <v>0</v>
      </c>
      <c r="K216" s="57">
        <v>0</v>
      </c>
      <c r="L216" s="54">
        <v>0</v>
      </c>
      <c r="M216" s="57">
        <v>0</v>
      </c>
      <c r="N216" s="57">
        <v>2451.6999999999998</v>
      </c>
      <c r="O216" s="57">
        <v>4822</v>
      </c>
      <c r="P216" s="57">
        <f>O216*N216</f>
        <v>11822097.4</v>
      </c>
      <c r="Q216" s="57">
        <v>0</v>
      </c>
      <c r="R216" s="57">
        <v>0</v>
      </c>
      <c r="S216" s="57">
        <v>0</v>
      </c>
      <c r="T216" s="57">
        <v>0</v>
      </c>
      <c r="U216" s="57">
        <v>0</v>
      </c>
      <c r="V216" s="57">
        <v>0</v>
      </c>
      <c r="W216" s="101">
        <v>1</v>
      </c>
      <c r="X216" s="57">
        <f t="shared" si="78"/>
        <v>847339.2</v>
      </c>
      <c r="Y216" s="101">
        <v>1</v>
      </c>
      <c r="Z216" s="57">
        <f t="shared" si="71"/>
        <v>252992.88</v>
      </c>
      <c r="AA216" s="73"/>
      <c r="AB216" s="74"/>
      <c r="AC216" s="74"/>
    </row>
    <row r="217" spans="1:29" s="36" customFormat="1" ht="30" x14ac:dyDescent="0.25">
      <c r="A217" s="101">
        <v>203</v>
      </c>
      <c r="B217" s="75">
        <v>18</v>
      </c>
      <c r="C217" s="55" t="s">
        <v>1274</v>
      </c>
      <c r="D217" s="56">
        <f>'Прил.1.1 -перечень домов'!D222</f>
        <v>1987</v>
      </c>
      <c r="E217" s="79">
        <v>11984.1</v>
      </c>
      <c r="F217" s="76">
        <f>SUM('Прил.1.1 -перечень домов'!J222)*(3.9*31+4.13*26+6.71*16+7.69*12+8.45*12+9.29*252)</f>
        <v>29957503.68</v>
      </c>
      <c r="G217" s="57">
        <f t="shared" si="75"/>
        <v>44533838.380000003</v>
      </c>
      <c r="H217" s="57">
        <v>0</v>
      </c>
      <c r="I217" s="57">
        <f>E217*2700</f>
        <v>32357070</v>
      </c>
      <c r="J217" s="57">
        <f>E217*855</f>
        <v>10246405.5</v>
      </c>
      <c r="K217" s="57">
        <v>0</v>
      </c>
      <c r="L217" s="54">
        <v>0</v>
      </c>
      <c r="M217" s="78">
        <v>0</v>
      </c>
      <c r="N217" s="79">
        <v>0</v>
      </c>
      <c r="O217" s="79"/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101">
        <v>2</v>
      </c>
      <c r="X217" s="57">
        <f>E217*57+E217*28</f>
        <v>1018648.5</v>
      </c>
      <c r="Y217" s="101">
        <v>2</v>
      </c>
      <c r="Z217" s="57">
        <f t="shared" si="71"/>
        <v>911714.38</v>
      </c>
      <c r="AA217" s="73"/>
      <c r="AB217" s="74"/>
      <c r="AC217" s="74"/>
    </row>
    <row r="218" spans="1:29" s="36" customFormat="1" ht="30" x14ac:dyDescent="0.25">
      <c r="A218" s="101">
        <v>204</v>
      </c>
      <c r="B218" s="75">
        <v>19</v>
      </c>
      <c r="C218" s="55" t="s">
        <v>1275</v>
      </c>
      <c r="D218" s="56">
        <f>'Прил.1.1 -перечень домов'!D223</f>
        <v>1985</v>
      </c>
      <c r="E218" s="57">
        <v>10745.6</v>
      </c>
      <c r="F218" s="76">
        <f>SUM('Прил.1.1 -перечень домов'!J223)*(3.9*31+4.13*26+6.71*16+7.69*12+8.45*12+9.29*252)</f>
        <v>27317596.800000001</v>
      </c>
      <c r="G218" s="57">
        <f t="shared" si="75"/>
        <v>5685269.0599999996</v>
      </c>
      <c r="H218" s="57">
        <v>0</v>
      </c>
      <c r="I218" s="57">
        <v>0</v>
      </c>
      <c r="J218" s="57">
        <v>0</v>
      </c>
      <c r="K218" s="57">
        <v>0</v>
      </c>
      <c r="L218" s="54">
        <v>0</v>
      </c>
      <c r="M218" s="57">
        <v>0</v>
      </c>
      <c r="N218" s="57">
        <v>1049.5999999999999</v>
      </c>
      <c r="O218" s="57">
        <v>4822</v>
      </c>
      <c r="P218" s="57">
        <f t="shared" ref="P218:P219" si="79">O218*N218</f>
        <v>5061171.2000000002</v>
      </c>
      <c r="Q218" s="57">
        <v>0</v>
      </c>
      <c r="R218" s="57">
        <v>0</v>
      </c>
      <c r="S218" s="57">
        <v>0</v>
      </c>
      <c r="T218" s="57">
        <v>0</v>
      </c>
      <c r="U218" s="57">
        <v>0</v>
      </c>
      <c r="V218" s="57">
        <v>0</v>
      </c>
      <c r="W218" s="101">
        <v>1</v>
      </c>
      <c r="X218" s="57">
        <f t="shared" si="78"/>
        <v>515788.79999999999</v>
      </c>
      <c r="Y218" s="101">
        <v>1</v>
      </c>
      <c r="Z218" s="57">
        <f t="shared" si="71"/>
        <v>108309.06</v>
      </c>
      <c r="AA218" s="73"/>
      <c r="AB218" s="74"/>
      <c r="AC218" s="74"/>
    </row>
    <row r="219" spans="1:29" s="36" customFormat="1" ht="30" x14ac:dyDescent="0.25">
      <c r="A219" s="101">
        <v>205</v>
      </c>
      <c r="B219" s="75">
        <v>20</v>
      </c>
      <c r="C219" s="55" t="s">
        <v>1276</v>
      </c>
      <c r="D219" s="56">
        <f>'Прил.1.1 -перечень домов'!D224</f>
        <v>1987</v>
      </c>
      <c r="E219" s="57">
        <v>10212.9</v>
      </c>
      <c r="F219" s="76">
        <f>SUM('Прил.1.1 -перечень домов'!J224)*(3.9*31+4.13*26+6.71*16+7.69*12+8.45*12+9.29*252)</f>
        <v>25801164.48</v>
      </c>
      <c r="G219" s="57">
        <f t="shared" si="75"/>
        <v>6403895.79</v>
      </c>
      <c r="H219" s="57">
        <v>0</v>
      </c>
      <c r="I219" s="57">
        <v>0</v>
      </c>
      <c r="J219" s="57">
        <v>0</v>
      </c>
      <c r="K219" s="57">
        <v>0</v>
      </c>
      <c r="L219" s="54">
        <v>0</v>
      </c>
      <c r="M219" s="57">
        <v>0</v>
      </c>
      <c r="N219" s="57">
        <v>1200.7</v>
      </c>
      <c r="O219" s="57">
        <v>4822</v>
      </c>
      <c r="P219" s="57">
        <f t="shared" si="79"/>
        <v>5789775.4000000004</v>
      </c>
      <c r="Q219" s="57">
        <v>0</v>
      </c>
      <c r="R219" s="57">
        <v>0</v>
      </c>
      <c r="S219" s="57">
        <v>0</v>
      </c>
      <c r="T219" s="57">
        <v>0</v>
      </c>
      <c r="U219" s="57">
        <v>0</v>
      </c>
      <c r="V219" s="57">
        <v>0</v>
      </c>
      <c r="W219" s="101">
        <v>1</v>
      </c>
      <c r="X219" s="57">
        <f t="shared" si="78"/>
        <v>490219.2</v>
      </c>
      <c r="Y219" s="101">
        <v>1</v>
      </c>
      <c r="Z219" s="57">
        <f t="shared" si="71"/>
        <v>123901.19</v>
      </c>
      <c r="AA219" s="73"/>
      <c r="AB219" s="74"/>
      <c r="AC219" s="74"/>
    </row>
    <row r="220" spans="1:29" s="36" customFormat="1" ht="30" x14ac:dyDescent="0.25">
      <c r="A220" s="101">
        <v>206</v>
      </c>
      <c r="B220" s="75">
        <v>21</v>
      </c>
      <c r="C220" s="55" t="s">
        <v>1277</v>
      </c>
      <c r="D220" s="56">
        <f>'Прил.1.1 -перечень домов'!D225</f>
        <v>1984</v>
      </c>
      <c r="E220" s="79">
        <v>15755.6</v>
      </c>
      <c r="F220" s="76">
        <f>SUM('Прил.1.1 -перечень домов'!J225)*(3.9*31+4.13*26+6.71*16+7.69*12+8.45*12+9.29*252)</f>
        <v>38670602.880000003</v>
      </c>
      <c r="G220" s="57">
        <f t="shared" si="75"/>
        <v>58549022.780000001</v>
      </c>
      <c r="H220" s="57">
        <v>0</v>
      </c>
      <c r="I220" s="57">
        <f t="shared" ref="I220:I222" si="80">E220*2700</f>
        <v>42540120</v>
      </c>
      <c r="J220" s="57">
        <f>E220*855</f>
        <v>13471038</v>
      </c>
      <c r="K220" s="57">
        <v>0</v>
      </c>
      <c r="L220" s="54">
        <v>0</v>
      </c>
      <c r="M220" s="78">
        <v>0</v>
      </c>
      <c r="N220" s="79">
        <v>0</v>
      </c>
      <c r="O220" s="79"/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101">
        <v>2</v>
      </c>
      <c r="X220" s="57">
        <f t="shared" ref="X220:X222" si="81">E220*57+E220*28</f>
        <v>1339226</v>
      </c>
      <c r="Y220" s="101">
        <v>2</v>
      </c>
      <c r="Z220" s="57">
        <f t="shared" si="71"/>
        <v>1198638.78</v>
      </c>
      <c r="AA220" s="73"/>
      <c r="AB220" s="74"/>
      <c r="AC220" s="74"/>
    </row>
    <row r="221" spans="1:29" s="36" customFormat="1" ht="30" x14ac:dyDescent="0.25">
      <c r="A221" s="101">
        <v>207</v>
      </c>
      <c r="B221" s="75">
        <v>22</v>
      </c>
      <c r="C221" s="55" t="s">
        <v>1278</v>
      </c>
      <c r="D221" s="56">
        <f>'Прил.1.1 -перечень домов'!D226</f>
        <v>1984</v>
      </c>
      <c r="E221" s="79">
        <v>9116.1</v>
      </c>
      <c r="F221" s="76">
        <f>SUM('Прил.1.1 -перечень домов'!J226)*(3.9*31+4.13*26+6.71*16+7.69*12+8.45*12+9.29*252)</f>
        <v>22336017.600000001</v>
      </c>
      <c r="G221" s="57">
        <f t="shared" si="75"/>
        <v>33876129.539999999</v>
      </c>
      <c r="H221" s="57">
        <v>0</v>
      </c>
      <c r="I221" s="57">
        <f t="shared" si="80"/>
        <v>24613470</v>
      </c>
      <c r="J221" s="57">
        <f>E221*855</f>
        <v>7794265.5</v>
      </c>
      <c r="K221" s="57">
        <v>0</v>
      </c>
      <c r="L221" s="54">
        <v>0</v>
      </c>
      <c r="M221" s="78">
        <v>0</v>
      </c>
      <c r="N221" s="79">
        <v>0</v>
      </c>
      <c r="O221" s="79"/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101">
        <v>2</v>
      </c>
      <c r="X221" s="57">
        <f t="shared" si="81"/>
        <v>774868.5</v>
      </c>
      <c r="Y221" s="101">
        <v>2</v>
      </c>
      <c r="Z221" s="57">
        <f t="shared" si="71"/>
        <v>693525.54</v>
      </c>
      <c r="AA221" s="73"/>
      <c r="AB221" s="74"/>
      <c r="AC221" s="74"/>
    </row>
    <row r="222" spans="1:29" s="36" customFormat="1" ht="30" x14ac:dyDescent="0.25">
      <c r="A222" s="101">
        <v>208</v>
      </c>
      <c r="B222" s="75">
        <v>23</v>
      </c>
      <c r="C222" s="55" t="s">
        <v>1279</v>
      </c>
      <c r="D222" s="56">
        <f>'Прил.1.1 -перечень домов'!D227</f>
        <v>1983</v>
      </c>
      <c r="E222" s="79">
        <v>9070.9</v>
      </c>
      <c r="F222" s="76">
        <f>SUM('Прил.1.1 -перечень домов'!J227)*(3.9*31+4.13*26+6.71*16+7.69*12+8.45*12+9.29*252)</f>
        <v>21720029.760000002</v>
      </c>
      <c r="G222" s="57">
        <f t="shared" si="75"/>
        <v>33708162.859999999</v>
      </c>
      <c r="H222" s="57">
        <v>0</v>
      </c>
      <c r="I222" s="57">
        <f t="shared" si="80"/>
        <v>24491430</v>
      </c>
      <c r="J222" s="57">
        <f>E222*855</f>
        <v>7755619.5</v>
      </c>
      <c r="K222" s="57">
        <v>0</v>
      </c>
      <c r="L222" s="54">
        <v>0</v>
      </c>
      <c r="M222" s="78">
        <v>0</v>
      </c>
      <c r="N222" s="79">
        <v>0</v>
      </c>
      <c r="O222" s="79"/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101">
        <v>2</v>
      </c>
      <c r="X222" s="57">
        <f t="shared" si="81"/>
        <v>771026.5</v>
      </c>
      <c r="Y222" s="101">
        <v>2</v>
      </c>
      <c r="Z222" s="57">
        <f t="shared" si="71"/>
        <v>690086.86</v>
      </c>
      <c r="AA222" s="73"/>
      <c r="AB222" s="74"/>
      <c r="AC222" s="74"/>
    </row>
    <row r="223" spans="1:29" s="36" customFormat="1" ht="30" x14ac:dyDescent="0.25">
      <c r="A223" s="101">
        <v>209</v>
      </c>
      <c r="B223" s="75">
        <v>24</v>
      </c>
      <c r="C223" s="55" t="s">
        <v>1280</v>
      </c>
      <c r="D223" s="56">
        <f>'Прил.1.1 -перечень домов'!D228</f>
        <v>1983</v>
      </c>
      <c r="E223" s="57">
        <v>4656</v>
      </c>
      <c r="F223" s="76">
        <f>SUM('Прил.1.1 -перечень домов'!J228)*(3.9*31+4.13*26+6.71*16+7.69*12+8.45*12+9.29*252)</f>
        <v>11519489.279999999</v>
      </c>
      <c r="G223" s="57">
        <f t="shared" si="75"/>
        <v>3358371.94</v>
      </c>
      <c r="H223" s="57">
        <v>0</v>
      </c>
      <c r="I223" s="57">
        <v>0</v>
      </c>
      <c r="J223" s="57">
        <v>0</v>
      </c>
      <c r="K223" s="57">
        <v>0</v>
      </c>
      <c r="L223" s="54">
        <v>0</v>
      </c>
      <c r="M223" s="57">
        <v>0</v>
      </c>
      <c r="N223" s="57">
        <v>636.5</v>
      </c>
      <c r="O223" s="57">
        <v>4822</v>
      </c>
      <c r="P223" s="57">
        <f t="shared" ref="P223:P224" si="82">O223*N223</f>
        <v>3069203</v>
      </c>
      <c r="Q223" s="57">
        <v>0</v>
      </c>
      <c r="R223" s="57">
        <v>0</v>
      </c>
      <c r="S223" s="57">
        <v>0</v>
      </c>
      <c r="T223" s="57">
        <v>0</v>
      </c>
      <c r="U223" s="57">
        <v>0</v>
      </c>
      <c r="V223" s="57">
        <v>0</v>
      </c>
      <c r="W223" s="101">
        <v>1</v>
      </c>
      <c r="X223" s="57">
        <f t="shared" ref="X223:X224" si="83">E223*48</f>
        <v>223488</v>
      </c>
      <c r="Y223" s="101">
        <v>1</v>
      </c>
      <c r="Z223" s="57">
        <f t="shared" si="71"/>
        <v>65680.94</v>
      </c>
      <c r="AA223" s="73"/>
      <c r="AB223" s="74"/>
      <c r="AC223" s="74"/>
    </row>
    <row r="224" spans="1:29" s="36" customFormat="1" ht="30" x14ac:dyDescent="0.25">
      <c r="A224" s="101">
        <v>210</v>
      </c>
      <c r="B224" s="75">
        <v>25</v>
      </c>
      <c r="C224" s="55" t="s">
        <v>1281</v>
      </c>
      <c r="D224" s="56">
        <f>'Прил.1.1 -перечень домов'!D229</f>
        <v>1983</v>
      </c>
      <c r="E224" s="57">
        <v>4603.3999999999996</v>
      </c>
      <c r="F224" s="76">
        <f>SUM('Прил.1.1 -перечень домов'!J229)*(3.9*31+4.13*26+6.71*16+7.69*12+8.45*12+9.29*252)</f>
        <v>11092947.84</v>
      </c>
      <c r="G224" s="57">
        <f t="shared" si="75"/>
        <v>3355354.63</v>
      </c>
      <c r="H224" s="57">
        <v>0</v>
      </c>
      <c r="I224" s="57">
        <v>0</v>
      </c>
      <c r="J224" s="57">
        <v>0</v>
      </c>
      <c r="K224" s="57">
        <v>0</v>
      </c>
      <c r="L224" s="54">
        <v>0</v>
      </c>
      <c r="M224" s="57">
        <v>0</v>
      </c>
      <c r="N224" s="57">
        <v>636.4</v>
      </c>
      <c r="O224" s="57">
        <v>4822</v>
      </c>
      <c r="P224" s="57">
        <f t="shared" si="82"/>
        <v>3068720.8</v>
      </c>
      <c r="Q224" s="57">
        <v>0</v>
      </c>
      <c r="R224" s="57">
        <v>0</v>
      </c>
      <c r="S224" s="57">
        <v>0</v>
      </c>
      <c r="T224" s="57">
        <v>0</v>
      </c>
      <c r="U224" s="57">
        <v>0</v>
      </c>
      <c r="V224" s="57">
        <v>0</v>
      </c>
      <c r="W224" s="101">
        <v>1</v>
      </c>
      <c r="X224" s="57">
        <f t="shared" si="83"/>
        <v>220963.20000000001</v>
      </c>
      <c r="Y224" s="101">
        <v>1</v>
      </c>
      <c r="Z224" s="57">
        <f t="shared" si="71"/>
        <v>65670.63</v>
      </c>
      <c r="AA224" s="73"/>
      <c r="AB224" s="74"/>
      <c r="AC224" s="74"/>
    </row>
    <row r="225" spans="1:29" s="36" customFormat="1" ht="30" x14ac:dyDescent="0.25">
      <c r="A225" s="101">
        <v>211</v>
      </c>
      <c r="B225" s="75">
        <v>26</v>
      </c>
      <c r="C225" s="55" t="s">
        <v>1282</v>
      </c>
      <c r="D225" s="56">
        <f>'Прил.1.1 -перечень домов'!D230</f>
        <v>1984</v>
      </c>
      <c r="E225" s="79">
        <v>4508.6000000000004</v>
      </c>
      <c r="F225" s="76">
        <f>SUM('Прил.1.1 -перечень домов'!J230)*(3.9*31+4.13*26+6.71*16+7.69*12+8.45*12+9.29*252)</f>
        <v>11107299.84</v>
      </c>
      <c r="G225" s="57">
        <f t="shared" si="75"/>
        <v>16754304.76</v>
      </c>
      <c r="H225" s="57">
        <v>0</v>
      </c>
      <c r="I225" s="57">
        <f t="shared" ref="I225:I228" si="84">E225*2700</f>
        <v>12173220</v>
      </c>
      <c r="J225" s="57">
        <f>E225*855</f>
        <v>3854853</v>
      </c>
      <c r="K225" s="57">
        <v>0</v>
      </c>
      <c r="L225" s="54">
        <v>0</v>
      </c>
      <c r="M225" s="78">
        <v>0</v>
      </c>
      <c r="N225" s="79">
        <v>0</v>
      </c>
      <c r="O225" s="79"/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101">
        <v>2</v>
      </c>
      <c r="X225" s="57">
        <f t="shared" ref="X225:X228" si="85">E225*57+E225*28</f>
        <v>383231</v>
      </c>
      <c r="Y225" s="101">
        <v>2</v>
      </c>
      <c r="Z225" s="57">
        <f t="shared" si="71"/>
        <v>343000.76</v>
      </c>
      <c r="AA225" s="73"/>
      <c r="AB225" s="74"/>
      <c r="AC225" s="74"/>
    </row>
    <row r="226" spans="1:29" s="36" customFormat="1" ht="30" x14ac:dyDescent="0.25">
      <c r="A226" s="101">
        <v>212</v>
      </c>
      <c r="B226" s="75">
        <v>27</v>
      </c>
      <c r="C226" s="55" t="s">
        <v>1283</v>
      </c>
      <c r="D226" s="56">
        <f>'Прил.1.1 -перечень домов'!D231</f>
        <v>1984</v>
      </c>
      <c r="E226" s="79">
        <v>9126.7999999999993</v>
      </c>
      <c r="F226" s="76">
        <f>SUM('Прил.1.1 -перечень домов'!J231)*(3.9*31+4.13*26+6.71*16+7.69*12+8.45*12+9.29*252)</f>
        <v>22309609.920000002</v>
      </c>
      <c r="G226" s="57">
        <f t="shared" si="75"/>
        <v>33915891.560000002</v>
      </c>
      <c r="H226" s="57">
        <v>0</v>
      </c>
      <c r="I226" s="57">
        <f t="shared" si="84"/>
        <v>24642360</v>
      </c>
      <c r="J226" s="57">
        <f>E226*855</f>
        <v>7803414</v>
      </c>
      <c r="K226" s="57">
        <v>0</v>
      </c>
      <c r="L226" s="54">
        <v>0</v>
      </c>
      <c r="M226" s="78">
        <v>0</v>
      </c>
      <c r="N226" s="79">
        <v>0</v>
      </c>
      <c r="O226" s="79"/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101">
        <v>2</v>
      </c>
      <c r="X226" s="57">
        <f t="shared" si="85"/>
        <v>775778</v>
      </c>
      <c r="Y226" s="101">
        <v>2</v>
      </c>
      <c r="Z226" s="57">
        <f t="shared" si="71"/>
        <v>694339.56</v>
      </c>
      <c r="AA226" s="73"/>
      <c r="AB226" s="74"/>
      <c r="AC226" s="74"/>
    </row>
    <row r="227" spans="1:29" s="36" customFormat="1" ht="30" x14ac:dyDescent="0.25">
      <c r="A227" s="101">
        <v>213</v>
      </c>
      <c r="B227" s="75">
        <v>28</v>
      </c>
      <c r="C227" s="55" t="s">
        <v>1284</v>
      </c>
      <c r="D227" s="56">
        <f>'Прил.1.1 -перечень домов'!D232</f>
        <v>1984</v>
      </c>
      <c r="E227" s="79">
        <v>11210.1</v>
      </c>
      <c r="F227" s="76">
        <f>SUM('Прил.1.1 -перечень домов'!J232)*(3.9*31+4.13*26+6.71*16+7.69*12+8.45*12+9.29*252)</f>
        <v>27680415.359999999</v>
      </c>
      <c r="G227" s="57">
        <f t="shared" si="75"/>
        <v>41657594.780000001</v>
      </c>
      <c r="H227" s="57">
        <v>0</v>
      </c>
      <c r="I227" s="57">
        <f t="shared" si="84"/>
        <v>30267270</v>
      </c>
      <c r="J227" s="57">
        <f>E227*855</f>
        <v>9584635.5</v>
      </c>
      <c r="K227" s="57">
        <v>0</v>
      </c>
      <c r="L227" s="54">
        <v>0</v>
      </c>
      <c r="M227" s="78">
        <v>0</v>
      </c>
      <c r="N227" s="79">
        <v>0</v>
      </c>
      <c r="O227" s="79"/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101">
        <v>2</v>
      </c>
      <c r="X227" s="57">
        <f t="shared" si="85"/>
        <v>952858.5</v>
      </c>
      <c r="Y227" s="101">
        <v>2</v>
      </c>
      <c r="Z227" s="57">
        <f t="shared" si="71"/>
        <v>852830.78</v>
      </c>
      <c r="AA227" s="73"/>
      <c r="AB227" s="74"/>
      <c r="AC227" s="74"/>
    </row>
    <row r="228" spans="1:29" s="36" customFormat="1" ht="30" x14ac:dyDescent="0.25">
      <c r="A228" s="101">
        <v>214</v>
      </c>
      <c r="B228" s="75">
        <v>29</v>
      </c>
      <c r="C228" s="55" t="s">
        <v>1285</v>
      </c>
      <c r="D228" s="56">
        <f>'Прил.1.1 -перечень домов'!D233</f>
        <v>1984</v>
      </c>
      <c r="E228" s="79">
        <v>9025</v>
      </c>
      <c r="F228" s="76">
        <f>SUM('Прил.1.1 -перечень домов'!J233)*(3.9*31+4.13*26+6.71*16+7.69*12+8.45*12+9.29*252)</f>
        <v>22234405.440000001</v>
      </c>
      <c r="G228" s="57">
        <f t="shared" si="75"/>
        <v>33537594.93</v>
      </c>
      <c r="H228" s="57">
        <v>0</v>
      </c>
      <c r="I228" s="57">
        <f t="shared" si="84"/>
        <v>24367500</v>
      </c>
      <c r="J228" s="57">
        <f>E228*855</f>
        <v>7716375</v>
      </c>
      <c r="K228" s="57">
        <v>0</v>
      </c>
      <c r="L228" s="54">
        <v>0</v>
      </c>
      <c r="M228" s="78">
        <v>0</v>
      </c>
      <c r="N228" s="79">
        <v>0</v>
      </c>
      <c r="O228" s="79"/>
      <c r="P228" s="78">
        <v>0</v>
      </c>
      <c r="Q228" s="78">
        <v>0</v>
      </c>
      <c r="R228" s="78">
        <v>0</v>
      </c>
      <c r="S228" s="78">
        <v>0</v>
      </c>
      <c r="T228" s="78">
        <v>0</v>
      </c>
      <c r="U228" s="78">
        <v>0</v>
      </c>
      <c r="V228" s="78">
        <v>0</v>
      </c>
      <c r="W228" s="101">
        <v>2</v>
      </c>
      <c r="X228" s="57">
        <f t="shared" si="85"/>
        <v>767125</v>
      </c>
      <c r="Y228" s="101">
        <v>2</v>
      </c>
      <c r="Z228" s="57">
        <f t="shared" si="71"/>
        <v>686594.93</v>
      </c>
      <c r="AA228" s="73"/>
      <c r="AB228" s="74"/>
      <c r="AC228" s="74"/>
    </row>
    <row r="229" spans="1:29" s="36" customFormat="1" ht="30" x14ac:dyDescent="0.25">
      <c r="A229" s="101">
        <v>215</v>
      </c>
      <c r="B229" s="75">
        <v>30</v>
      </c>
      <c r="C229" s="55" t="s">
        <v>1286</v>
      </c>
      <c r="D229" s="56">
        <f>'Прил.1.1 -перечень домов'!D234</f>
        <v>1986</v>
      </c>
      <c r="E229" s="57">
        <v>4419.7</v>
      </c>
      <c r="F229" s="76">
        <f>SUM('Прил.1.1 -перечень домов'!J234)*(3.9*31+4.13*26+6.71*16+7.69*12+8.45*12+9.29*252)</f>
        <v>10505376.960000001</v>
      </c>
      <c r="G229" s="57">
        <f t="shared" si="75"/>
        <v>3370177.94</v>
      </c>
      <c r="H229" s="57">
        <v>0</v>
      </c>
      <c r="I229" s="57">
        <v>0</v>
      </c>
      <c r="J229" s="57">
        <v>0</v>
      </c>
      <c r="K229" s="57">
        <v>0</v>
      </c>
      <c r="L229" s="54">
        <v>0</v>
      </c>
      <c r="M229" s="57">
        <v>0</v>
      </c>
      <c r="N229" s="57">
        <v>641.20000000000005</v>
      </c>
      <c r="O229" s="57">
        <v>4822</v>
      </c>
      <c r="P229" s="57">
        <f t="shared" ref="P229:P235" si="86">O229*N229</f>
        <v>3091866.4</v>
      </c>
      <c r="Q229" s="57">
        <v>0</v>
      </c>
      <c r="R229" s="57">
        <v>0</v>
      </c>
      <c r="S229" s="57">
        <v>0</v>
      </c>
      <c r="T229" s="57">
        <v>0</v>
      </c>
      <c r="U229" s="57">
        <v>0</v>
      </c>
      <c r="V229" s="57">
        <v>0</v>
      </c>
      <c r="W229" s="101">
        <v>1</v>
      </c>
      <c r="X229" s="57">
        <f t="shared" ref="X229:X235" si="87">E229*48</f>
        <v>212145.6</v>
      </c>
      <c r="Y229" s="101">
        <v>1</v>
      </c>
      <c r="Z229" s="57">
        <f t="shared" si="71"/>
        <v>66165.94</v>
      </c>
      <c r="AA229" s="73"/>
      <c r="AB229" s="74"/>
      <c r="AC229" s="74"/>
    </row>
    <row r="230" spans="1:29" s="36" customFormat="1" ht="30" x14ac:dyDescent="0.25">
      <c r="A230" s="101">
        <v>216</v>
      </c>
      <c r="B230" s="75">
        <v>31</v>
      </c>
      <c r="C230" s="55" t="s">
        <v>1287</v>
      </c>
      <c r="D230" s="56">
        <f>'Прил.1.1 -перечень домов'!D235</f>
        <v>1986</v>
      </c>
      <c r="E230" s="57">
        <v>4377.3999999999996</v>
      </c>
      <c r="F230" s="76">
        <f>SUM('Прил.1.1 -перечень домов'!J235)*(3.9*31+4.13*26+6.71*16+7.69*12+8.45*12+9.29*252)</f>
        <v>10327125.119999999</v>
      </c>
      <c r="G230" s="57">
        <f t="shared" si="75"/>
        <v>3368147.54</v>
      </c>
      <c r="H230" s="57">
        <v>0</v>
      </c>
      <c r="I230" s="57">
        <v>0</v>
      </c>
      <c r="J230" s="57">
        <v>0</v>
      </c>
      <c r="K230" s="57">
        <v>0</v>
      </c>
      <c r="L230" s="54">
        <v>0</v>
      </c>
      <c r="M230" s="57">
        <v>0</v>
      </c>
      <c r="N230" s="57">
        <v>641.20000000000005</v>
      </c>
      <c r="O230" s="57">
        <v>4822</v>
      </c>
      <c r="P230" s="57">
        <f t="shared" si="86"/>
        <v>3091866.4</v>
      </c>
      <c r="Q230" s="57">
        <v>0</v>
      </c>
      <c r="R230" s="57">
        <v>0</v>
      </c>
      <c r="S230" s="57">
        <v>0</v>
      </c>
      <c r="T230" s="57">
        <v>0</v>
      </c>
      <c r="U230" s="57">
        <v>0</v>
      </c>
      <c r="V230" s="57">
        <v>0</v>
      </c>
      <c r="W230" s="101">
        <v>1</v>
      </c>
      <c r="X230" s="57">
        <f t="shared" si="87"/>
        <v>210115.20000000001</v>
      </c>
      <c r="Y230" s="101">
        <v>1</v>
      </c>
      <c r="Z230" s="57">
        <f t="shared" si="71"/>
        <v>66165.94</v>
      </c>
      <c r="AA230" s="73"/>
      <c r="AB230" s="74"/>
      <c r="AC230" s="74"/>
    </row>
    <row r="231" spans="1:29" s="36" customFormat="1" ht="30" x14ac:dyDescent="0.25">
      <c r="A231" s="101">
        <v>217</v>
      </c>
      <c r="B231" s="75">
        <v>32</v>
      </c>
      <c r="C231" s="55" t="s">
        <v>1288</v>
      </c>
      <c r="D231" s="56">
        <f>'Прил.1.1 -перечень домов'!D236</f>
        <v>1984</v>
      </c>
      <c r="E231" s="57">
        <v>4504.8</v>
      </c>
      <c r="F231" s="76">
        <f>SUM('Прил.1.1 -перечень домов'!J236)*(3.9*31+4.13*26+6.71*16+7.69*12+8.45*12+9.29*252)</f>
        <v>11090938.560000001</v>
      </c>
      <c r="G231" s="57">
        <f t="shared" si="75"/>
        <v>3290534.5</v>
      </c>
      <c r="H231" s="57">
        <v>0</v>
      </c>
      <c r="I231" s="57">
        <v>0</v>
      </c>
      <c r="J231" s="57">
        <v>0</v>
      </c>
      <c r="K231" s="57">
        <v>0</v>
      </c>
      <c r="L231" s="54">
        <v>0</v>
      </c>
      <c r="M231" s="57">
        <v>0</v>
      </c>
      <c r="N231" s="57">
        <v>624.20000000000005</v>
      </c>
      <c r="O231" s="57">
        <v>4822</v>
      </c>
      <c r="P231" s="57">
        <f t="shared" si="86"/>
        <v>3009892.4</v>
      </c>
      <c r="Q231" s="57">
        <v>0</v>
      </c>
      <c r="R231" s="57">
        <v>0</v>
      </c>
      <c r="S231" s="57">
        <v>0</v>
      </c>
      <c r="T231" s="57">
        <v>0</v>
      </c>
      <c r="U231" s="57">
        <v>0</v>
      </c>
      <c r="V231" s="57">
        <v>0</v>
      </c>
      <c r="W231" s="101">
        <v>1</v>
      </c>
      <c r="X231" s="57">
        <f t="shared" si="87"/>
        <v>216230.39999999999</v>
      </c>
      <c r="Y231" s="101">
        <v>1</v>
      </c>
      <c r="Z231" s="57">
        <f t="shared" si="71"/>
        <v>64411.7</v>
      </c>
      <c r="AA231" s="73"/>
      <c r="AB231" s="74"/>
      <c r="AC231" s="74"/>
    </row>
    <row r="232" spans="1:29" s="36" customFormat="1" ht="30" x14ac:dyDescent="0.25">
      <c r="A232" s="101">
        <v>218</v>
      </c>
      <c r="B232" s="75">
        <v>33</v>
      </c>
      <c r="C232" s="55" t="s">
        <v>1289</v>
      </c>
      <c r="D232" s="56">
        <f>'Прил.1.1 -перечень домов'!D237</f>
        <v>1985</v>
      </c>
      <c r="E232" s="57">
        <v>17736.8</v>
      </c>
      <c r="F232" s="76">
        <f>SUM('Прил.1.1 -перечень домов'!J237)*(3.9*31+4.13*26+6.71*16+7.69*12+8.45*12+9.29*252)</f>
        <v>43670552.640000001</v>
      </c>
      <c r="G232" s="57">
        <f t="shared" si="75"/>
        <v>12599916.529999999</v>
      </c>
      <c r="H232" s="57">
        <v>0</v>
      </c>
      <c r="I232" s="57">
        <v>0</v>
      </c>
      <c r="J232" s="57">
        <v>0</v>
      </c>
      <c r="K232" s="57">
        <v>0</v>
      </c>
      <c r="L232" s="54">
        <v>0</v>
      </c>
      <c r="M232" s="57">
        <v>0</v>
      </c>
      <c r="N232" s="57">
        <v>2385.4</v>
      </c>
      <c r="O232" s="57">
        <v>4822</v>
      </c>
      <c r="P232" s="57">
        <f t="shared" si="86"/>
        <v>11502398.800000001</v>
      </c>
      <c r="Q232" s="57">
        <v>0</v>
      </c>
      <c r="R232" s="57">
        <v>0</v>
      </c>
      <c r="S232" s="57">
        <v>0</v>
      </c>
      <c r="T232" s="57">
        <v>0</v>
      </c>
      <c r="U232" s="57">
        <v>0</v>
      </c>
      <c r="V232" s="57">
        <v>0</v>
      </c>
      <c r="W232" s="101">
        <v>1</v>
      </c>
      <c r="X232" s="57">
        <f t="shared" si="87"/>
        <v>851366.40000000002</v>
      </c>
      <c r="Y232" s="101">
        <v>1</v>
      </c>
      <c r="Z232" s="57">
        <f t="shared" si="71"/>
        <v>246151.33</v>
      </c>
      <c r="AA232" s="73"/>
      <c r="AB232" s="74"/>
      <c r="AC232" s="74"/>
    </row>
    <row r="233" spans="1:29" s="36" customFormat="1" ht="30" x14ac:dyDescent="0.25">
      <c r="A233" s="101">
        <v>219</v>
      </c>
      <c r="B233" s="75">
        <v>34</v>
      </c>
      <c r="C233" s="55" t="s">
        <v>1290</v>
      </c>
      <c r="D233" s="56">
        <f>'Прил.1.1 -перечень домов'!D238</f>
        <v>1984</v>
      </c>
      <c r="E233" s="57">
        <v>4609.3999999999996</v>
      </c>
      <c r="F233" s="76">
        <f>SUM('Прил.1.1 -перечень домов'!J238)*(3.9*31+4.13*26+6.71*16+7.69*12+8.45*12+9.29*252)</f>
        <v>11932539.84</v>
      </c>
      <c r="G233" s="57">
        <f t="shared" si="75"/>
        <v>8121537.1100000003</v>
      </c>
      <c r="H233" s="57">
        <v>0</v>
      </c>
      <c r="I233" s="57">
        <v>0</v>
      </c>
      <c r="J233" s="57">
        <v>0</v>
      </c>
      <c r="K233" s="57">
        <v>0</v>
      </c>
      <c r="L233" s="54">
        <v>0</v>
      </c>
      <c r="M233" s="57">
        <v>0</v>
      </c>
      <c r="N233" s="57">
        <v>1173</v>
      </c>
      <c r="O233" s="57">
        <v>6594</v>
      </c>
      <c r="P233" s="57">
        <f t="shared" si="86"/>
        <v>7734762</v>
      </c>
      <c r="Q233" s="57">
        <v>0</v>
      </c>
      <c r="R233" s="57">
        <v>0</v>
      </c>
      <c r="S233" s="57">
        <v>0</v>
      </c>
      <c r="T233" s="57">
        <v>0</v>
      </c>
      <c r="U233" s="57">
        <v>0</v>
      </c>
      <c r="V233" s="57">
        <v>0</v>
      </c>
      <c r="W233" s="101">
        <v>1</v>
      </c>
      <c r="X233" s="57">
        <f t="shared" si="87"/>
        <v>221251.20000000001</v>
      </c>
      <c r="Y233" s="101">
        <v>1</v>
      </c>
      <c r="Z233" s="57">
        <f t="shared" si="71"/>
        <v>165523.91</v>
      </c>
      <c r="AA233" s="73"/>
      <c r="AB233" s="74"/>
      <c r="AC233" s="74"/>
    </row>
    <row r="234" spans="1:29" s="36" customFormat="1" ht="30" x14ac:dyDescent="0.25">
      <c r="A234" s="101">
        <v>220</v>
      </c>
      <c r="B234" s="75">
        <v>35</v>
      </c>
      <c r="C234" s="55" t="s">
        <v>1291</v>
      </c>
      <c r="D234" s="56">
        <f>'Прил.1.1 -перечень домов'!D239</f>
        <v>1986</v>
      </c>
      <c r="E234" s="57">
        <v>4331.2</v>
      </c>
      <c r="F234" s="76">
        <f>SUM('Прил.1.1 -перечень домов'!J239)*(3.9*31+4.13*26+6.71*16+7.69*12+8.45*12+9.29*252)</f>
        <v>10980428.16</v>
      </c>
      <c r="G234" s="57">
        <f t="shared" si="75"/>
        <v>8290031.5199999996</v>
      </c>
      <c r="H234" s="57">
        <v>0</v>
      </c>
      <c r="I234" s="57">
        <v>0</v>
      </c>
      <c r="J234" s="57">
        <v>0</v>
      </c>
      <c r="K234" s="57">
        <v>0</v>
      </c>
      <c r="L234" s="54">
        <v>0</v>
      </c>
      <c r="M234" s="57">
        <v>0</v>
      </c>
      <c r="N234" s="57">
        <v>1200</v>
      </c>
      <c r="O234" s="57">
        <v>6594</v>
      </c>
      <c r="P234" s="57">
        <f t="shared" si="86"/>
        <v>7912800</v>
      </c>
      <c r="Q234" s="57">
        <v>0</v>
      </c>
      <c r="R234" s="57">
        <v>0</v>
      </c>
      <c r="S234" s="57">
        <v>0</v>
      </c>
      <c r="T234" s="57">
        <v>0</v>
      </c>
      <c r="U234" s="57">
        <v>0</v>
      </c>
      <c r="V234" s="57">
        <v>0</v>
      </c>
      <c r="W234" s="101">
        <v>1</v>
      </c>
      <c r="X234" s="57">
        <f t="shared" si="87"/>
        <v>207897.60000000001</v>
      </c>
      <c r="Y234" s="101">
        <v>1</v>
      </c>
      <c r="Z234" s="57">
        <f t="shared" si="71"/>
        <v>169333.92</v>
      </c>
      <c r="AA234" s="73"/>
      <c r="AB234" s="74"/>
      <c r="AC234" s="74"/>
    </row>
    <row r="235" spans="1:29" s="36" customFormat="1" ht="30" x14ac:dyDescent="0.25">
      <c r="A235" s="101">
        <v>221</v>
      </c>
      <c r="B235" s="75">
        <v>36</v>
      </c>
      <c r="C235" s="55" t="s">
        <v>1292</v>
      </c>
      <c r="D235" s="56">
        <f>'Прил.1.1 -перечень домов'!D240</f>
        <v>1988</v>
      </c>
      <c r="E235" s="57">
        <v>9273</v>
      </c>
      <c r="F235" s="76">
        <f>SUM('Прил.1.1 -перечень домов'!J240)*(3.9*31+4.13*26+6.71*16+7.69*12+8.45*12+9.29*252)</f>
        <v>24819774.719999999</v>
      </c>
      <c r="G235" s="57">
        <f t="shared" si="75"/>
        <v>18542348.870000001</v>
      </c>
      <c r="H235" s="57">
        <v>0</v>
      </c>
      <c r="I235" s="57">
        <v>0</v>
      </c>
      <c r="J235" s="57">
        <v>0</v>
      </c>
      <c r="K235" s="57">
        <v>0</v>
      </c>
      <c r="L235" s="54">
        <v>0</v>
      </c>
      <c r="M235" s="57">
        <v>0</v>
      </c>
      <c r="N235" s="57">
        <v>2687</v>
      </c>
      <c r="O235" s="57">
        <v>6594</v>
      </c>
      <c r="P235" s="57">
        <f t="shared" si="86"/>
        <v>17718078</v>
      </c>
      <c r="Q235" s="57">
        <v>0</v>
      </c>
      <c r="R235" s="57">
        <v>0</v>
      </c>
      <c r="S235" s="57">
        <v>0</v>
      </c>
      <c r="T235" s="57">
        <v>0</v>
      </c>
      <c r="U235" s="57">
        <v>0</v>
      </c>
      <c r="V235" s="57">
        <v>0</v>
      </c>
      <c r="W235" s="101">
        <v>1</v>
      </c>
      <c r="X235" s="57">
        <f t="shared" si="87"/>
        <v>445104</v>
      </c>
      <c r="Y235" s="101">
        <v>1</v>
      </c>
      <c r="Z235" s="57">
        <f t="shared" si="71"/>
        <v>379166.87</v>
      </c>
      <c r="AA235" s="73"/>
      <c r="AB235" s="74"/>
      <c r="AC235" s="74"/>
    </row>
    <row r="236" spans="1:29" s="36" customFormat="1" ht="30" x14ac:dyDescent="0.25">
      <c r="A236" s="101">
        <v>222</v>
      </c>
      <c r="B236" s="75">
        <v>37</v>
      </c>
      <c r="C236" s="55" t="s">
        <v>1293</v>
      </c>
      <c r="D236" s="56">
        <f>'Прил.1.1 -перечень домов'!D241</f>
        <v>1983</v>
      </c>
      <c r="E236" s="79">
        <v>11330</v>
      </c>
      <c r="F236" s="76">
        <f>SUM('Прил.1.1 -перечень домов'!J241)*(3.9*31+4.13*26+6.71*16+7.69*12+8.45*12+9.29*252)</f>
        <v>27641090.879999999</v>
      </c>
      <c r="G236" s="57">
        <f t="shared" si="75"/>
        <v>42103152.409999996</v>
      </c>
      <c r="H236" s="57">
        <v>0</v>
      </c>
      <c r="I236" s="57">
        <f>E236*2700</f>
        <v>30591000</v>
      </c>
      <c r="J236" s="57">
        <f>E236*855</f>
        <v>9687150</v>
      </c>
      <c r="K236" s="57">
        <v>0</v>
      </c>
      <c r="L236" s="54">
        <v>0</v>
      </c>
      <c r="M236" s="78">
        <v>0</v>
      </c>
      <c r="N236" s="79">
        <v>0</v>
      </c>
      <c r="O236" s="79"/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101">
        <v>2</v>
      </c>
      <c r="X236" s="57">
        <f>E236*57+E236*28</f>
        <v>963050</v>
      </c>
      <c r="Y236" s="101">
        <v>2</v>
      </c>
      <c r="Z236" s="57">
        <f t="shared" si="71"/>
        <v>861952.41</v>
      </c>
      <c r="AA236" s="73"/>
      <c r="AB236" s="74"/>
      <c r="AC236" s="74"/>
    </row>
    <row r="237" spans="1:29" s="36" customFormat="1" ht="30" x14ac:dyDescent="0.25">
      <c r="A237" s="101">
        <v>223</v>
      </c>
      <c r="B237" s="75">
        <v>38</v>
      </c>
      <c r="C237" s="55" t="s">
        <v>1294</v>
      </c>
      <c r="D237" s="56">
        <f>'Прил.1.1 -перечень домов'!D242</f>
        <v>1983</v>
      </c>
      <c r="E237" s="79">
        <v>27104.9</v>
      </c>
      <c r="F237" s="76">
        <f>SUM('Прил.1.1 -перечень домов'!J242)*(3.9*31+4.13*26+6.71*16+7.69*12+8.45*12+9.29*252)</f>
        <v>66723309.119999997</v>
      </c>
      <c r="G237" s="57">
        <f t="shared" si="75"/>
        <v>21622364.77</v>
      </c>
      <c r="H237" s="57">
        <f>E237*735</f>
        <v>19922101.5</v>
      </c>
      <c r="I237" s="57">
        <v>0</v>
      </c>
      <c r="J237" s="57">
        <v>0</v>
      </c>
      <c r="K237" s="57">
        <v>0</v>
      </c>
      <c r="L237" s="54">
        <v>0</v>
      </c>
      <c r="M237" s="78">
        <v>0</v>
      </c>
      <c r="N237" s="79">
        <v>0</v>
      </c>
      <c r="O237" s="79"/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101">
        <v>1</v>
      </c>
      <c r="X237" s="57">
        <f>E237*47</f>
        <v>1273930.3</v>
      </c>
      <c r="Y237" s="101">
        <v>1</v>
      </c>
      <c r="Z237" s="57">
        <f t="shared" si="71"/>
        <v>426332.97</v>
      </c>
      <c r="AA237" s="73"/>
      <c r="AB237" s="74"/>
      <c r="AC237" s="74"/>
    </row>
    <row r="238" spans="1:29" s="36" customFormat="1" ht="30" x14ac:dyDescent="0.25">
      <c r="A238" s="101">
        <v>224</v>
      </c>
      <c r="B238" s="75">
        <v>39</v>
      </c>
      <c r="C238" s="55" t="s">
        <v>1295</v>
      </c>
      <c r="D238" s="56">
        <f>'Прил.1.1 -перечень домов'!D243</f>
        <v>1983</v>
      </c>
      <c r="E238" s="57">
        <v>11165</v>
      </c>
      <c r="F238" s="76">
        <f>SUM('Прил.1.1 -перечень домов'!J243)*(3.9*31+4.13*26+6.71*16+7.69*12+8.45*12+9.29*252)</f>
        <v>27391079.039999999</v>
      </c>
      <c r="G238" s="57">
        <f t="shared" si="75"/>
        <v>7772995.3600000003</v>
      </c>
      <c r="H238" s="57">
        <v>0</v>
      </c>
      <c r="I238" s="57">
        <v>0</v>
      </c>
      <c r="J238" s="57">
        <v>0</v>
      </c>
      <c r="K238" s="57">
        <v>0</v>
      </c>
      <c r="L238" s="54">
        <v>0</v>
      </c>
      <c r="M238" s="57">
        <v>0</v>
      </c>
      <c r="N238" s="57">
        <v>1469.4</v>
      </c>
      <c r="O238" s="57">
        <v>4822</v>
      </c>
      <c r="P238" s="57">
        <f>O238*N238</f>
        <v>7085446.7999999998</v>
      </c>
      <c r="Q238" s="57">
        <v>0</v>
      </c>
      <c r="R238" s="57">
        <v>0</v>
      </c>
      <c r="S238" s="57">
        <v>0</v>
      </c>
      <c r="T238" s="57">
        <v>0</v>
      </c>
      <c r="U238" s="57">
        <v>0</v>
      </c>
      <c r="V238" s="57">
        <v>0</v>
      </c>
      <c r="W238" s="101">
        <v>1</v>
      </c>
      <c r="X238" s="57">
        <f t="shared" ref="X238" si="88">E238*48</f>
        <v>535920</v>
      </c>
      <c r="Y238" s="101">
        <v>1</v>
      </c>
      <c r="Z238" s="57">
        <f t="shared" si="71"/>
        <v>151628.56</v>
      </c>
      <c r="AA238" s="73"/>
      <c r="AB238" s="74"/>
      <c r="AC238" s="74"/>
    </row>
    <row r="239" spans="1:29" s="36" customFormat="1" ht="30" x14ac:dyDescent="0.25">
      <c r="A239" s="101">
        <v>225</v>
      </c>
      <c r="B239" s="75">
        <v>40</v>
      </c>
      <c r="C239" s="55" t="s">
        <v>1296</v>
      </c>
      <c r="D239" s="56">
        <f>'Прил.1.1 -перечень домов'!D244</f>
        <v>1985</v>
      </c>
      <c r="E239" s="79">
        <v>21721</v>
      </c>
      <c r="F239" s="76">
        <f>SUM('Прил.1.1 -перечень домов'!J244)*(3.9*31+4.13*26+6.71*16+7.69*12+8.45*12+9.29*252)</f>
        <v>54979928.640000001</v>
      </c>
      <c r="G239" s="57">
        <f t="shared" si="75"/>
        <v>80716908.519999996</v>
      </c>
      <c r="H239" s="57">
        <v>0</v>
      </c>
      <c r="I239" s="57">
        <f t="shared" ref="I239:I241" si="89">E239*2700</f>
        <v>58646700</v>
      </c>
      <c r="J239" s="57">
        <f>E239*855</f>
        <v>18571455</v>
      </c>
      <c r="K239" s="57">
        <v>0</v>
      </c>
      <c r="L239" s="54">
        <v>0</v>
      </c>
      <c r="M239" s="78">
        <v>0</v>
      </c>
      <c r="N239" s="79">
        <v>0</v>
      </c>
      <c r="O239" s="79"/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101">
        <v>2</v>
      </c>
      <c r="X239" s="57">
        <f t="shared" ref="X239:X240" si="90">E239*57+E239*28</f>
        <v>1846285</v>
      </c>
      <c r="Y239" s="101">
        <v>2</v>
      </c>
      <c r="Z239" s="57">
        <f t="shared" si="71"/>
        <v>1652468.52</v>
      </c>
      <c r="AA239" s="73"/>
      <c r="AB239" s="74"/>
      <c r="AC239" s="74"/>
    </row>
    <row r="240" spans="1:29" s="36" customFormat="1" ht="30" x14ac:dyDescent="0.25">
      <c r="A240" s="101">
        <v>226</v>
      </c>
      <c r="B240" s="75">
        <v>41</v>
      </c>
      <c r="C240" s="55" t="s">
        <v>1297</v>
      </c>
      <c r="D240" s="56">
        <f>'Прил.1.1 -перечень домов'!D245</f>
        <v>1985</v>
      </c>
      <c r="E240" s="79">
        <v>8728.2199999999993</v>
      </c>
      <c r="F240" s="76">
        <f>SUM('Прил.1.1 -перечень домов'!J245)*(3.9*31+4.13*26+6.71*16+7.69*12+8.45*12+9.29*252)</f>
        <v>21412667.329999998</v>
      </c>
      <c r="G240" s="57">
        <f t="shared" si="75"/>
        <v>32434737.59</v>
      </c>
      <c r="H240" s="57">
        <v>0</v>
      </c>
      <c r="I240" s="57">
        <f t="shared" si="89"/>
        <v>23566194</v>
      </c>
      <c r="J240" s="57">
        <f>E240*855</f>
        <v>7462628.0999999996</v>
      </c>
      <c r="K240" s="57">
        <v>0</v>
      </c>
      <c r="L240" s="54">
        <v>0</v>
      </c>
      <c r="M240" s="78">
        <v>0</v>
      </c>
      <c r="N240" s="79">
        <v>0</v>
      </c>
      <c r="O240" s="79"/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101">
        <v>2</v>
      </c>
      <c r="X240" s="57">
        <f t="shared" si="90"/>
        <v>741898.7</v>
      </c>
      <c r="Y240" s="101">
        <v>2</v>
      </c>
      <c r="Z240" s="57">
        <f t="shared" si="71"/>
        <v>664016.79</v>
      </c>
      <c r="AA240" s="73"/>
      <c r="AB240" s="74"/>
      <c r="AC240" s="74"/>
    </row>
    <row r="241" spans="1:29" s="36" customFormat="1" ht="30" x14ac:dyDescent="0.25">
      <c r="A241" s="101">
        <v>227</v>
      </c>
      <c r="B241" s="75">
        <v>42</v>
      </c>
      <c r="C241" s="55" t="s">
        <v>1298</v>
      </c>
      <c r="D241" s="56">
        <f>'Прил.1.1 -перечень домов'!D246</f>
        <v>1984</v>
      </c>
      <c r="E241" s="79">
        <v>10186.200000000001</v>
      </c>
      <c r="F241" s="76">
        <f>SUM('Прил.1.1 -перечень домов'!J246)*(3.9*31+4.13*26+6.71*16+7.69*12+8.45*12+9.29*252)</f>
        <v>25602245.760000002</v>
      </c>
      <c r="G241" s="57">
        <f t="shared" si="75"/>
        <v>40510071.240000002</v>
      </c>
      <c r="H241" s="57">
        <v>0</v>
      </c>
      <c r="I241" s="57">
        <f t="shared" si="89"/>
        <v>27502740</v>
      </c>
      <c r="J241" s="57">
        <f>E241*855</f>
        <v>8709201</v>
      </c>
      <c r="K241" s="57">
        <f>E241*228</f>
        <v>2322453.6</v>
      </c>
      <c r="L241" s="54">
        <v>0</v>
      </c>
      <c r="M241" s="78">
        <v>0</v>
      </c>
      <c r="N241" s="79">
        <v>0</v>
      </c>
      <c r="O241" s="79"/>
      <c r="P241" s="78">
        <v>0</v>
      </c>
      <c r="Q241" s="78">
        <v>0</v>
      </c>
      <c r="R241" s="78">
        <v>0</v>
      </c>
      <c r="S241" s="78">
        <v>0</v>
      </c>
      <c r="T241" s="78">
        <v>0</v>
      </c>
      <c r="U241" s="78">
        <v>0</v>
      </c>
      <c r="V241" s="78">
        <v>0</v>
      </c>
      <c r="W241" s="101">
        <v>3</v>
      </c>
      <c r="X241" s="57">
        <f>E241*57+E241*28+E241*28</f>
        <v>1151040.6000000001</v>
      </c>
      <c r="Y241" s="101">
        <v>3</v>
      </c>
      <c r="Z241" s="57">
        <f t="shared" si="71"/>
        <v>824636.04</v>
      </c>
      <c r="AA241" s="73"/>
      <c r="AB241" s="74"/>
      <c r="AC241" s="74"/>
    </row>
    <row r="242" spans="1:29" s="36" customFormat="1" ht="30" x14ac:dyDescent="0.25">
      <c r="A242" s="101">
        <v>228</v>
      </c>
      <c r="B242" s="75">
        <v>43</v>
      </c>
      <c r="C242" s="55" t="s">
        <v>1299</v>
      </c>
      <c r="D242" s="56">
        <f>'Прил.1.1 -перечень домов'!D247</f>
        <v>1985</v>
      </c>
      <c r="E242" s="57">
        <v>4425.7</v>
      </c>
      <c r="F242" s="76">
        <f>SUM('Прил.1.1 -перечень домов'!J247)*(3.9*31+4.13*26+6.71*16+7.69*12+8.45*12+9.29*252)</f>
        <v>10480691.52</v>
      </c>
      <c r="G242" s="57">
        <f t="shared" si="75"/>
        <v>2509050.0699999998</v>
      </c>
      <c r="H242" s="57">
        <v>0</v>
      </c>
      <c r="I242" s="57">
        <v>0</v>
      </c>
      <c r="J242" s="57">
        <v>0</v>
      </c>
      <c r="K242" s="57">
        <v>0</v>
      </c>
      <c r="L242" s="54">
        <v>0</v>
      </c>
      <c r="M242" s="57">
        <v>0</v>
      </c>
      <c r="N242" s="57">
        <v>466.3</v>
      </c>
      <c r="O242" s="57">
        <v>4822</v>
      </c>
      <c r="P242" s="57">
        <f t="shared" ref="P242:P245" si="91">O242*N242</f>
        <v>2248498.6</v>
      </c>
      <c r="Q242" s="57">
        <v>0</v>
      </c>
      <c r="R242" s="57">
        <v>0</v>
      </c>
      <c r="S242" s="57">
        <v>0</v>
      </c>
      <c r="T242" s="57">
        <v>0</v>
      </c>
      <c r="U242" s="57">
        <v>0</v>
      </c>
      <c r="V242" s="57">
        <v>0</v>
      </c>
      <c r="W242" s="101">
        <v>1</v>
      </c>
      <c r="X242" s="57">
        <f t="shared" ref="X242:X245" si="92">E242*48</f>
        <v>212433.6</v>
      </c>
      <c r="Y242" s="101">
        <v>1</v>
      </c>
      <c r="Z242" s="57">
        <f t="shared" si="71"/>
        <v>48117.87</v>
      </c>
      <c r="AA242" s="73"/>
      <c r="AB242" s="74"/>
      <c r="AC242" s="74"/>
    </row>
    <row r="243" spans="1:29" s="36" customFormat="1" ht="30" x14ac:dyDescent="0.25">
      <c r="A243" s="101">
        <v>229</v>
      </c>
      <c r="B243" s="75">
        <v>44</v>
      </c>
      <c r="C243" s="55" t="s">
        <v>1300</v>
      </c>
      <c r="D243" s="56">
        <f>'Прил.1.1 -перечень домов'!D248</f>
        <v>1990</v>
      </c>
      <c r="E243" s="57">
        <v>3781.4</v>
      </c>
      <c r="F243" s="76">
        <f>SUM('Прил.1.1 -перечень домов'!J248)*(3.9*31+4.13*26+6.71*16+7.69*12+8.45*12+9.29*252)</f>
        <v>9730081.9199999999</v>
      </c>
      <c r="G243" s="57">
        <f t="shared" si="75"/>
        <v>4781635.41</v>
      </c>
      <c r="H243" s="57">
        <v>0</v>
      </c>
      <c r="I243" s="57">
        <v>0</v>
      </c>
      <c r="J243" s="57">
        <v>0</v>
      </c>
      <c r="K243" s="57">
        <v>0</v>
      </c>
      <c r="L243" s="54">
        <v>0</v>
      </c>
      <c r="M243" s="57">
        <v>0</v>
      </c>
      <c r="N243" s="57">
        <v>934</v>
      </c>
      <c r="O243" s="57">
        <v>4822</v>
      </c>
      <c r="P243" s="57">
        <f t="shared" si="91"/>
        <v>4503748</v>
      </c>
      <c r="Q243" s="57">
        <v>0</v>
      </c>
      <c r="R243" s="57">
        <v>0</v>
      </c>
      <c r="S243" s="57">
        <v>0</v>
      </c>
      <c r="T243" s="57">
        <v>0</v>
      </c>
      <c r="U243" s="57">
        <v>0</v>
      </c>
      <c r="V243" s="57">
        <v>0</v>
      </c>
      <c r="W243" s="101">
        <v>1</v>
      </c>
      <c r="X243" s="57">
        <f t="shared" si="92"/>
        <v>181507.20000000001</v>
      </c>
      <c r="Y243" s="101">
        <v>1</v>
      </c>
      <c r="Z243" s="57">
        <f t="shared" si="71"/>
        <v>96380.21</v>
      </c>
      <c r="AA243" s="73"/>
      <c r="AB243" s="74"/>
      <c r="AC243" s="74"/>
    </row>
    <row r="244" spans="1:29" s="36" customFormat="1" ht="30" x14ac:dyDescent="0.25">
      <c r="A244" s="101">
        <v>230</v>
      </c>
      <c r="B244" s="75">
        <v>45</v>
      </c>
      <c r="C244" s="55" t="s">
        <v>1301</v>
      </c>
      <c r="D244" s="56">
        <f>'Прил.1.1 -перечень домов'!D249</f>
        <v>1985</v>
      </c>
      <c r="E244" s="57">
        <v>19046.5</v>
      </c>
      <c r="F244" s="76">
        <f>SUM('Прил.1.1 -перечень домов'!J249)*(3.9*31+4.13*26+6.71*16+7.69*12+8.45*12+9.29*252)</f>
        <v>49129192.32</v>
      </c>
      <c r="G244" s="57">
        <f t="shared" si="75"/>
        <v>13961062.43</v>
      </c>
      <c r="H244" s="57">
        <v>0</v>
      </c>
      <c r="I244" s="57">
        <v>0</v>
      </c>
      <c r="J244" s="57">
        <v>0</v>
      </c>
      <c r="K244" s="57">
        <v>0</v>
      </c>
      <c r="L244" s="54">
        <v>0</v>
      </c>
      <c r="M244" s="57">
        <v>0</v>
      </c>
      <c r="N244" s="57">
        <v>2649</v>
      </c>
      <c r="O244" s="57">
        <v>4822</v>
      </c>
      <c r="P244" s="57">
        <f t="shared" si="91"/>
        <v>12773478</v>
      </c>
      <c r="Q244" s="57">
        <v>0</v>
      </c>
      <c r="R244" s="57">
        <v>0</v>
      </c>
      <c r="S244" s="57">
        <v>0</v>
      </c>
      <c r="T244" s="57">
        <v>0</v>
      </c>
      <c r="U244" s="57">
        <v>0</v>
      </c>
      <c r="V244" s="57">
        <v>0</v>
      </c>
      <c r="W244" s="101">
        <v>1</v>
      </c>
      <c r="X244" s="57">
        <f t="shared" si="92"/>
        <v>914232</v>
      </c>
      <c r="Y244" s="101">
        <v>1</v>
      </c>
      <c r="Z244" s="57">
        <f t="shared" si="71"/>
        <v>273352.43</v>
      </c>
      <c r="AA244" s="73"/>
      <c r="AB244" s="74"/>
      <c r="AC244" s="74"/>
    </row>
    <row r="245" spans="1:29" s="36" customFormat="1" ht="30" x14ac:dyDescent="0.25">
      <c r="A245" s="101">
        <v>231</v>
      </c>
      <c r="B245" s="75">
        <v>46</v>
      </c>
      <c r="C245" s="55" t="s">
        <v>1302</v>
      </c>
      <c r="D245" s="56">
        <f>'Прил.1.1 -перечень домов'!D250</f>
        <v>1993</v>
      </c>
      <c r="E245" s="57">
        <v>3557.7</v>
      </c>
      <c r="F245" s="76">
        <f>SUM('Прил.1.1 -перечень домов'!J250)*(3.9*31+4.13*26+6.71*16+7.69*12+8.45*12+9.29*252)</f>
        <v>9253308.4800000004</v>
      </c>
      <c r="G245" s="57">
        <f t="shared" si="75"/>
        <v>5167375.67</v>
      </c>
      <c r="H245" s="57">
        <v>0</v>
      </c>
      <c r="I245" s="57">
        <v>0</v>
      </c>
      <c r="J245" s="57">
        <v>0</v>
      </c>
      <c r="K245" s="57">
        <v>0</v>
      </c>
      <c r="L245" s="54">
        <v>0</v>
      </c>
      <c r="M245" s="57">
        <v>0</v>
      </c>
      <c r="N245" s="57">
        <v>1014.5</v>
      </c>
      <c r="O245" s="57">
        <v>4822</v>
      </c>
      <c r="P245" s="57">
        <f t="shared" si="91"/>
        <v>4891919</v>
      </c>
      <c r="Q245" s="57">
        <v>0</v>
      </c>
      <c r="R245" s="57">
        <v>0</v>
      </c>
      <c r="S245" s="57">
        <v>0</v>
      </c>
      <c r="T245" s="57">
        <v>0</v>
      </c>
      <c r="U245" s="57">
        <v>0</v>
      </c>
      <c r="V245" s="57">
        <v>0</v>
      </c>
      <c r="W245" s="101">
        <v>1</v>
      </c>
      <c r="X245" s="57">
        <f t="shared" si="92"/>
        <v>170769.6</v>
      </c>
      <c r="Y245" s="101">
        <v>1</v>
      </c>
      <c r="Z245" s="57">
        <f t="shared" si="71"/>
        <v>104687.07</v>
      </c>
      <c r="AA245" s="73"/>
      <c r="AB245" s="74"/>
      <c r="AC245" s="74"/>
    </row>
    <row r="246" spans="1:29" s="36" customFormat="1" ht="30" x14ac:dyDescent="0.25">
      <c r="A246" s="101">
        <v>232</v>
      </c>
      <c r="B246" s="75">
        <v>47</v>
      </c>
      <c r="C246" s="55" t="s">
        <v>1303</v>
      </c>
      <c r="D246" s="56">
        <f>'Прил.1.1 -перечень домов'!D251</f>
        <v>2005</v>
      </c>
      <c r="E246" s="79">
        <v>7124.8</v>
      </c>
      <c r="F246" s="76">
        <f>SUM('Прил.1.1 -перечень домов'!J251)*(3.9*31+4.13*26+6.71*16+7.69*12+8.45*12+9.29*252)</f>
        <v>17087491.199999999</v>
      </c>
      <c r="G246" s="57">
        <f t="shared" si="75"/>
        <v>20054744.539999999</v>
      </c>
      <c r="H246" s="57">
        <v>0</v>
      </c>
      <c r="I246" s="57">
        <f>E246*2700</f>
        <v>19236960</v>
      </c>
      <c r="J246" s="57">
        <v>0</v>
      </c>
      <c r="K246" s="57">
        <v>0</v>
      </c>
      <c r="L246" s="54">
        <v>0</v>
      </c>
      <c r="M246" s="57">
        <v>0</v>
      </c>
      <c r="N246" s="57">
        <v>0</v>
      </c>
      <c r="O246" s="57"/>
      <c r="P246" s="57">
        <v>0</v>
      </c>
      <c r="Q246" s="57">
        <v>0</v>
      </c>
      <c r="R246" s="57">
        <v>0</v>
      </c>
      <c r="S246" s="57">
        <v>0</v>
      </c>
      <c r="T246" s="57">
        <v>0</v>
      </c>
      <c r="U246" s="57">
        <v>0</v>
      </c>
      <c r="V246" s="57">
        <v>0</v>
      </c>
      <c r="W246" s="101">
        <v>1</v>
      </c>
      <c r="X246" s="57">
        <f>E246*57</f>
        <v>406113.6</v>
      </c>
      <c r="Y246" s="101">
        <v>1</v>
      </c>
      <c r="Z246" s="57">
        <f t="shared" si="71"/>
        <v>411670.94</v>
      </c>
      <c r="AA246" s="73"/>
      <c r="AB246" s="74"/>
      <c r="AC246" s="74"/>
    </row>
    <row r="247" spans="1:29" s="36" customFormat="1" ht="30" x14ac:dyDescent="0.25">
      <c r="A247" s="101">
        <v>233</v>
      </c>
      <c r="B247" s="75">
        <v>48</v>
      </c>
      <c r="C247" s="55" t="s">
        <v>1304</v>
      </c>
      <c r="D247" s="56">
        <f>'Прил.1.1 -перечень домов'!D252</f>
        <v>1991</v>
      </c>
      <c r="E247" s="79">
        <v>1779</v>
      </c>
      <c r="F247" s="76">
        <f>SUM('Прил.1.1 -перечень домов'!J252)*(3.9*31+4.13*26+6.71*16+7.69*12+8.45*12+9.29*252)</f>
        <v>5106441.5999999996</v>
      </c>
      <c r="G247" s="57">
        <f t="shared" si="75"/>
        <v>2067511.46</v>
      </c>
      <c r="H247" s="57">
        <v>0</v>
      </c>
      <c r="I247" s="57">
        <v>0</v>
      </c>
      <c r="J247" s="57">
        <f>E247*855</f>
        <v>1521045</v>
      </c>
      <c r="K247" s="57">
        <f>E247*228</f>
        <v>405612</v>
      </c>
      <c r="L247" s="54">
        <v>0</v>
      </c>
      <c r="M247" s="57">
        <v>0</v>
      </c>
      <c r="N247" s="57">
        <v>0</v>
      </c>
      <c r="O247" s="57"/>
      <c r="P247" s="57">
        <v>0</v>
      </c>
      <c r="Q247" s="57">
        <v>0</v>
      </c>
      <c r="R247" s="57">
        <v>0</v>
      </c>
      <c r="S247" s="57">
        <v>0</v>
      </c>
      <c r="T247" s="57">
        <v>0</v>
      </c>
      <c r="U247" s="57">
        <v>0</v>
      </c>
      <c r="V247" s="57">
        <v>0</v>
      </c>
      <c r="W247" s="101">
        <v>2</v>
      </c>
      <c r="X247" s="57">
        <f>E247*28+E247*28</f>
        <v>99624</v>
      </c>
      <c r="Y247" s="101">
        <v>2</v>
      </c>
      <c r="Z247" s="57">
        <f t="shared" si="71"/>
        <v>41230.46</v>
      </c>
      <c r="AA247" s="73"/>
      <c r="AB247" s="74"/>
      <c r="AC247" s="74"/>
    </row>
    <row r="248" spans="1:29" s="36" customFormat="1" ht="30" x14ac:dyDescent="0.25">
      <c r="A248" s="101">
        <v>234</v>
      </c>
      <c r="B248" s="75">
        <v>49</v>
      </c>
      <c r="C248" s="55" t="s">
        <v>1305</v>
      </c>
      <c r="D248" s="56">
        <f>'Прил.1.1 -перечень домов'!D253</f>
        <v>1985</v>
      </c>
      <c r="E248" s="79">
        <v>14537.4</v>
      </c>
      <c r="F248" s="76">
        <f>SUM('Прил.1.1 -перечень домов'!J253)*(3.9*31+4.13*26+6.71*16+7.69*12+8.45*12+9.29*252)</f>
        <v>38916309.119999997</v>
      </c>
      <c r="G248" s="57">
        <f t="shared" si="75"/>
        <v>16895020.289999999</v>
      </c>
      <c r="H248" s="57">
        <v>0</v>
      </c>
      <c r="I248" s="57">
        <v>0</v>
      </c>
      <c r="J248" s="57">
        <f>E248*855</f>
        <v>12429477</v>
      </c>
      <c r="K248" s="57">
        <f>E248*228</f>
        <v>3314527.2</v>
      </c>
      <c r="L248" s="54">
        <v>0</v>
      </c>
      <c r="M248" s="57">
        <v>0</v>
      </c>
      <c r="N248" s="57">
        <v>0</v>
      </c>
      <c r="O248" s="57"/>
      <c r="P248" s="57">
        <v>0</v>
      </c>
      <c r="Q248" s="57">
        <v>0</v>
      </c>
      <c r="R248" s="57">
        <v>0</v>
      </c>
      <c r="S248" s="57">
        <v>0</v>
      </c>
      <c r="T248" s="57">
        <v>0</v>
      </c>
      <c r="U248" s="57">
        <v>0</v>
      </c>
      <c r="V248" s="57">
        <v>0</v>
      </c>
      <c r="W248" s="101">
        <v>2</v>
      </c>
      <c r="X248" s="57">
        <f>E248*28+E248*28</f>
        <v>814094.4</v>
      </c>
      <c r="Y248" s="101">
        <v>2</v>
      </c>
      <c r="Z248" s="57">
        <f t="shared" si="71"/>
        <v>336921.69</v>
      </c>
      <c r="AA248" s="73"/>
      <c r="AB248" s="74"/>
      <c r="AC248" s="74"/>
    </row>
    <row r="249" spans="1:29" s="36" customFormat="1" ht="30" x14ac:dyDescent="0.25">
      <c r="A249" s="101">
        <v>235</v>
      </c>
      <c r="B249" s="75">
        <v>50</v>
      </c>
      <c r="C249" s="55" t="s">
        <v>1306</v>
      </c>
      <c r="D249" s="56">
        <f>'Прил.1.1 -перечень домов'!D254</f>
        <v>1985</v>
      </c>
      <c r="E249" s="79">
        <v>1556.94</v>
      </c>
      <c r="F249" s="76">
        <f>SUM('Прил.1.1 -перечень домов'!J254)*(3.9*31+4.13*26+6.71*16+7.69*12+8.45*12+9.29*252)</f>
        <v>4047378.82</v>
      </c>
      <c r="G249" s="57">
        <f t="shared" si="75"/>
        <v>1242016.19</v>
      </c>
      <c r="H249" s="57">
        <f>E249*735</f>
        <v>1144350.8999999999</v>
      </c>
      <c r="I249" s="57">
        <v>0</v>
      </c>
      <c r="J249" s="57">
        <v>0</v>
      </c>
      <c r="K249" s="57">
        <v>0</v>
      </c>
      <c r="L249" s="54">
        <v>0</v>
      </c>
      <c r="M249" s="57">
        <v>0</v>
      </c>
      <c r="N249" s="57">
        <v>0</v>
      </c>
      <c r="O249" s="57"/>
      <c r="P249" s="57">
        <v>0</v>
      </c>
      <c r="Q249" s="57">
        <v>0</v>
      </c>
      <c r="R249" s="57">
        <v>0</v>
      </c>
      <c r="S249" s="57">
        <v>0</v>
      </c>
      <c r="T249" s="57">
        <v>0</v>
      </c>
      <c r="U249" s="57">
        <v>0</v>
      </c>
      <c r="V249" s="57">
        <v>0</v>
      </c>
      <c r="W249" s="101">
        <v>1</v>
      </c>
      <c r="X249" s="57">
        <f>E249*47</f>
        <v>73176.179999999993</v>
      </c>
      <c r="Y249" s="101">
        <v>1</v>
      </c>
      <c r="Z249" s="57">
        <f t="shared" si="71"/>
        <v>24489.11</v>
      </c>
      <c r="AA249" s="73"/>
      <c r="AB249" s="74"/>
      <c r="AC249" s="74"/>
    </row>
    <row r="250" spans="1:29" s="36" customFormat="1" ht="30" x14ac:dyDescent="0.25">
      <c r="A250" s="101">
        <v>236</v>
      </c>
      <c r="B250" s="75">
        <v>51</v>
      </c>
      <c r="C250" s="55" t="s">
        <v>1307</v>
      </c>
      <c r="D250" s="56">
        <f>'Прил.1.1 -перечень домов'!D255</f>
        <v>1983</v>
      </c>
      <c r="E250" s="57">
        <v>4963.1000000000004</v>
      </c>
      <c r="F250" s="76">
        <f>SUM('Прил.1.1 -перечень домов'!J255)*(3.9*31+4.13*26+6.71*16+7.69*12+8.45*12+9.29*252)</f>
        <v>12984254.4</v>
      </c>
      <c r="G250" s="57">
        <f t="shared" ref="G250:G271" si="93">H250+I250+J250+K250+M250+P250+R250+T250+V250+X250+Z250</f>
        <v>11163198.380000001</v>
      </c>
      <c r="H250" s="57">
        <v>0</v>
      </c>
      <c r="I250" s="57">
        <v>0</v>
      </c>
      <c r="J250" s="57">
        <v>0</v>
      </c>
      <c r="K250" s="57">
        <v>0</v>
      </c>
      <c r="L250" s="54">
        <v>0</v>
      </c>
      <c r="M250" s="57">
        <v>0</v>
      </c>
      <c r="N250" s="57">
        <v>1621.6</v>
      </c>
      <c r="O250" s="57">
        <v>6596</v>
      </c>
      <c r="P250" s="57">
        <f t="shared" ref="P250:P252" si="94">O250*N250</f>
        <v>10696073.6</v>
      </c>
      <c r="Q250" s="57">
        <v>0</v>
      </c>
      <c r="R250" s="57">
        <v>0</v>
      </c>
      <c r="S250" s="57">
        <v>0</v>
      </c>
      <c r="T250" s="57">
        <v>0</v>
      </c>
      <c r="U250" s="57">
        <v>0</v>
      </c>
      <c r="V250" s="57">
        <v>0</v>
      </c>
      <c r="W250" s="101">
        <v>1</v>
      </c>
      <c r="X250" s="57">
        <f t="shared" ref="X250:X252" si="95">E250*48</f>
        <v>238228.8</v>
      </c>
      <c r="Y250" s="101">
        <v>1</v>
      </c>
      <c r="Z250" s="57">
        <f t="shared" si="71"/>
        <v>228895.98</v>
      </c>
      <c r="AA250" s="73"/>
      <c r="AB250" s="74"/>
      <c r="AC250" s="74"/>
    </row>
    <row r="251" spans="1:29" s="36" customFormat="1" ht="30" x14ac:dyDescent="0.25">
      <c r="A251" s="101">
        <v>237</v>
      </c>
      <c r="B251" s="75">
        <v>52</v>
      </c>
      <c r="C251" s="55" t="s">
        <v>1308</v>
      </c>
      <c r="D251" s="56">
        <f>'Прил.1.1 -перечень домов'!D256</f>
        <v>1985</v>
      </c>
      <c r="E251" s="57">
        <v>3908.35</v>
      </c>
      <c r="F251" s="76">
        <f>SUM('Прил.1.1 -перечень домов'!J256)*(3.9*31+4.13*26+6.71*16+7.69*12+8.45*12+9.29*252)</f>
        <v>9777012.9600000009</v>
      </c>
      <c r="G251" s="57">
        <f t="shared" si="93"/>
        <v>8459478.9700000007</v>
      </c>
      <c r="H251" s="57">
        <v>0</v>
      </c>
      <c r="I251" s="57">
        <v>0</v>
      </c>
      <c r="J251" s="57">
        <v>0</v>
      </c>
      <c r="K251" s="57">
        <v>0</v>
      </c>
      <c r="L251" s="54">
        <v>0</v>
      </c>
      <c r="M251" s="57">
        <v>0</v>
      </c>
      <c r="N251" s="57">
        <v>1227.8</v>
      </c>
      <c r="O251" s="57">
        <v>6596</v>
      </c>
      <c r="P251" s="57">
        <f t="shared" si="94"/>
        <v>8098568.7999999998</v>
      </c>
      <c r="Q251" s="57">
        <v>0</v>
      </c>
      <c r="R251" s="57">
        <v>0</v>
      </c>
      <c r="S251" s="57">
        <v>0</v>
      </c>
      <c r="T251" s="57">
        <v>0</v>
      </c>
      <c r="U251" s="57">
        <v>0</v>
      </c>
      <c r="V251" s="57">
        <v>0</v>
      </c>
      <c r="W251" s="101">
        <v>1</v>
      </c>
      <c r="X251" s="57">
        <f t="shared" si="95"/>
        <v>187600.8</v>
      </c>
      <c r="Y251" s="101">
        <v>1</v>
      </c>
      <c r="Z251" s="57">
        <f t="shared" si="71"/>
        <v>173309.37</v>
      </c>
      <c r="AA251" s="73"/>
      <c r="AB251" s="74"/>
      <c r="AC251" s="74"/>
    </row>
    <row r="252" spans="1:29" s="36" customFormat="1" ht="30" x14ac:dyDescent="0.25">
      <c r="A252" s="101">
        <v>238</v>
      </c>
      <c r="B252" s="75">
        <v>53</v>
      </c>
      <c r="C252" s="55" t="s">
        <v>1309</v>
      </c>
      <c r="D252" s="56">
        <f>'Прил.1.1 -перечень домов'!D257</f>
        <v>1984</v>
      </c>
      <c r="E252" s="57">
        <v>4465.8999999999996</v>
      </c>
      <c r="F252" s="76">
        <f>SUM('Прил.1.1 -перечень домов'!J257)*(3.9*31+4.13*26+6.71*16+7.69*12+8.45*12+9.29*252)</f>
        <v>11955216</v>
      </c>
      <c r="G252" s="57">
        <f t="shared" si="93"/>
        <v>4819416.5999999996</v>
      </c>
      <c r="H252" s="57">
        <v>0</v>
      </c>
      <c r="I252" s="57">
        <v>0</v>
      </c>
      <c r="J252" s="57">
        <v>0</v>
      </c>
      <c r="K252" s="57">
        <v>0</v>
      </c>
      <c r="L252" s="54">
        <v>0</v>
      </c>
      <c r="M252" s="57">
        <v>0</v>
      </c>
      <c r="N252" s="57">
        <v>935</v>
      </c>
      <c r="O252" s="57">
        <v>4822</v>
      </c>
      <c r="P252" s="57">
        <f t="shared" si="94"/>
        <v>4508570</v>
      </c>
      <c r="Q252" s="57">
        <v>0</v>
      </c>
      <c r="R252" s="57">
        <v>0</v>
      </c>
      <c r="S252" s="57">
        <v>0</v>
      </c>
      <c r="T252" s="57">
        <v>0</v>
      </c>
      <c r="U252" s="57">
        <v>0</v>
      </c>
      <c r="V252" s="57">
        <v>0</v>
      </c>
      <c r="W252" s="101">
        <v>1</v>
      </c>
      <c r="X252" s="57">
        <f t="shared" si="95"/>
        <v>214363.2</v>
      </c>
      <c r="Y252" s="101">
        <v>1</v>
      </c>
      <c r="Z252" s="57">
        <f t="shared" si="71"/>
        <v>96483.4</v>
      </c>
      <c r="AA252" s="73"/>
      <c r="AB252" s="74"/>
      <c r="AC252" s="74"/>
    </row>
    <row r="253" spans="1:29" s="36" customFormat="1" ht="30" x14ac:dyDescent="0.25">
      <c r="A253" s="101">
        <v>239</v>
      </c>
      <c r="B253" s="75">
        <v>54</v>
      </c>
      <c r="C253" s="55" t="s">
        <v>1310</v>
      </c>
      <c r="D253" s="56">
        <f>'Прил.1.1 -перечень домов'!D258</f>
        <v>1983</v>
      </c>
      <c r="E253" s="79">
        <v>4721.2</v>
      </c>
      <c r="F253" s="76">
        <f>SUM('Прил.1.1 -перечень домов'!J258)*(3.9*31+4.13*26+6.71*16+7.69*12+8.45*12+9.29*252)</f>
        <v>12165329.279999999</v>
      </c>
      <c r="G253" s="57">
        <f t="shared" si="93"/>
        <v>13289139.34</v>
      </c>
      <c r="H253" s="57">
        <v>0</v>
      </c>
      <c r="I253" s="57">
        <f t="shared" ref="I253:I254" si="96">E253*2700</f>
        <v>12747240</v>
      </c>
      <c r="J253" s="57">
        <v>0</v>
      </c>
      <c r="K253" s="57">
        <v>0</v>
      </c>
      <c r="L253" s="54">
        <v>0</v>
      </c>
      <c r="M253" s="78">
        <v>0</v>
      </c>
      <c r="N253" s="79">
        <v>0</v>
      </c>
      <c r="O253" s="79"/>
      <c r="P253" s="78">
        <v>0</v>
      </c>
      <c r="Q253" s="78">
        <v>0</v>
      </c>
      <c r="R253" s="78">
        <v>0</v>
      </c>
      <c r="S253" s="78">
        <v>0</v>
      </c>
      <c r="T253" s="78">
        <v>0</v>
      </c>
      <c r="U253" s="78">
        <v>0</v>
      </c>
      <c r="V253" s="78">
        <v>0</v>
      </c>
      <c r="W253" s="101">
        <v>1</v>
      </c>
      <c r="X253" s="57">
        <f>E253*57</f>
        <v>269108.40000000002</v>
      </c>
      <c r="Y253" s="101">
        <v>1</v>
      </c>
      <c r="Z253" s="57">
        <f t="shared" si="71"/>
        <v>272790.94</v>
      </c>
      <c r="AA253" s="73"/>
      <c r="AB253" s="74"/>
      <c r="AC253" s="74"/>
    </row>
    <row r="254" spans="1:29" s="36" customFormat="1" ht="30" x14ac:dyDescent="0.25">
      <c r="A254" s="101">
        <v>240</v>
      </c>
      <c r="B254" s="75">
        <v>55</v>
      </c>
      <c r="C254" s="55" t="s">
        <v>1311</v>
      </c>
      <c r="D254" s="56">
        <f>'Прил.1.1 -перечень домов'!D259</f>
        <v>1986</v>
      </c>
      <c r="E254" s="79">
        <v>6209.1</v>
      </c>
      <c r="F254" s="76">
        <f>SUM('Прил.1.1 -перечень домов'!J259)*(3.9*31+4.13*26+6.71*16+7.69*12+8.45*12+9.29*252)</f>
        <v>16238426.880000001</v>
      </c>
      <c r="G254" s="57">
        <f t="shared" si="93"/>
        <v>17477250.5</v>
      </c>
      <c r="H254" s="57">
        <v>0</v>
      </c>
      <c r="I254" s="57">
        <f t="shared" si="96"/>
        <v>16764570</v>
      </c>
      <c r="J254" s="57">
        <v>0</v>
      </c>
      <c r="K254" s="57">
        <v>0</v>
      </c>
      <c r="L254" s="54">
        <v>0</v>
      </c>
      <c r="M254" s="78">
        <v>0</v>
      </c>
      <c r="N254" s="79">
        <v>0</v>
      </c>
      <c r="O254" s="79"/>
      <c r="P254" s="78">
        <v>0</v>
      </c>
      <c r="Q254" s="78">
        <v>0</v>
      </c>
      <c r="R254" s="78">
        <v>0</v>
      </c>
      <c r="S254" s="78">
        <v>0</v>
      </c>
      <c r="T254" s="78">
        <v>0</v>
      </c>
      <c r="U254" s="78">
        <v>0</v>
      </c>
      <c r="V254" s="78">
        <v>0</v>
      </c>
      <c r="W254" s="101">
        <v>1</v>
      </c>
      <c r="X254" s="57">
        <f>E254*57</f>
        <v>353918.7</v>
      </c>
      <c r="Y254" s="101">
        <v>1</v>
      </c>
      <c r="Z254" s="57">
        <f t="shared" si="71"/>
        <v>358761.8</v>
      </c>
      <c r="AA254" s="73"/>
      <c r="AB254" s="74"/>
      <c r="AC254" s="74"/>
    </row>
    <row r="255" spans="1:29" s="36" customFormat="1" ht="30" x14ac:dyDescent="0.25">
      <c r="A255" s="101">
        <v>241</v>
      </c>
      <c r="B255" s="75">
        <v>56</v>
      </c>
      <c r="C255" s="55" t="s">
        <v>1312</v>
      </c>
      <c r="D255" s="56">
        <f>'Прил.1.1 -перечень домов'!D260</f>
        <v>1994</v>
      </c>
      <c r="E255" s="57">
        <v>3103.3</v>
      </c>
      <c r="F255" s="76">
        <f>SUM('Прил.1.1 -перечень домов'!J260)*(3.9*31+4.13*26+6.71*16+7.69*12+8.45*12+9.29*252)</f>
        <v>8050323.8399999999</v>
      </c>
      <c r="G255" s="57">
        <f>H255+I255+J255+K255+M255+P255+R255+T255+V255+X255+Z255</f>
        <v>4075528.46</v>
      </c>
      <c r="H255" s="57">
        <v>0</v>
      </c>
      <c r="I255" s="57">
        <v>0</v>
      </c>
      <c r="J255" s="57">
        <v>0</v>
      </c>
      <c r="K255" s="57">
        <v>0</v>
      </c>
      <c r="L255" s="54">
        <v>0</v>
      </c>
      <c r="M255" s="57">
        <v>0</v>
      </c>
      <c r="N255" s="57">
        <v>583</v>
      </c>
      <c r="O255" s="57">
        <v>6594</v>
      </c>
      <c r="P255" s="57">
        <f t="shared" ref="P255:P272" si="97">O255*N255</f>
        <v>3844302</v>
      </c>
      <c r="Q255" s="57">
        <v>0</v>
      </c>
      <c r="R255" s="57">
        <v>0</v>
      </c>
      <c r="S255" s="57">
        <v>0</v>
      </c>
      <c r="T255" s="57">
        <v>0</v>
      </c>
      <c r="U255" s="57">
        <v>0</v>
      </c>
      <c r="V255" s="57">
        <v>0</v>
      </c>
      <c r="W255" s="101">
        <v>1</v>
      </c>
      <c r="X255" s="57">
        <f t="shared" ref="X255:X271" si="98">E255*48</f>
        <v>148958.39999999999</v>
      </c>
      <c r="Y255" s="101">
        <v>1</v>
      </c>
      <c r="Z255" s="57">
        <f t="shared" si="71"/>
        <v>82268.06</v>
      </c>
      <c r="AA255" s="73"/>
      <c r="AB255" s="74"/>
      <c r="AC255" s="74"/>
    </row>
    <row r="256" spans="1:29" s="36" customFormat="1" ht="30" x14ac:dyDescent="0.25">
      <c r="A256" s="101">
        <v>242</v>
      </c>
      <c r="B256" s="75">
        <v>57</v>
      </c>
      <c r="C256" s="55" t="s">
        <v>1313</v>
      </c>
      <c r="D256" s="56">
        <f>'Прил.1.1 -перечень домов'!D261</f>
        <v>1994</v>
      </c>
      <c r="E256" s="57">
        <v>3000.2</v>
      </c>
      <c r="F256" s="76">
        <f>SUM('Прил.1.1 -перечень домов'!J261)*(3.9*31+4.13*26+6.71*16+7.69*12+8.45*12+9.29*252)</f>
        <v>7761561.5999999996</v>
      </c>
      <c r="G256" s="57">
        <f>H256+I256+J256+K256+M256+P256+R256+T256+V256+X256+Z256</f>
        <v>6811770.0800000001</v>
      </c>
      <c r="H256" s="57">
        <v>0</v>
      </c>
      <c r="I256" s="57">
        <v>0</v>
      </c>
      <c r="J256" s="57">
        <v>0</v>
      </c>
      <c r="K256" s="57">
        <v>0</v>
      </c>
      <c r="L256" s="54">
        <v>0</v>
      </c>
      <c r="M256" s="57">
        <v>0</v>
      </c>
      <c r="N256" s="57">
        <v>990</v>
      </c>
      <c r="O256" s="57">
        <v>6594</v>
      </c>
      <c r="P256" s="57">
        <f t="shared" si="97"/>
        <v>6528060</v>
      </c>
      <c r="Q256" s="57">
        <v>0</v>
      </c>
      <c r="R256" s="57">
        <v>0</v>
      </c>
      <c r="S256" s="57">
        <v>0</v>
      </c>
      <c r="T256" s="57">
        <v>0</v>
      </c>
      <c r="U256" s="57">
        <v>0</v>
      </c>
      <c r="V256" s="57">
        <v>0</v>
      </c>
      <c r="W256" s="101">
        <v>1</v>
      </c>
      <c r="X256" s="57">
        <f t="shared" si="98"/>
        <v>144009.60000000001</v>
      </c>
      <c r="Y256" s="101">
        <v>1</v>
      </c>
      <c r="Z256" s="57">
        <f t="shared" si="71"/>
        <v>139700.48000000001</v>
      </c>
      <c r="AA256" s="73"/>
      <c r="AB256" s="74"/>
      <c r="AC256" s="74"/>
    </row>
    <row r="257" spans="1:29" s="36" customFormat="1" ht="30" x14ac:dyDescent="0.25">
      <c r="A257" s="101">
        <v>243</v>
      </c>
      <c r="B257" s="75">
        <v>58</v>
      </c>
      <c r="C257" s="55" t="s">
        <v>1314</v>
      </c>
      <c r="D257" s="56">
        <f>'Прил.1.1 -перечень домов'!D262</f>
        <v>1991</v>
      </c>
      <c r="E257" s="57">
        <v>2571.6999999999998</v>
      </c>
      <c r="F257" s="76">
        <f>SUM('Прил.1.1 -перечень домов'!J262)*(3.9*31+4.13*26+6.71*16+7.69*12+8.45*12+9.29*252)</f>
        <v>6636938.8799999999</v>
      </c>
      <c r="G257" s="57">
        <f t="shared" si="93"/>
        <v>5969518.4699999997</v>
      </c>
      <c r="H257" s="57">
        <v>0</v>
      </c>
      <c r="I257" s="57">
        <v>0</v>
      </c>
      <c r="J257" s="57">
        <v>0</v>
      </c>
      <c r="K257" s="57">
        <v>0</v>
      </c>
      <c r="L257" s="54">
        <v>0</v>
      </c>
      <c r="M257" s="57">
        <v>0</v>
      </c>
      <c r="N257" s="57">
        <v>868</v>
      </c>
      <c r="O257" s="57">
        <v>6594</v>
      </c>
      <c r="P257" s="57">
        <f t="shared" si="97"/>
        <v>5723592</v>
      </c>
      <c r="Q257" s="57">
        <v>0</v>
      </c>
      <c r="R257" s="57">
        <v>0</v>
      </c>
      <c r="S257" s="57">
        <v>0</v>
      </c>
      <c r="T257" s="57">
        <v>0</v>
      </c>
      <c r="U257" s="57">
        <v>0</v>
      </c>
      <c r="V257" s="57">
        <v>0</v>
      </c>
      <c r="W257" s="101">
        <v>1</v>
      </c>
      <c r="X257" s="57">
        <f t="shared" si="98"/>
        <v>123441.60000000001</v>
      </c>
      <c r="Y257" s="101">
        <v>1</v>
      </c>
      <c r="Z257" s="57">
        <f t="shared" si="71"/>
        <v>122484.87</v>
      </c>
      <c r="AA257" s="73"/>
      <c r="AB257" s="74"/>
      <c r="AC257" s="74"/>
    </row>
    <row r="258" spans="1:29" s="36" customFormat="1" ht="30" x14ac:dyDescent="0.25">
      <c r="A258" s="101">
        <v>244</v>
      </c>
      <c r="B258" s="75">
        <v>59</v>
      </c>
      <c r="C258" s="55" t="s">
        <v>1315</v>
      </c>
      <c r="D258" s="56">
        <f>'Прил.1.1 -перечень домов'!D263</f>
        <v>1983</v>
      </c>
      <c r="E258" s="57">
        <v>13608.2</v>
      </c>
      <c r="F258" s="76">
        <f>SUM('Прил.1.1 -перечень домов'!J263)*(3.9*31+4.13*26+6.71*16+7.69*12+8.45*12+9.29*252)</f>
        <v>35404661.759999998</v>
      </c>
      <c r="G258" s="57">
        <f t="shared" si="93"/>
        <v>10607004.210000001</v>
      </c>
      <c r="H258" s="57">
        <v>0</v>
      </c>
      <c r="I258" s="57">
        <v>0</v>
      </c>
      <c r="J258" s="57">
        <v>0</v>
      </c>
      <c r="K258" s="57">
        <v>0</v>
      </c>
      <c r="L258" s="54">
        <v>0</v>
      </c>
      <c r="M258" s="57">
        <v>0</v>
      </c>
      <c r="N258" s="57">
        <v>2021</v>
      </c>
      <c r="O258" s="57">
        <v>4822</v>
      </c>
      <c r="P258" s="57">
        <f t="shared" si="97"/>
        <v>9745262</v>
      </c>
      <c r="Q258" s="57">
        <v>0</v>
      </c>
      <c r="R258" s="57">
        <v>0</v>
      </c>
      <c r="S258" s="57">
        <v>0</v>
      </c>
      <c r="T258" s="57">
        <v>0</v>
      </c>
      <c r="U258" s="57">
        <v>0</v>
      </c>
      <c r="V258" s="57">
        <v>0</v>
      </c>
      <c r="W258" s="101">
        <v>1</v>
      </c>
      <c r="X258" s="57">
        <f t="shared" si="98"/>
        <v>653193.6</v>
      </c>
      <c r="Y258" s="101">
        <v>1</v>
      </c>
      <c r="Z258" s="57">
        <f t="shared" si="71"/>
        <v>208548.61</v>
      </c>
      <c r="AA258" s="73"/>
      <c r="AB258" s="74"/>
      <c r="AC258" s="74"/>
    </row>
    <row r="259" spans="1:29" s="36" customFormat="1" ht="30" x14ac:dyDescent="0.25">
      <c r="A259" s="101">
        <v>245</v>
      </c>
      <c r="B259" s="75">
        <v>60</v>
      </c>
      <c r="C259" s="55" t="s">
        <v>1316</v>
      </c>
      <c r="D259" s="56">
        <f>'Прил.1.1 -перечень домов'!D264</f>
        <v>1983</v>
      </c>
      <c r="E259" s="57">
        <v>9968.2999999999993</v>
      </c>
      <c r="F259" s="76">
        <f>SUM('Прил.1.1 -перечень домов'!J264)*(3.9*31+4.13*26+6.71*16+7.69*12+8.45*12+9.29*252)</f>
        <v>20810974.079999998</v>
      </c>
      <c r="G259" s="57">
        <f t="shared" si="93"/>
        <v>9903668.2799999993</v>
      </c>
      <c r="H259" s="57">
        <v>0</v>
      </c>
      <c r="I259" s="57">
        <v>0</v>
      </c>
      <c r="J259" s="57">
        <v>0</v>
      </c>
      <c r="K259" s="57">
        <v>0</v>
      </c>
      <c r="L259" s="54">
        <v>0</v>
      </c>
      <c r="M259" s="57">
        <v>0</v>
      </c>
      <c r="N259" s="57">
        <v>1913.67</v>
      </c>
      <c r="O259" s="57">
        <v>4822</v>
      </c>
      <c r="P259" s="57">
        <f t="shared" si="97"/>
        <v>9227716.7400000002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101">
        <v>1</v>
      </c>
      <c r="X259" s="57">
        <f t="shared" si="98"/>
        <v>478478.4</v>
      </c>
      <c r="Y259" s="101">
        <v>1</v>
      </c>
      <c r="Z259" s="57">
        <f t="shared" si="71"/>
        <v>197473.14</v>
      </c>
      <c r="AA259" s="73"/>
      <c r="AB259" s="74"/>
      <c r="AC259" s="74"/>
    </row>
    <row r="260" spans="1:29" s="36" customFormat="1" ht="30" x14ac:dyDescent="0.25">
      <c r="A260" s="101">
        <v>246</v>
      </c>
      <c r="B260" s="75">
        <v>61</v>
      </c>
      <c r="C260" s="55" t="s">
        <v>1317</v>
      </c>
      <c r="D260" s="56">
        <f>'Прил.1.1 -перечень домов'!D265</f>
        <v>1992</v>
      </c>
      <c r="E260" s="57">
        <v>1304.3</v>
      </c>
      <c r="F260" s="76">
        <f>SUM('Прил.1.1 -перечень домов'!J265)*(3.9*31+4.13*26+6.71*16+7.69*12+8.45*12+9.29*252)</f>
        <v>3283737.6</v>
      </c>
      <c r="G260" s="57">
        <f t="shared" si="93"/>
        <v>6160062.0700000003</v>
      </c>
      <c r="H260" s="57">
        <v>0</v>
      </c>
      <c r="I260" s="57">
        <v>0</v>
      </c>
      <c r="J260" s="57">
        <v>0</v>
      </c>
      <c r="K260" s="57">
        <v>0</v>
      </c>
      <c r="L260" s="54">
        <v>0</v>
      </c>
      <c r="M260" s="57">
        <v>0</v>
      </c>
      <c r="N260" s="57">
        <v>1268.8</v>
      </c>
      <c r="O260" s="57">
        <v>4705</v>
      </c>
      <c r="P260" s="57">
        <f t="shared" si="97"/>
        <v>5969704</v>
      </c>
      <c r="Q260" s="57">
        <v>0</v>
      </c>
      <c r="R260" s="57">
        <v>0</v>
      </c>
      <c r="S260" s="57">
        <v>0</v>
      </c>
      <c r="T260" s="57">
        <v>0</v>
      </c>
      <c r="U260" s="57">
        <v>0</v>
      </c>
      <c r="V260" s="57">
        <v>0</v>
      </c>
      <c r="W260" s="101">
        <v>1</v>
      </c>
      <c r="X260" s="57">
        <f t="shared" si="98"/>
        <v>62606.400000000001</v>
      </c>
      <c r="Y260" s="101">
        <v>1</v>
      </c>
      <c r="Z260" s="57">
        <f t="shared" si="71"/>
        <v>127751.67</v>
      </c>
      <c r="AA260" s="73"/>
      <c r="AB260" s="74"/>
      <c r="AC260" s="74"/>
    </row>
    <row r="261" spans="1:29" s="36" customFormat="1" ht="30" x14ac:dyDescent="0.25">
      <c r="A261" s="101">
        <v>247</v>
      </c>
      <c r="B261" s="75">
        <v>62</v>
      </c>
      <c r="C261" s="55" t="s">
        <v>1318</v>
      </c>
      <c r="D261" s="56">
        <f>'Прил.1.1 -перечень домов'!D266</f>
        <v>1994</v>
      </c>
      <c r="E261" s="57">
        <v>3031.5</v>
      </c>
      <c r="F261" s="76">
        <f>SUM('Прил.1.1 -перечень домов'!J266)*(3.9*31+4.13*26+6.71*16+7.69*12+8.45*12+9.29*252)</f>
        <v>7702718.4000000004</v>
      </c>
      <c r="G261" s="57">
        <f t="shared" si="93"/>
        <v>3676873.8</v>
      </c>
      <c r="H261" s="57">
        <v>0</v>
      </c>
      <c r="I261" s="57">
        <v>0</v>
      </c>
      <c r="J261" s="57">
        <v>0</v>
      </c>
      <c r="K261" s="57">
        <v>0</v>
      </c>
      <c r="L261" s="54">
        <v>0</v>
      </c>
      <c r="M261" s="57">
        <v>0</v>
      </c>
      <c r="N261" s="57">
        <v>717</v>
      </c>
      <c r="O261" s="57">
        <v>4822</v>
      </c>
      <c r="P261" s="57">
        <f t="shared" si="97"/>
        <v>3457374</v>
      </c>
      <c r="Q261" s="57">
        <v>0</v>
      </c>
      <c r="R261" s="57">
        <v>0</v>
      </c>
      <c r="S261" s="57">
        <v>0</v>
      </c>
      <c r="T261" s="57">
        <v>0</v>
      </c>
      <c r="U261" s="57">
        <v>0</v>
      </c>
      <c r="V261" s="57">
        <v>0</v>
      </c>
      <c r="W261" s="101">
        <v>1</v>
      </c>
      <c r="X261" s="57">
        <f t="shared" si="98"/>
        <v>145512</v>
      </c>
      <c r="Y261" s="101">
        <v>1</v>
      </c>
      <c r="Z261" s="57">
        <f t="shared" si="71"/>
        <v>73987.8</v>
      </c>
      <c r="AA261" s="73"/>
      <c r="AB261" s="74"/>
      <c r="AC261" s="74"/>
    </row>
    <row r="262" spans="1:29" s="36" customFormat="1" ht="30" x14ac:dyDescent="0.25">
      <c r="A262" s="101">
        <v>248</v>
      </c>
      <c r="B262" s="75">
        <v>63</v>
      </c>
      <c r="C262" s="55" t="s">
        <v>1319</v>
      </c>
      <c r="D262" s="56">
        <f>'Прил.1.1 -перечень домов'!D267</f>
        <v>1985</v>
      </c>
      <c r="E262" s="57">
        <v>4996</v>
      </c>
      <c r="F262" s="76">
        <f>SUM('Прил.1.1 -перечень домов'!J267)*(3.9*31+4.13*26+6.71*16+7.69*12+8.45*12+9.29*252)</f>
        <v>12698936.640000001</v>
      </c>
      <c r="G262" s="57">
        <f t="shared" si="93"/>
        <v>3785945.38</v>
      </c>
      <c r="H262" s="57">
        <v>0</v>
      </c>
      <c r="I262" s="57">
        <v>0</v>
      </c>
      <c r="J262" s="57">
        <v>0</v>
      </c>
      <c r="K262" s="57">
        <v>0</v>
      </c>
      <c r="L262" s="54">
        <v>0</v>
      </c>
      <c r="M262" s="57">
        <v>0</v>
      </c>
      <c r="N262" s="57">
        <v>720</v>
      </c>
      <c r="O262" s="57">
        <v>4822</v>
      </c>
      <c r="P262" s="57">
        <f t="shared" si="97"/>
        <v>3471840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101">
        <v>1</v>
      </c>
      <c r="X262" s="57">
        <f t="shared" si="98"/>
        <v>239808</v>
      </c>
      <c r="Y262" s="101">
        <v>1</v>
      </c>
      <c r="Z262" s="57">
        <f t="shared" si="71"/>
        <v>74297.38</v>
      </c>
      <c r="AA262" s="73"/>
      <c r="AB262" s="74"/>
      <c r="AC262" s="74"/>
    </row>
    <row r="263" spans="1:29" s="36" customFormat="1" ht="30" x14ac:dyDescent="0.25">
      <c r="A263" s="101">
        <v>249</v>
      </c>
      <c r="B263" s="75">
        <v>64</v>
      </c>
      <c r="C263" s="55" t="s">
        <v>1320</v>
      </c>
      <c r="D263" s="56">
        <f>'Прил.1.1 -перечень домов'!D268</f>
        <v>1956</v>
      </c>
      <c r="E263" s="57">
        <v>557</v>
      </c>
      <c r="F263" s="76">
        <f>SUM('Прил.1.1 -перечень домов'!J268)*(3.9*31+4.13*26+6.71*16+7.69*12+8.45*12+9.29*252)</f>
        <v>1440940.8</v>
      </c>
      <c r="G263" s="57">
        <f t="shared" si="93"/>
        <v>2362299.88</v>
      </c>
      <c r="H263" s="57">
        <v>0</v>
      </c>
      <c r="I263" s="57">
        <v>0</v>
      </c>
      <c r="J263" s="57">
        <v>0</v>
      </c>
      <c r="K263" s="57">
        <v>0</v>
      </c>
      <c r="L263" s="54">
        <v>0</v>
      </c>
      <c r="M263" s="57">
        <v>0</v>
      </c>
      <c r="N263" s="57">
        <v>486</v>
      </c>
      <c r="O263" s="57">
        <v>4705</v>
      </c>
      <c r="P263" s="57">
        <f t="shared" si="97"/>
        <v>2286630</v>
      </c>
      <c r="Q263" s="57">
        <v>0</v>
      </c>
      <c r="R263" s="57">
        <v>0</v>
      </c>
      <c r="S263" s="57">
        <v>0</v>
      </c>
      <c r="T263" s="57">
        <v>0</v>
      </c>
      <c r="U263" s="57">
        <v>0</v>
      </c>
      <c r="V263" s="57">
        <v>0</v>
      </c>
      <c r="W263" s="101">
        <v>1</v>
      </c>
      <c r="X263" s="57">
        <f t="shared" si="98"/>
        <v>26736</v>
      </c>
      <c r="Y263" s="101">
        <v>1</v>
      </c>
      <c r="Z263" s="57">
        <f t="shared" si="71"/>
        <v>48933.88</v>
      </c>
      <c r="AA263" s="73"/>
      <c r="AB263" s="74"/>
      <c r="AC263" s="74"/>
    </row>
    <row r="264" spans="1:29" s="36" customFormat="1" ht="30" x14ac:dyDescent="0.25">
      <c r="A264" s="101">
        <v>250</v>
      </c>
      <c r="B264" s="75">
        <v>65</v>
      </c>
      <c r="C264" s="55" t="s">
        <v>1321</v>
      </c>
      <c r="D264" s="56">
        <f>'Прил.1.1 -перечень домов'!D269</f>
        <v>1987</v>
      </c>
      <c r="E264" s="57">
        <v>1265.7</v>
      </c>
      <c r="F264" s="76">
        <f>SUM('Прил.1.1 -перечень домов'!J269)*(3.9*31+4.13*26+6.71*16+7.69*12+8.45*12+9.29*252)</f>
        <v>3328802.88</v>
      </c>
      <c r="G264" s="57">
        <f t="shared" si="93"/>
        <v>4565215.03</v>
      </c>
      <c r="H264" s="57">
        <v>0</v>
      </c>
      <c r="I264" s="57">
        <v>0</v>
      </c>
      <c r="J264" s="57">
        <v>0</v>
      </c>
      <c r="K264" s="57">
        <v>0</v>
      </c>
      <c r="L264" s="54">
        <v>0</v>
      </c>
      <c r="M264" s="57">
        <v>0</v>
      </c>
      <c r="N264" s="57">
        <v>668.6</v>
      </c>
      <c r="O264" s="57">
        <v>6596</v>
      </c>
      <c r="P264" s="57">
        <f t="shared" si="97"/>
        <v>4410085.5999999996</v>
      </c>
      <c r="Q264" s="57">
        <v>0</v>
      </c>
      <c r="R264" s="57">
        <v>0</v>
      </c>
      <c r="S264" s="57">
        <v>0</v>
      </c>
      <c r="T264" s="57">
        <v>0</v>
      </c>
      <c r="U264" s="57">
        <v>0</v>
      </c>
      <c r="V264" s="57">
        <v>0</v>
      </c>
      <c r="W264" s="101">
        <v>1</v>
      </c>
      <c r="X264" s="57">
        <f t="shared" si="98"/>
        <v>60753.599999999999</v>
      </c>
      <c r="Y264" s="101">
        <v>1</v>
      </c>
      <c r="Z264" s="57">
        <f t="shared" ref="Z264:Z319" si="99">(H264+I264+J264+K264+M264+P264+R264+T264+V264)*0.0214</f>
        <v>94375.83</v>
      </c>
      <c r="AA264" s="73"/>
      <c r="AB264" s="74"/>
      <c r="AC264" s="74"/>
    </row>
    <row r="265" spans="1:29" s="36" customFormat="1" ht="30" x14ac:dyDescent="0.25">
      <c r="A265" s="101">
        <v>251</v>
      </c>
      <c r="B265" s="75">
        <v>66</v>
      </c>
      <c r="C265" s="55" t="s">
        <v>1322</v>
      </c>
      <c r="D265" s="56">
        <f>'Прил.1.1 -перечень домов'!D270</f>
        <v>1982</v>
      </c>
      <c r="E265" s="57">
        <v>822.8</v>
      </c>
      <c r="F265" s="76">
        <f>SUM('Прил.1.1 -перечень домов'!J270)*(3.9*31+4.13*26+6.71*16+7.69*12+8.45*12+9.29*252)</f>
        <v>2159976</v>
      </c>
      <c r="G265" s="57">
        <f t="shared" si="93"/>
        <v>3175685.74</v>
      </c>
      <c r="H265" s="57">
        <v>0</v>
      </c>
      <c r="I265" s="57">
        <v>0</v>
      </c>
      <c r="J265" s="57">
        <v>0</v>
      </c>
      <c r="K265" s="57">
        <v>0</v>
      </c>
      <c r="L265" s="54">
        <v>0</v>
      </c>
      <c r="M265" s="57">
        <v>0</v>
      </c>
      <c r="N265" s="57">
        <v>652.6</v>
      </c>
      <c r="O265" s="57">
        <v>4705</v>
      </c>
      <c r="P265" s="57">
        <f t="shared" si="97"/>
        <v>3070483</v>
      </c>
      <c r="Q265" s="57">
        <v>0</v>
      </c>
      <c r="R265" s="57">
        <v>0</v>
      </c>
      <c r="S265" s="57">
        <v>0</v>
      </c>
      <c r="T265" s="57">
        <v>0</v>
      </c>
      <c r="U265" s="57">
        <v>0</v>
      </c>
      <c r="V265" s="57">
        <v>0</v>
      </c>
      <c r="W265" s="101">
        <v>1</v>
      </c>
      <c r="X265" s="57">
        <f t="shared" si="98"/>
        <v>39494.400000000001</v>
      </c>
      <c r="Y265" s="101">
        <v>1</v>
      </c>
      <c r="Z265" s="57">
        <f t="shared" si="99"/>
        <v>65708.34</v>
      </c>
      <c r="AA265" s="73"/>
      <c r="AB265" s="74"/>
      <c r="AC265" s="74"/>
    </row>
    <row r="266" spans="1:29" s="36" customFormat="1" ht="30" x14ac:dyDescent="0.25">
      <c r="A266" s="101">
        <v>252</v>
      </c>
      <c r="B266" s="75">
        <v>67</v>
      </c>
      <c r="C266" s="55" t="s">
        <v>1323</v>
      </c>
      <c r="D266" s="56">
        <f>'Прил.1.1 -перечень домов'!D271</f>
        <v>1992</v>
      </c>
      <c r="E266" s="57">
        <v>2873.66</v>
      </c>
      <c r="F266" s="76">
        <f>SUM('Прил.1.1 -перечень домов'!J271)*(3.9*31+4.13*26+6.71*16+7.69*12+8.45*12+9.29*252)</f>
        <v>7338062.7800000003</v>
      </c>
      <c r="G266" s="57">
        <f t="shared" si="93"/>
        <v>6876437.5099999998</v>
      </c>
      <c r="H266" s="57">
        <v>0</v>
      </c>
      <c r="I266" s="57">
        <v>0</v>
      </c>
      <c r="J266" s="57">
        <v>0</v>
      </c>
      <c r="K266" s="57">
        <v>0</v>
      </c>
      <c r="L266" s="54">
        <v>0</v>
      </c>
      <c r="M266" s="57">
        <v>0</v>
      </c>
      <c r="N266" s="57">
        <v>1000.2</v>
      </c>
      <c r="O266" s="57">
        <v>6596</v>
      </c>
      <c r="P266" s="57">
        <f t="shared" si="97"/>
        <v>6597319.2000000002</v>
      </c>
      <c r="Q266" s="57">
        <v>0</v>
      </c>
      <c r="R266" s="57">
        <v>0</v>
      </c>
      <c r="S266" s="57">
        <v>0</v>
      </c>
      <c r="T266" s="57">
        <v>0</v>
      </c>
      <c r="U266" s="57">
        <v>0</v>
      </c>
      <c r="V266" s="57">
        <v>0</v>
      </c>
      <c r="W266" s="101">
        <v>1</v>
      </c>
      <c r="X266" s="57">
        <f t="shared" si="98"/>
        <v>137935.67999999999</v>
      </c>
      <c r="Y266" s="101">
        <v>1</v>
      </c>
      <c r="Z266" s="57">
        <f t="shared" si="99"/>
        <v>141182.63</v>
      </c>
      <c r="AA266" s="73"/>
      <c r="AB266" s="74"/>
      <c r="AC266" s="74"/>
    </row>
    <row r="267" spans="1:29" s="36" customFormat="1" ht="30" x14ac:dyDescent="0.25">
      <c r="A267" s="101">
        <v>253</v>
      </c>
      <c r="B267" s="75">
        <v>68</v>
      </c>
      <c r="C267" s="55" t="s">
        <v>1324</v>
      </c>
      <c r="D267" s="56">
        <f>'Прил.1.1 -перечень домов'!D272</f>
        <v>1987</v>
      </c>
      <c r="E267" s="57">
        <v>1290.5999999999999</v>
      </c>
      <c r="F267" s="76">
        <f>SUM('Прил.1.1 -перечень домов'!J272)*(3.9*31+4.13*26+6.71*16+7.69*12+8.45*12+9.29*252)</f>
        <v>3386497.92</v>
      </c>
      <c r="G267" s="57">
        <f t="shared" si="93"/>
        <v>4634455.49</v>
      </c>
      <c r="H267" s="57">
        <v>0</v>
      </c>
      <c r="I267" s="57">
        <v>0</v>
      </c>
      <c r="J267" s="57">
        <v>0</v>
      </c>
      <c r="K267" s="57">
        <v>0</v>
      </c>
      <c r="L267" s="54">
        <v>0</v>
      </c>
      <c r="M267" s="57">
        <v>0</v>
      </c>
      <c r="N267" s="57">
        <v>678.7</v>
      </c>
      <c r="O267" s="57">
        <v>6596</v>
      </c>
      <c r="P267" s="57">
        <f t="shared" si="97"/>
        <v>4476705.2</v>
      </c>
      <c r="Q267" s="57">
        <v>0</v>
      </c>
      <c r="R267" s="57">
        <v>0</v>
      </c>
      <c r="S267" s="57">
        <v>0</v>
      </c>
      <c r="T267" s="57">
        <v>0</v>
      </c>
      <c r="U267" s="57">
        <v>0</v>
      </c>
      <c r="V267" s="57">
        <v>0</v>
      </c>
      <c r="W267" s="101">
        <v>1</v>
      </c>
      <c r="X267" s="57">
        <f t="shared" si="98"/>
        <v>61948.800000000003</v>
      </c>
      <c r="Y267" s="101">
        <v>1</v>
      </c>
      <c r="Z267" s="57">
        <f t="shared" si="99"/>
        <v>95801.49</v>
      </c>
      <c r="AA267" s="73"/>
      <c r="AB267" s="74"/>
      <c r="AC267" s="74"/>
    </row>
    <row r="268" spans="1:29" s="36" customFormat="1" ht="30" x14ac:dyDescent="0.25">
      <c r="A268" s="101">
        <v>254</v>
      </c>
      <c r="B268" s="75">
        <v>69</v>
      </c>
      <c r="C268" s="55" t="s">
        <v>1325</v>
      </c>
      <c r="D268" s="56">
        <f>'Прил.1.1 -перечень домов'!D273</f>
        <v>1987</v>
      </c>
      <c r="E268" s="57">
        <v>831.4</v>
      </c>
      <c r="F268" s="76">
        <f>SUM('Прил.1.1 -перечень домов'!J273)*(3.9*31+4.13*26+6.71*16+7.69*12+8.45*12+9.29*252)</f>
        <v>2198152.3199999998</v>
      </c>
      <c r="G268" s="57">
        <f t="shared" si="93"/>
        <v>3294318.44</v>
      </c>
      <c r="H268" s="57">
        <v>0</v>
      </c>
      <c r="I268" s="57">
        <v>0</v>
      </c>
      <c r="J268" s="57">
        <v>0</v>
      </c>
      <c r="K268" s="57">
        <v>0</v>
      </c>
      <c r="L268" s="54">
        <v>0</v>
      </c>
      <c r="M268" s="57">
        <v>0</v>
      </c>
      <c r="N268" s="57">
        <v>677.2</v>
      </c>
      <c r="O268" s="57">
        <v>4705</v>
      </c>
      <c r="P268" s="57">
        <f t="shared" si="97"/>
        <v>3186226</v>
      </c>
      <c r="Q268" s="57">
        <v>0</v>
      </c>
      <c r="R268" s="57">
        <v>0</v>
      </c>
      <c r="S268" s="57">
        <v>0</v>
      </c>
      <c r="T268" s="57">
        <v>0</v>
      </c>
      <c r="U268" s="57">
        <v>0</v>
      </c>
      <c r="V268" s="57">
        <v>0</v>
      </c>
      <c r="W268" s="101">
        <v>1</v>
      </c>
      <c r="X268" s="57">
        <f t="shared" si="98"/>
        <v>39907.199999999997</v>
      </c>
      <c r="Y268" s="101">
        <v>1</v>
      </c>
      <c r="Z268" s="57">
        <f t="shared" si="99"/>
        <v>68185.240000000005</v>
      </c>
      <c r="AA268" s="73"/>
      <c r="AB268" s="74"/>
      <c r="AC268" s="74"/>
    </row>
    <row r="269" spans="1:29" s="36" customFormat="1" ht="30" x14ac:dyDescent="0.25">
      <c r="A269" s="101">
        <v>255</v>
      </c>
      <c r="B269" s="75">
        <v>70</v>
      </c>
      <c r="C269" s="55" t="s">
        <v>1326</v>
      </c>
      <c r="D269" s="56">
        <f>'Прил.1.1 -перечень домов'!D274</f>
        <v>1988</v>
      </c>
      <c r="E269" s="57">
        <v>1282</v>
      </c>
      <c r="F269" s="76">
        <f>SUM('Прил.1.1 -перечень домов'!J274)*(3.9*31+4.13*26+6.71*16+7.69*12+8.45*12+9.29*252)</f>
        <v>3363534.72</v>
      </c>
      <c r="G269" s="57">
        <f t="shared" si="93"/>
        <v>4638758.7</v>
      </c>
      <c r="H269" s="57">
        <v>0</v>
      </c>
      <c r="I269" s="57">
        <v>0</v>
      </c>
      <c r="J269" s="57">
        <v>0</v>
      </c>
      <c r="K269" s="57">
        <v>0</v>
      </c>
      <c r="L269" s="54">
        <v>0</v>
      </c>
      <c r="M269" s="57">
        <v>0</v>
      </c>
      <c r="N269" s="57">
        <v>679.4</v>
      </c>
      <c r="O269" s="57">
        <v>6596</v>
      </c>
      <c r="P269" s="57">
        <f t="shared" si="97"/>
        <v>4481322.4000000004</v>
      </c>
      <c r="Q269" s="57">
        <v>0</v>
      </c>
      <c r="R269" s="57">
        <v>0</v>
      </c>
      <c r="S269" s="57">
        <v>0</v>
      </c>
      <c r="T269" s="57">
        <v>0</v>
      </c>
      <c r="U269" s="57">
        <v>0</v>
      </c>
      <c r="V269" s="57">
        <v>0</v>
      </c>
      <c r="W269" s="101">
        <v>1</v>
      </c>
      <c r="X269" s="57">
        <f t="shared" si="98"/>
        <v>61536</v>
      </c>
      <c r="Y269" s="101">
        <v>1</v>
      </c>
      <c r="Z269" s="57">
        <f t="shared" si="99"/>
        <v>95900.3</v>
      </c>
      <c r="AA269" s="73"/>
      <c r="AB269" s="74"/>
      <c r="AC269" s="74"/>
    </row>
    <row r="270" spans="1:29" s="36" customFormat="1" ht="30" x14ac:dyDescent="0.25">
      <c r="A270" s="101">
        <v>256</v>
      </c>
      <c r="B270" s="75">
        <v>71</v>
      </c>
      <c r="C270" s="55" t="s">
        <v>1327</v>
      </c>
      <c r="D270" s="56">
        <f>'Прил.1.1 -перечень домов'!D275</f>
        <v>1982</v>
      </c>
      <c r="E270" s="57">
        <v>832.8</v>
      </c>
      <c r="F270" s="76">
        <f>SUM('Прил.1.1 -перечень домов'!J275)*(3.9*31+4.13*26+6.71*16+7.69*12+8.45*12+9.29*252)</f>
        <v>2185235.52</v>
      </c>
      <c r="G270" s="57">
        <f t="shared" si="93"/>
        <v>3292943.93</v>
      </c>
      <c r="H270" s="57">
        <v>0</v>
      </c>
      <c r="I270" s="57">
        <v>0</v>
      </c>
      <c r="J270" s="57">
        <v>0</v>
      </c>
      <c r="K270" s="57">
        <v>0</v>
      </c>
      <c r="L270" s="54">
        <v>0</v>
      </c>
      <c r="M270" s="57">
        <v>0</v>
      </c>
      <c r="N270" s="57">
        <v>676.9</v>
      </c>
      <c r="O270" s="57">
        <v>4705</v>
      </c>
      <c r="P270" s="57">
        <f t="shared" si="97"/>
        <v>3184814.5</v>
      </c>
      <c r="Q270" s="57">
        <v>0</v>
      </c>
      <c r="R270" s="57">
        <v>0</v>
      </c>
      <c r="S270" s="57">
        <v>0</v>
      </c>
      <c r="T270" s="57">
        <v>0</v>
      </c>
      <c r="U270" s="57">
        <v>0</v>
      </c>
      <c r="V270" s="57">
        <v>0</v>
      </c>
      <c r="W270" s="101">
        <v>1</v>
      </c>
      <c r="X270" s="57">
        <f t="shared" si="98"/>
        <v>39974.400000000001</v>
      </c>
      <c r="Y270" s="101">
        <v>1</v>
      </c>
      <c r="Z270" s="57">
        <f t="shared" si="99"/>
        <v>68155.03</v>
      </c>
      <c r="AA270" s="73"/>
      <c r="AB270" s="74"/>
      <c r="AC270" s="74"/>
    </row>
    <row r="271" spans="1:29" s="36" customFormat="1" ht="30" x14ac:dyDescent="0.25">
      <c r="A271" s="101">
        <v>257</v>
      </c>
      <c r="B271" s="75">
        <v>72</v>
      </c>
      <c r="C271" s="55" t="s">
        <v>1328</v>
      </c>
      <c r="D271" s="56">
        <f>'Прил.1.1 -перечень домов'!D276</f>
        <v>1993</v>
      </c>
      <c r="E271" s="57">
        <v>2653.04</v>
      </c>
      <c r="F271" s="76">
        <f>SUM('Прил.1.1 -перечень домов'!J276)*(3.9*31+4.13*26+6.71*16+7.69*12+8.45*12+9.29*252)</f>
        <v>6923519.6200000001</v>
      </c>
      <c r="G271" s="57">
        <f t="shared" si="93"/>
        <v>7230327.7999999998</v>
      </c>
      <c r="H271" s="57">
        <v>0</v>
      </c>
      <c r="I271" s="57">
        <v>0</v>
      </c>
      <c r="J271" s="57">
        <v>0</v>
      </c>
      <c r="K271" s="57">
        <v>0</v>
      </c>
      <c r="L271" s="54">
        <v>0</v>
      </c>
      <c r="M271" s="57">
        <v>0</v>
      </c>
      <c r="N271" s="57">
        <v>1054.3</v>
      </c>
      <c r="O271" s="57">
        <v>6596</v>
      </c>
      <c r="P271" s="57">
        <f t="shared" si="97"/>
        <v>6954162.7999999998</v>
      </c>
      <c r="Q271" s="57">
        <v>0</v>
      </c>
      <c r="R271" s="57">
        <v>0</v>
      </c>
      <c r="S271" s="57">
        <v>0</v>
      </c>
      <c r="T271" s="57">
        <v>0</v>
      </c>
      <c r="U271" s="57">
        <v>0</v>
      </c>
      <c r="V271" s="57">
        <v>0</v>
      </c>
      <c r="W271" s="101">
        <v>1</v>
      </c>
      <c r="X271" s="57">
        <f t="shared" si="98"/>
        <v>127345.92</v>
      </c>
      <c r="Y271" s="101">
        <v>1</v>
      </c>
      <c r="Z271" s="57">
        <f t="shared" si="99"/>
        <v>148819.07999999999</v>
      </c>
      <c r="AA271" s="73"/>
      <c r="AB271" s="74"/>
      <c r="AC271" s="74"/>
    </row>
    <row r="272" spans="1:29" s="36" customFormat="1" ht="30" x14ac:dyDescent="0.25">
      <c r="A272" s="101">
        <v>258</v>
      </c>
      <c r="B272" s="75">
        <v>73</v>
      </c>
      <c r="C272" s="55" t="s">
        <v>1329</v>
      </c>
      <c r="D272" s="56">
        <f>'Прил.1.1 -перечень домов'!D277</f>
        <v>1982</v>
      </c>
      <c r="E272" s="57">
        <v>4833.8999999999996</v>
      </c>
      <c r="F272" s="76">
        <f>SUM('Прил.1.1 -перечень домов'!J277)*(3.9*31+4.13*26+6.71*16+7.69*12+8.45*12+9.29*252)</f>
        <v>12564027.84</v>
      </c>
      <c r="G272" s="57">
        <f t="shared" ref="G272:G274" si="100">H272+I272+J272+K272+M272+P272+R272+T272+V272+X272+Z272</f>
        <v>5698988.9900000002</v>
      </c>
      <c r="H272" s="57">
        <v>0</v>
      </c>
      <c r="I272" s="57">
        <v>0</v>
      </c>
      <c r="J272" s="57">
        <v>0</v>
      </c>
      <c r="K272" s="57">
        <v>0</v>
      </c>
      <c r="L272" s="54">
        <v>0</v>
      </c>
      <c r="M272" s="57">
        <v>0</v>
      </c>
      <c r="N272" s="57">
        <v>1110</v>
      </c>
      <c r="O272" s="57">
        <v>4822</v>
      </c>
      <c r="P272" s="57">
        <f t="shared" si="97"/>
        <v>5352420</v>
      </c>
      <c r="Q272" s="57">
        <v>0</v>
      </c>
      <c r="R272" s="57">
        <v>0</v>
      </c>
      <c r="S272" s="57">
        <v>0</v>
      </c>
      <c r="T272" s="57">
        <v>0</v>
      </c>
      <c r="U272" s="57">
        <v>0</v>
      </c>
      <c r="V272" s="57">
        <v>0</v>
      </c>
      <c r="W272" s="101">
        <v>1</v>
      </c>
      <c r="X272" s="57">
        <f t="shared" ref="X272:X274" si="101">E272*48</f>
        <v>232027.2</v>
      </c>
      <c r="Y272" s="101">
        <v>1</v>
      </c>
      <c r="Z272" s="57">
        <f t="shared" si="99"/>
        <v>114541.79</v>
      </c>
      <c r="AA272" s="73"/>
      <c r="AB272" s="74"/>
      <c r="AC272" s="74"/>
    </row>
    <row r="273" spans="1:29" s="36" customFormat="1" ht="30" x14ac:dyDescent="0.25">
      <c r="A273" s="101">
        <v>259</v>
      </c>
      <c r="B273" s="75">
        <v>74</v>
      </c>
      <c r="C273" s="55" t="s">
        <v>1330</v>
      </c>
      <c r="D273" s="56">
        <f>'Прил.1.1 -перечень домов'!D278</f>
        <v>1983</v>
      </c>
      <c r="E273" s="79">
        <v>2886.4</v>
      </c>
      <c r="F273" s="76">
        <f>SUM('Прил.1.1 -перечень домов'!J278)*(3.9*31+4.13*26+6.71*16+7.69*12+8.45*12+9.29*252)</f>
        <v>6949525.4400000004</v>
      </c>
      <c r="G273" s="57">
        <f t="shared" si="100"/>
        <v>2302564.9900000002</v>
      </c>
      <c r="H273" s="57">
        <f>E273*735</f>
        <v>2121504</v>
      </c>
      <c r="I273" s="78">
        <v>0</v>
      </c>
      <c r="J273" s="78">
        <v>0</v>
      </c>
      <c r="K273" s="78">
        <v>0</v>
      </c>
      <c r="L273" s="54">
        <v>0</v>
      </c>
      <c r="M273" s="78">
        <v>0</v>
      </c>
      <c r="N273" s="78">
        <v>0</v>
      </c>
      <c r="O273" s="78"/>
      <c r="P273" s="78">
        <v>0</v>
      </c>
      <c r="Q273" s="78">
        <v>0</v>
      </c>
      <c r="R273" s="78">
        <v>0</v>
      </c>
      <c r="S273" s="78">
        <v>0</v>
      </c>
      <c r="T273" s="78">
        <v>0</v>
      </c>
      <c r="U273" s="78">
        <v>0</v>
      </c>
      <c r="V273" s="78">
        <v>0</v>
      </c>
      <c r="W273" s="101">
        <v>1</v>
      </c>
      <c r="X273" s="57">
        <f>E273*47</f>
        <v>135660.79999999999</v>
      </c>
      <c r="Y273" s="101">
        <v>1</v>
      </c>
      <c r="Z273" s="57">
        <f t="shared" si="99"/>
        <v>45400.19</v>
      </c>
      <c r="AA273" s="73"/>
      <c r="AB273" s="74"/>
      <c r="AC273" s="74"/>
    </row>
    <row r="274" spans="1:29" s="36" customFormat="1" ht="30" x14ac:dyDescent="0.25">
      <c r="A274" s="101">
        <v>260</v>
      </c>
      <c r="B274" s="75">
        <v>75</v>
      </c>
      <c r="C274" s="55" t="s">
        <v>1331</v>
      </c>
      <c r="D274" s="56">
        <f>'Прил.1.1 -перечень домов'!D279</f>
        <v>1983</v>
      </c>
      <c r="E274" s="57">
        <v>3007.6</v>
      </c>
      <c r="F274" s="76">
        <f>SUM('Прил.1.1 -перечень домов'!J279)*(3.9*31+4.13*26+6.71*16+7.69*12+8.45*12+9.29*252)</f>
        <v>7748357.7599999998</v>
      </c>
      <c r="G274" s="57">
        <f t="shared" si="100"/>
        <v>4345552.55</v>
      </c>
      <c r="H274" s="57">
        <v>0</v>
      </c>
      <c r="I274" s="57">
        <v>0</v>
      </c>
      <c r="J274" s="57">
        <v>0</v>
      </c>
      <c r="K274" s="57">
        <v>0</v>
      </c>
      <c r="L274" s="54">
        <v>0</v>
      </c>
      <c r="M274" s="57">
        <v>0</v>
      </c>
      <c r="N274" s="57">
        <v>853</v>
      </c>
      <c r="O274" s="57">
        <v>4822</v>
      </c>
      <c r="P274" s="57">
        <f t="shared" ref="P274:P276" si="102">O274*N274</f>
        <v>4113166</v>
      </c>
      <c r="Q274" s="57">
        <v>0</v>
      </c>
      <c r="R274" s="57">
        <v>0</v>
      </c>
      <c r="S274" s="57">
        <v>0</v>
      </c>
      <c r="T274" s="57">
        <v>0</v>
      </c>
      <c r="U274" s="57">
        <v>0</v>
      </c>
      <c r="V274" s="57">
        <v>0</v>
      </c>
      <c r="W274" s="101">
        <v>1</v>
      </c>
      <c r="X274" s="57">
        <f t="shared" si="101"/>
        <v>144364.79999999999</v>
      </c>
      <c r="Y274" s="101">
        <v>1</v>
      </c>
      <c r="Z274" s="57">
        <f t="shared" si="99"/>
        <v>88021.75</v>
      </c>
      <c r="AA274" s="73"/>
      <c r="AB274" s="74"/>
      <c r="AC274" s="74"/>
    </row>
    <row r="275" spans="1:29" s="36" customFormat="1" ht="30" x14ac:dyDescent="0.25">
      <c r="A275" s="101">
        <v>261</v>
      </c>
      <c r="B275" s="75">
        <v>76</v>
      </c>
      <c r="C275" s="55" t="s">
        <v>1332</v>
      </c>
      <c r="D275" s="56">
        <f>'Прил.1.1 -перечень домов'!D280</f>
        <v>1982</v>
      </c>
      <c r="E275" s="57">
        <v>4300.3999999999996</v>
      </c>
      <c r="F275" s="76">
        <f>SUM('Прил.1.1 -перечень домов'!J280)*(3.9*31+4.13*26+6.71*16+7.69*12+8.45*12+9.29*252)</f>
        <v>10925316.48</v>
      </c>
      <c r="G275" s="57">
        <f t="shared" ref="G275:G284" si="103">H275+I275+J275+K275+M275+P275+R275+T275+V275+X275+Z275</f>
        <v>3276290.63</v>
      </c>
      <c r="H275" s="57">
        <v>0</v>
      </c>
      <c r="I275" s="57">
        <v>0</v>
      </c>
      <c r="J275" s="57">
        <v>0</v>
      </c>
      <c r="K275" s="57">
        <v>0</v>
      </c>
      <c r="L275" s="54">
        <v>0</v>
      </c>
      <c r="M275" s="57">
        <v>0</v>
      </c>
      <c r="N275" s="57">
        <v>623.29999999999995</v>
      </c>
      <c r="O275" s="57">
        <v>4822</v>
      </c>
      <c r="P275" s="57">
        <f t="shared" si="102"/>
        <v>3005552.6</v>
      </c>
      <c r="Q275" s="57">
        <v>0</v>
      </c>
      <c r="R275" s="57">
        <v>0</v>
      </c>
      <c r="S275" s="57">
        <v>0</v>
      </c>
      <c r="T275" s="57">
        <v>0</v>
      </c>
      <c r="U275" s="57">
        <v>0</v>
      </c>
      <c r="V275" s="57">
        <v>0</v>
      </c>
      <c r="W275" s="101">
        <v>1</v>
      </c>
      <c r="X275" s="57">
        <f t="shared" ref="X275:X276" si="104">E275*48</f>
        <v>206419.20000000001</v>
      </c>
      <c r="Y275" s="101">
        <v>1</v>
      </c>
      <c r="Z275" s="57">
        <f t="shared" si="99"/>
        <v>64318.83</v>
      </c>
      <c r="AA275" s="73"/>
      <c r="AB275" s="74"/>
      <c r="AC275" s="74"/>
    </row>
    <row r="276" spans="1:29" s="36" customFormat="1" ht="30" x14ac:dyDescent="0.25">
      <c r="A276" s="101">
        <v>262</v>
      </c>
      <c r="B276" s="75">
        <v>77</v>
      </c>
      <c r="C276" s="55" t="s">
        <v>1333</v>
      </c>
      <c r="D276" s="56">
        <f>'Прил.1.1 -перечень домов'!D281</f>
        <v>1982</v>
      </c>
      <c r="E276" s="57">
        <v>4216.3</v>
      </c>
      <c r="F276" s="76">
        <f>SUM('Прил.1.1 -перечень домов'!J281)*(3.9*31+4.13*26+6.71*16+7.69*12+8.45*12+9.29*252)</f>
        <v>10999372.800000001</v>
      </c>
      <c r="G276" s="57">
        <f t="shared" si="103"/>
        <v>3260925.89</v>
      </c>
      <c r="H276" s="57">
        <v>0</v>
      </c>
      <c r="I276" s="57">
        <v>0</v>
      </c>
      <c r="J276" s="57">
        <v>0</v>
      </c>
      <c r="K276" s="57">
        <v>0</v>
      </c>
      <c r="L276" s="54">
        <v>0</v>
      </c>
      <c r="M276" s="57">
        <v>0</v>
      </c>
      <c r="N276" s="57">
        <v>621</v>
      </c>
      <c r="O276" s="57">
        <v>4822</v>
      </c>
      <c r="P276" s="57">
        <f t="shared" si="102"/>
        <v>2994462</v>
      </c>
      <c r="Q276" s="57">
        <v>0</v>
      </c>
      <c r="R276" s="57">
        <v>0</v>
      </c>
      <c r="S276" s="57">
        <v>0</v>
      </c>
      <c r="T276" s="57">
        <v>0</v>
      </c>
      <c r="U276" s="57">
        <v>0</v>
      </c>
      <c r="V276" s="57">
        <v>0</v>
      </c>
      <c r="W276" s="101">
        <v>1</v>
      </c>
      <c r="X276" s="57">
        <f t="shared" si="104"/>
        <v>202382.4</v>
      </c>
      <c r="Y276" s="101">
        <v>1</v>
      </c>
      <c r="Z276" s="57">
        <f t="shared" si="99"/>
        <v>64081.49</v>
      </c>
      <c r="AA276" s="73"/>
      <c r="AB276" s="74"/>
      <c r="AC276" s="74"/>
    </row>
    <row r="277" spans="1:29" s="36" customFormat="1" ht="30" x14ac:dyDescent="0.25">
      <c r="A277" s="101">
        <v>263</v>
      </c>
      <c r="B277" s="75">
        <v>78</v>
      </c>
      <c r="C277" s="55" t="s">
        <v>1377</v>
      </c>
      <c r="D277" s="56">
        <f>'Прил.1.1 -перечень домов'!D282</f>
        <v>1982</v>
      </c>
      <c r="E277" s="79">
        <v>13090</v>
      </c>
      <c r="F277" s="76">
        <f>SUM('Прил.1.1 -перечень домов'!J282)*(3.9*31+4.13*26+6.71*16+7.69*12+8.45*12+9.29*252)</f>
        <v>32928080.640000001</v>
      </c>
      <c r="G277" s="57">
        <f t="shared" si="103"/>
        <v>52058356.659999996</v>
      </c>
      <c r="H277" s="57">
        <v>0</v>
      </c>
      <c r="I277" s="57">
        <f t="shared" ref="I277:I278" si="105">E277*2700</f>
        <v>35343000</v>
      </c>
      <c r="J277" s="57">
        <f>E277*855</f>
        <v>11191950</v>
      </c>
      <c r="K277" s="57">
        <f t="shared" ref="K277:K278" si="106">E277*228</f>
        <v>2984520</v>
      </c>
      <c r="L277" s="54">
        <v>0</v>
      </c>
      <c r="M277" s="78">
        <v>0</v>
      </c>
      <c r="N277" s="79">
        <v>0</v>
      </c>
      <c r="O277" s="79"/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101">
        <v>2</v>
      </c>
      <c r="X277" s="57">
        <f t="shared" ref="X277:X278" si="107">E277*57+E277*28+E277*28</f>
        <v>1479170</v>
      </c>
      <c r="Y277" s="101">
        <v>2</v>
      </c>
      <c r="Z277" s="57">
        <f t="shared" si="99"/>
        <v>1059716.6599999999</v>
      </c>
      <c r="AA277" s="73"/>
      <c r="AB277" s="74"/>
      <c r="AC277" s="74"/>
    </row>
    <row r="278" spans="1:29" s="36" customFormat="1" ht="30" x14ac:dyDescent="0.25">
      <c r="A278" s="101">
        <v>264</v>
      </c>
      <c r="B278" s="75">
        <v>79</v>
      </c>
      <c r="C278" s="55" t="s">
        <v>1376</v>
      </c>
      <c r="D278" s="56">
        <f>'Прил.1.1 -перечень домов'!D283</f>
        <v>1982</v>
      </c>
      <c r="E278" s="79">
        <v>10837.9</v>
      </c>
      <c r="F278" s="76">
        <f>SUM('Прил.1.1 -перечень домов'!J283)*(3.9*31+4.13*26+6.71*16+7.69*12+8.45*12+9.29*252)</f>
        <v>26746961.280000001</v>
      </c>
      <c r="G278" s="57">
        <f t="shared" si="103"/>
        <v>43101853.600000001</v>
      </c>
      <c r="H278" s="57">
        <v>0</v>
      </c>
      <c r="I278" s="57">
        <f t="shared" si="105"/>
        <v>29262330</v>
      </c>
      <c r="J278" s="57">
        <f>E278*855</f>
        <v>9266404.5</v>
      </c>
      <c r="K278" s="57">
        <f t="shared" si="106"/>
        <v>2471041.2000000002</v>
      </c>
      <c r="L278" s="54">
        <v>0</v>
      </c>
      <c r="M278" s="78">
        <v>0</v>
      </c>
      <c r="N278" s="79">
        <v>0</v>
      </c>
      <c r="O278" s="79"/>
      <c r="P278" s="78">
        <v>0</v>
      </c>
      <c r="Q278" s="78">
        <v>0</v>
      </c>
      <c r="R278" s="78">
        <v>0</v>
      </c>
      <c r="S278" s="78">
        <v>0</v>
      </c>
      <c r="T278" s="78">
        <v>0</v>
      </c>
      <c r="U278" s="78">
        <v>0</v>
      </c>
      <c r="V278" s="78">
        <v>0</v>
      </c>
      <c r="W278" s="101">
        <v>2</v>
      </c>
      <c r="X278" s="57">
        <f t="shared" si="107"/>
        <v>1224682.7</v>
      </c>
      <c r="Y278" s="101">
        <v>2</v>
      </c>
      <c r="Z278" s="57">
        <f t="shared" si="99"/>
        <v>877395.2</v>
      </c>
      <c r="AA278" s="73"/>
      <c r="AB278" s="74"/>
      <c r="AC278" s="74"/>
    </row>
    <row r="279" spans="1:29" s="36" customFormat="1" ht="30" x14ac:dyDescent="0.25">
      <c r="A279" s="101">
        <v>265</v>
      </c>
      <c r="B279" s="75">
        <v>80</v>
      </c>
      <c r="C279" s="55" t="s">
        <v>1375</v>
      </c>
      <c r="D279" s="56">
        <f>'Прил.1.1 -перечень домов'!D284</f>
        <v>1954</v>
      </c>
      <c r="E279" s="79">
        <v>784.9</v>
      </c>
      <c r="F279" s="76">
        <f>SUM('Прил.1.1 -перечень домов'!J284)*(3.9*31+4.13*26+6.71*16+7.69*12+8.45*12+9.29*252)</f>
        <v>1641007.68</v>
      </c>
      <c r="G279" s="57">
        <f t="shared" si="103"/>
        <v>626137.49</v>
      </c>
      <c r="H279" s="57">
        <f>E279*735</f>
        <v>576901.5</v>
      </c>
      <c r="I279" s="57">
        <v>0</v>
      </c>
      <c r="J279" s="57">
        <v>0</v>
      </c>
      <c r="K279" s="57">
        <v>0</v>
      </c>
      <c r="L279" s="54">
        <v>0</v>
      </c>
      <c r="M279" s="57">
        <v>0</v>
      </c>
      <c r="N279" s="57">
        <v>0</v>
      </c>
      <c r="O279" s="57"/>
      <c r="P279" s="57">
        <v>0</v>
      </c>
      <c r="Q279" s="57">
        <v>0</v>
      </c>
      <c r="R279" s="57">
        <v>0</v>
      </c>
      <c r="S279" s="57">
        <v>0</v>
      </c>
      <c r="T279" s="57">
        <v>0</v>
      </c>
      <c r="U279" s="57">
        <v>0</v>
      </c>
      <c r="V279" s="57">
        <v>0</v>
      </c>
      <c r="W279" s="101">
        <v>1</v>
      </c>
      <c r="X279" s="57">
        <f>E279*47</f>
        <v>36890.300000000003</v>
      </c>
      <c r="Y279" s="101">
        <v>1</v>
      </c>
      <c r="Z279" s="57">
        <f t="shared" si="99"/>
        <v>12345.69</v>
      </c>
      <c r="AA279" s="73"/>
      <c r="AB279" s="74"/>
      <c r="AC279" s="74"/>
    </row>
    <row r="280" spans="1:29" s="36" customFormat="1" ht="30" x14ac:dyDescent="0.25">
      <c r="A280" s="101">
        <v>266</v>
      </c>
      <c r="B280" s="75">
        <v>81</v>
      </c>
      <c r="C280" s="55" t="s">
        <v>1374</v>
      </c>
      <c r="D280" s="56">
        <f>'Прил.1.1 -перечень домов'!D285</f>
        <v>1983</v>
      </c>
      <c r="E280" s="79">
        <v>322.39999999999998</v>
      </c>
      <c r="F280" s="76">
        <f>SUM('Прил.1.1 -перечень домов'!J285)*(3.9*31+4.13*26+6.71*16+7.69*12+8.45*12+9.29*252)</f>
        <v>830693.76</v>
      </c>
      <c r="G280" s="57">
        <f t="shared" si="103"/>
        <v>374685.61</v>
      </c>
      <c r="H280" s="57">
        <v>0</v>
      </c>
      <c r="I280" s="57">
        <v>0</v>
      </c>
      <c r="J280" s="57">
        <f>E280*855</f>
        <v>275652</v>
      </c>
      <c r="K280" s="57">
        <f t="shared" ref="K280" si="108">E280*228</f>
        <v>73507.199999999997</v>
      </c>
      <c r="L280" s="54">
        <v>0</v>
      </c>
      <c r="M280" s="57">
        <v>0</v>
      </c>
      <c r="N280" s="57">
        <v>0</v>
      </c>
      <c r="O280" s="57"/>
      <c r="P280" s="57">
        <v>0</v>
      </c>
      <c r="Q280" s="57">
        <v>0</v>
      </c>
      <c r="R280" s="57">
        <v>0</v>
      </c>
      <c r="S280" s="57">
        <v>0</v>
      </c>
      <c r="T280" s="57">
        <v>0</v>
      </c>
      <c r="U280" s="57">
        <v>0</v>
      </c>
      <c r="V280" s="57">
        <v>0</v>
      </c>
      <c r="W280" s="101">
        <v>2</v>
      </c>
      <c r="X280" s="57">
        <f>E280*28+E280*28</f>
        <v>18054.400000000001</v>
      </c>
      <c r="Y280" s="101">
        <v>2</v>
      </c>
      <c r="Z280" s="57">
        <f t="shared" si="99"/>
        <v>7472.01</v>
      </c>
      <c r="AA280" s="73"/>
      <c r="AB280" s="74"/>
      <c r="AC280" s="74"/>
    </row>
    <row r="281" spans="1:29" s="36" customFormat="1" ht="30" x14ac:dyDescent="0.25">
      <c r="A281" s="101">
        <v>267</v>
      </c>
      <c r="B281" s="75">
        <v>82</v>
      </c>
      <c r="C281" s="55" t="s">
        <v>1373</v>
      </c>
      <c r="D281" s="56">
        <f>'Прил.1.1 -перечень домов'!D286</f>
        <v>1984</v>
      </c>
      <c r="E281" s="79">
        <v>4235.1000000000004</v>
      </c>
      <c r="F281" s="76">
        <f>SUM('Прил.1.1 -перечень домов'!J286)*(3.9*31+4.13*26+6.71*16+7.69*12+8.45*12+9.29*252)</f>
        <v>10167817.92</v>
      </c>
      <c r="G281" s="57">
        <f t="shared" si="103"/>
        <v>14959260.029999999</v>
      </c>
      <c r="H281" s="57">
        <v>0</v>
      </c>
      <c r="I281" s="57">
        <v>0</v>
      </c>
      <c r="J281" s="57">
        <v>0</v>
      </c>
      <c r="K281" s="57">
        <v>0</v>
      </c>
      <c r="L281" s="54">
        <v>0</v>
      </c>
      <c r="M281" s="57">
        <v>0</v>
      </c>
      <c r="N281" s="57">
        <v>0</v>
      </c>
      <c r="O281" s="57"/>
      <c r="P281" s="57">
        <v>0</v>
      </c>
      <c r="Q281" s="57">
        <v>0</v>
      </c>
      <c r="R281" s="57">
        <v>0</v>
      </c>
      <c r="S281" s="57">
        <v>0</v>
      </c>
      <c r="T281" s="57">
        <f>E281*3421</f>
        <v>14488277.1</v>
      </c>
      <c r="U281" s="57">
        <v>0</v>
      </c>
      <c r="V281" s="57">
        <v>0</v>
      </c>
      <c r="W281" s="101">
        <v>1</v>
      </c>
      <c r="X281" s="57">
        <f>E281*38</f>
        <v>160933.79999999999</v>
      </c>
      <c r="Y281" s="101">
        <v>1</v>
      </c>
      <c r="Z281" s="57">
        <f t="shared" si="99"/>
        <v>310049.13</v>
      </c>
      <c r="AA281" s="73"/>
      <c r="AB281" s="74"/>
      <c r="AC281" s="74"/>
    </row>
    <row r="282" spans="1:29" s="36" customFormat="1" ht="30" x14ac:dyDescent="0.25">
      <c r="A282" s="101">
        <v>268</v>
      </c>
      <c r="B282" s="75">
        <v>83</v>
      </c>
      <c r="C282" s="55" t="s">
        <v>1372</v>
      </c>
      <c r="D282" s="56">
        <f>'Прил.1.1 -перечень домов'!D287</f>
        <v>1987</v>
      </c>
      <c r="E282" s="57">
        <v>4115.8999999999996</v>
      </c>
      <c r="F282" s="76">
        <f>SUM('Прил.1.1 -перечень домов'!J287)*(3.9*31+4.13*26+6.71*16+7.69*12+8.45*12+9.29*252)</f>
        <v>10892019.84</v>
      </c>
      <c r="G282" s="57">
        <f t="shared" si="103"/>
        <v>15970589.08</v>
      </c>
      <c r="H282" s="57">
        <v>0</v>
      </c>
      <c r="I282" s="57">
        <v>0</v>
      </c>
      <c r="J282" s="57">
        <v>0</v>
      </c>
      <c r="K282" s="57">
        <v>0</v>
      </c>
      <c r="L282" s="54">
        <v>0</v>
      </c>
      <c r="M282" s="57">
        <v>0</v>
      </c>
      <c r="N282" s="57">
        <v>2341.1999999999998</v>
      </c>
      <c r="O282" s="57">
        <v>6596</v>
      </c>
      <c r="P282" s="57">
        <f t="shared" ref="P282:P285" si="109">O282*N282</f>
        <v>15442555.199999999</v>
      </c>
      <c r="Q282" s="57">
        <v>0</v>
      </c>
      <c r="R282" s="57">
        <v>0</v>
      </c>
      <c r="S282" s="57">
        <v>0</v>
      </c>
      <c r="T282" s="57">
        <v>0</v>
      </c>
      <c r="U282" s="57">
        <v>0</v>
      </c>
      <c r="V282" s="57">
        <v>0</v>
      </c>
      <c r="W282" s="101">
        <v>1</v>
      </c>
      <c r="X282" s="57">
        <f t="shared" ref="X282:X284" si="110">E282*48</f>
        <v>197563.2</v>
      </c>
      <c r="Y282" s="101">
        <v>1</v>
      </c>
      <c r="Z282" s="57">
        <f t="shared" si="99"/>
        <v>330470.68</v>
      </c>
      <c r="AA282" s="73"/>
      <c r="AB282" s="74"/>
      <c r="AC282" s="74"/>
    </row>
    <row r="283" spans="1:29" s="36" customFormat="1" ht="30" x14ac:dyDescent="0.25">
      <c r="A283" s="101">
        <v>269</v>
      </c>
      <c r="B283" s="75">
        <v>84</v>
      </c>
      <c r="C283" s="55" t="s">
        <v>1371</v>
      </c>
      <c r="D283" s="56">
        <f>'Прил.1.1 -перечень домов'!D288</f>
        <v>1984</v>
      </c>
      <c r="E283" s="57">
        <v>828</v>
      </c>
      <c r="F283" s="76">
        <f>SUM('Прил.1.1 -перечень домов'!J288)*(3.9*31+4.13*26+6.71*16+7.69*12+8.45*12+9.29*252)</f>
        <v>2194420.7999999998</v>
      </c>
      <c r="G283" s="57">
        <f t="shared" si="103"/>
        <v>3384502.15</v>
      </c>
      <c r="H283" s="57">
        <v>0</v>
      </c>
      <c r="I283" s="57">
        <v>0</v>
      </c>
      <c r="J283" s="57">
        <v>0</v>
      </c>
      <c r="K283" s="57">
        <v>0</v>
      </c>
      <c r="L283" s="54">
        <v>0</v>
      </c>
      <c r="M283" s="57">
        <v>0</v>
      </c>
      <c r="N283" s="57">
        <v>696</v>
      </c>
      <c r="O283" s="57">
        <v>4705</v>
      </c>
      <c r="P283" s="57">
        <f t="shared" si="109"/>
        <v>3274680</v>
      </c>
      <c r="Q283" s="57">
        <v>0</v>
      </c>
      <c r="R283" s="57">
        <v>0</v>
      </c>
      <c r="S283" s="57">
        <v>0</v>
      </c>
      <c r="T283" s="57">
        <v>0</v>
      </c>
      <c r="U283" s="57">
        <v>0</v>
      </c>
      <c r="V283" s="57">
        <v>0</v>
      </c>
      <c r="W283" s="101">
        <v>1</v>
      </c>
      <c r="X283" s="57">
        <f t="shared" si="110"/>
        <v>39744</v>
      </c>
      <c r="Y283" s="101">
        <v>1</v>
      </c>
      <c r="Z283" s="57">
        <f t="shared" si="99"/>
        <v>70078.149999999994</v>
      </c>
      <c r="AA283" s="73"/>
      <c r="AB283" s="74"/>
      <c r="AC283" s="74"/>
    </row>
    <row r="284" spans="1:29" s="36" customFormat="1" ht="30" x14ac:dyDescent="0.25">
      <c r="A284" s="101">
        <v>270</v>
      </c>
      <c r="B284" s="75">
        <v>85</v>
      </c>
      <c r="C284" s="55" t="s">
        <v>1370</v>
      </c>
      <c r="D284" s="56">
        <f>'Прил.1.1 -перечень домов'!D289</f>
        <v>1994</v>
      </c>
      <c r="E284" s="57">
        <v>6121.42</v>
      </c>
      <c r="F284" s="76">
        <f>SUM('Прил.1.1 -перечень домов'!J289)*(3.9*31+4.13*26+6.71*16+7.69*12+8.45*12+9.29*252)</f>
        <v>15960629.57</v>
      </c>
      <c r="G284" s="57">
        <f t="shared" si="103"/>
        <v>13549853.16</v>
      </c>
      <c r="H284" s="57">
        <v>0</v>
      </c>
      <c r="I284" s="57">
        <v>0</v>
      </c>
      <c r="J284" s="57">
        <v>0</v>
      </c>
      <c r="K284" s="57">
        <v>0</v>
      </c>
      <c r="L284" s="54">
        <v>0</v>
      </c>
      <c r="M284" s="57">
        <v>0</v>
      </c>
      <c r="N284" s="57">
        <v>1967.6</v>
      </c>
      <c r="O284" s="57">
        <v>6596</v>
      </c>
      <c r="P284" s="57">
        <f t="shared" si="109"/>
        <v>12978289.6</v>
      </c>
      <c r="Q284" s="57">
        <v>0</v>
      </c>
      <c r="R284" s="57">
        <v>0</v>
      </c>
      <c r="S284" s="57">
        <v>0</v>
      </c>
      <c r="T284" s="57">
        <v>0</v>
      </c>
      <c r="U284" s="57">
        <v>0</v>
      </c>
      <c r="V284" s="57">
        <v>0</v>
      </c>
      <c r="W284" s="101">
        <v>1</v>
      </c>
      <c r="X284" s="57">
        <f t="shared" si="110"/>
        <v>293828.15999999997</v>
      </c>
      <c r="Y284" s="101">
        <v>1</v>
      </c>
      <c r="Z284" s="57">
        <f t="shared" si="99"/>
        <v>277735.40000000002</v>
      </c>
      <c r="AA284" s="73"/>
      <c r="AB284" s="74"/>
      <c r="AC284" s="74"/>
    </row>
    <row r="285" spans="1:29" s="36" customFormat="1" ht="30" x14ac:dyDescent="0.25">
      <c r="A285" s="101">
        <v>271</v>
      </c>
      <c r="B285" s="75">
        <v>86</v>
      </c>
      <c r="C285" s="55" t="s">
        <v>1369</v>
      </c>
      <c r="D285" s="56">
        <f>'Прил.1.1 -перечень домов'!D290</f>
        <v>1984</v>
      </c>
      <c r="E285" s="57">
        <v>9150.2000000000007</v>
      </c>
      <c r="F285" s="76">
        <f>SUM('Прил.1.1 -перечень домов'!J290)*(3.9*31+4.13*26+6.71*16+7.69*12+8.45*12+9.29*252)</f>
        <v>21982097.280000001</v>
      </c>
      <c r="G285" s="57">
        <f t="shared" ref="G285:G291" si="111">H285+I285+J285+K285+M285+P285+R285+T285+V285+X285+Z285</f>
        <v>6507044.6699999999</v>
      </c>
      <c r="H285" s="57">
        <v>0</v>
      </c>
      <c r="I285" s="57">
        <v>0</v>
      </c>
      <c r="J285" s="57">
        <v>0</v>
      </c>
      <c r="K285" s="57">
        <v>0</v>
      </c>
      <c r="L285" s="54">
        <v>0</v>
      </c>
      <c r="M285" s="57">
        <v>0</v>
      </c>
      <c r="N285" s="57">
        <v>1232</v>
      </c>
      <c r="O285" s="57">
        <v>4822</v>
      </c>
      <c r="P285" s="57">
        <f t="shared" si="109"/>
        <v>5940704</v>
      </c>
      <c r="Q285" s="57">
        <v>0</v>
      </c>
      <c r="R285" s="57">
        <v>0</v>
      </c>
      <c r="S285" s="57">
        <v>0</v>
      </c>
      <c r="T285" s="57">
        <v>0</v>
      </c>
      <c r="U285" s="57">
        <v>0</v>
      </c>
      <c r="V285" s="57">
        <v>0</v>
      </c>
      <c r="W285" s="101">
        <v>1</v>
      </c>
      <c r="X285" s="57">
        <f t="shared" ref="X285:X289" si="112">E285*48</f>
        <v>439209.6</v>
      </c>
      <c r="Y285" s="101">
        <v>1</v>
      </c>
      <c r="Z285" s="57">
        <f t="shared" si="99"/>
        <v>127131.07</v>
      </c>
      <c r="AA285" s="73"/>
      <c r="AB285" s="74"/>
      <c r="AC285" s="74"/>
    </row>
    <row r="286" spans="1:29" s="36" customFormat="1" ht="30" x14ac:dyDescent="0.25">
      <c r="A286" s="101">
        <v>272</v>
      </c>
      <c r="B286" s="75">
        <v>87</v>
      </c>
      <c r="C286" s="55" t="s">
        <v>1367</v>
      </c>
      <c r="D286" s="56">
        <f>'Прил.1.1 -перечень домов'!D291</f>
        <v>1986</v>
      </c>
      <c r="E286" s="57">
        <v>1505.3</v>
      </c>
      <c r="F286" s="76">
        <f>SUM('Прил.1.1 -перечень домов'!J291)*(3.9*31+4.13*26+6.71*16+7.69*12+8.45*12+9.29*252)</f>
        <v>3925272</v>
      </c>
      <c r="G286" s="57">
        <f t="shared" si="111"/>
        <v>3782627.38</v>
      </c>
      <c r="H286" s="57">
        <v>0</v>
      </c>
      <c r="I286" s="57">
        <v>0</v>
      </c>
      <c r="J286" s="57">
        <v>0</v>
      </c>
      <c r="K286" s="57">
        <v>0</v>
      </c>
      <c r="L286" s="54">
        <v>0</v>
      </c>
      <c r="M286" s="57">
        <v>0</v>
      </c>
      <c r="N286" s="57">
        <v>550.9</v>
      </c>
      <c r="O286" s="57">
        <v>6594</v>
      </c>
      <c r="P286" s="57">
        <f t="shared" ref="P286:P287" si="113">O286*N286</f>
        <v>3632634.6</v>
      </c>
      <c r="Q286" s="57">
        <v>0</v>
      </c>
      <c r="R286" s="57">
        <v>0</v>
      </c>
      <c r="S286" s="57">
        <v>0</v>
      </c>
      <c r="T286" s="57">
        <v>0</v>
      </c>
      <c r="U286" s="57">
        <v>0</v>
      </c>
      <c r="V286" s="57">
        <v>0</v>
      </c>
      <c r="W286" s="101">
        <v>1</v>
      </c>
      <c r="X286" s="57">
        <f t="shared" si="112"/>
        <v>72254.399999999994</v>
      </c>
      <c r="Y286" s="101">
        <v>1</v>
      </c>
      <c r="Z286" s="57">
        <f t="shared" si="99"/>
        <v>77738.38</v>
      </c>
      <c r="AA286" s="73"/>
      <c r="AB286" s="74"/>
      <c r="AC286" s="74"/>
    </row>
    <row r="287" spans="1:29" s="36" customFormat="1" ht="30" x14ac:dyDescent="0.25">
      <c r="A287" s="101">
        <v>273</v>
      </c>
      <c r="B287" s="75">
        <v>88</v>
      </c>
      <c r="C287" s="55" t="s">
        <v>1366</v>
      </c>
      <c r="D287" s="56">
        <f>'Прил.1.1 -перечень домов'!D292</f>
        <v>1982</v>
      </c>
      <c r="E287" s="57">
        <v>4570.8999999999996</v>
      </c>
      <c r="F287" s="76">
        <f>SUM('Прил.1.1 -перечень домов'!J292)*(3.9*31+4.13*26+6.71*16+7.69*12+8.45*12+9.29*252)</f>
        <v>11749982.4</v>
      </c>
      <c r="G287" s="57">
        <f t="shared" si="111"/>
        <v>8770974.4000000004</v>
      </c>
      <c r="H287" s="57">
        <v>0</v>
      </c>
      <c r="I287" s="57">
        <v>0</v>
      </c>
      <c r="J287" s="57">
        <v>0</v>
      </c>
      <c r="K287" s="57">
        <v>0</v>
      </c>
      <c r="L287" s="54">
        <v>0</v>
      </c>
      <c r="M287" s="57">
        <v>0</v>
      </c>
      <c r="N287" s="57">
        <v>1269.7</v>
      </c>
      <c r="O287" s="57">
        <v>6594</v>
      </c>
      <c r="P287" s="57">
        <f t="shared" si="113"/>
        <v>8372401.7999999998</v>
      </c>
      <c r="Q287" s="57">
        <v>0</v>
      </c>
      <c r="R287" s="57">
        <v>0</v>
      </c>
      <c r="S287" s="57">
        <v>0</v>
      </c>
      <c r="T287" s="57">
        <v>0</v>
      </c>
      <c r="U287" s="57">
        <v>0</v>
      </c>
      <c r="V287" s="57">
        <v>0</v>
      </c>
      <c r="W287" s="101">
        <v>1</v>
      </c>
      <c r="X287" s="57">
        <f t="shared" si="112"/>
        <v>219403.2</v>
      </c>
      <c r="Y287" s="101">
        <v>1</v>
      </c>
      <c r="Z287" s="57">
        <f t="shared" si="99"/>
        <v>179169.4</v>
      </c>
      <c r="AA287" s="73"/>
      <c r="AB287" s="74"/>
      <c r="AC287" s="74"/>
    </row>
    <row r="288" spans="1:29" s="36" customFormat="1" ht="30" x14ac:dyDescent="0.25">
      <c r="A288" s="101">
        <v>274</v>
      </c>
      <c r="B288" s="75">
        <v>89</v>
      </c>
      <c r="C288" s="55" t="s">
        <v>1365</v>
      </c>
      <c r="D288" s="56">
        <f>'Прил.1.1 -перечень домов'!D293</f>
        <v>1988</v>
      </c>
      <c r="E288" s="79">
        <v>4543.5</v>
      </c>
      <c r="F288" s="76">
        <f>SUM('Прил.1.1 -перечень домов'!J293)*(3.9*31+4.13*26+6.71*16+7.69*12+8.45*12+9.29*252)</f>
        <v>11706639.359999999</v>
      </c>
      <c r="G288" s="57">
        <f t="shared" si="111"/>
        <v>12788952.93</v>
      </c>
      <c r="H288" s="57">
        <v>0</v>
      </c>
      <c r="I288" s="57">
        <f>E288*2700</f>
        <v>12267450</v>
      </c>
      <c r="J288" s="57">
        <v>0</v>
      </c>
      <c r="K288" s="57">
        <v>0</v>
      </c>
      <c r="L288" s="54">
        <v>0</v>
      </c>
      <c r="M288" s="78">
        <v>0</v>
      </c>
      <c r="N288" s="79">
        <v>0</v>
      </c>
      <c r="O288" s="79"/>
      <c r="P288" s="78">
        <v>0</v>
      </c>
      <c r="Q288" s="78">
        <v>0</v>
      </c>
      <c r="R288" s="78">
        <v>0</v>
      </c>
      <c r="S288" s="78">
        <v>0</v>
      </c>
      <c r="T288" s="78">
        <v>0</v>
      </c>
      <c r="U288" s="78">
        <v>0</v>
      </c>
      <c r="V288" s="78">
        <v>0</v>
      </c>
      <c r="W288" s="101">
        <v>1</v>
      </c>
      <c r="X288" s="57">
        <f>E288*57</f>
        <v>258979.5</v>
      </c>
      <c r="Y288" s="101">
        <v>1</v>
      </c>
      <c r="Z288" s="57">
        <f t="shared" si="99"/>
        <v>262523.43</v>
      </c>
      <c r="AA288" s="73"/>
      <c r="AB288" s="74"/>
      <c r="AC288" s="74"/>
    </row>
    <row r="289" spans="1:29" s="36" customFormat="1" ht="30" x14ac:dyDescent="0.25">
      <c r="A289" s="101">
        <v>275</v>
      </c>
      <c r="B289" s="75">
        <v>90</v>
      </c>
      <c r="C289" s="55" t="s">
        <v>1364</v>
      </c>
      <c r="D289" s="56">
        <f>'Прил.1.1 -перечень домов'!D294</f>
        <v>1989</v>
      </c>
      <c r="E289" s="57">
        <v>1096.8</v>
      </c>
      <c r="F289" s="76">
        <f>SUM('Прил.1.1 -перечень домов'!J294)*(3.9*31+4.13*26+6.71*16+7.69*12+8.45*12+9.29*252)</f>
        <v>2818158.72</v>
      </c>
      <c r="G289" s="57">
        <f t="shared" si="111"/>
        <v>4549808.29</v>
      </c>
      <c r="H289" s="57">
        <v>0</v>
      </c>
      <c r="I289" s="57">
        <v>0</v>
      </c>
      <c r="J289" s="57">
        <v>0</v>
      </c>
      <c r="K289" s="57">
        <v>0</v>
      </c>
      <c r="L289" s="54">
        <v>0</v>
      </c>
      <c r="M289" s="57">
        <v>0</v>
      </c>
      <c r="N289" s="57">
        <v>935.8</v>
      </c>
      <c r="O289" s="57">
        <v>4705</v>
      </c>
      <c r="P289" s="57">
        <f t="shared" ref="P289:P291" si="114">O289*N289</f>
        <v>4402939</v>
      </c>
      <c r="Q289" s="57">
        <v>0</v>
      </c>
      <c r="R289" s="57">
        <v>0</v>
      </c>
      <c r="S289" s="57">
        <v>0</v>
      </c>
      <c r="T289" s="57">
        <v>0</v>
      </c>
      <c r="U289" s="57">
        <v>0</v>
      </c>
      <c r="V289" s="57">
        <v>0</v>
      </c>
      <c r="W289" s="101">
        <v>1</v>
      </c>
      <c r="X289" s="57">
        <f t="shared" si="112"/>
        <v>52646.400000000001</v>
      </c>
      <c r="Y289" s="101">
        <v>1</v>
      </c>
      <c r="Z289" s="57">
        <f t="shared" si="99"/>
        <v>94222.89</v>
      </c>
      <c r="AA289" s="73"/>
      <c r="AB289" s="74"/>
      <c r="AC289" s="74"/>
    </row>
    <row r="290" spans="1:29" s="36" customFormat="1" ht="30" x14ac:dyDescent="0.25">
      <c r="A290" s="101">
        <v>276</v>
      </c>
      <c r="B290" s="75">
        <v>91</v>
      </c>
      <c r="C290" s="55" t="s">
        <v>1363</v>
      </c>
      <c r="D290" s="56">
        <f>'Прил.1.1 -перечень домов'!D295</f>
        <v>1985</v>
      </c>
      <c r="E290" s="57">
        <v>4716.3</v>
      </c>
      <c r="F290" s="76">
        <f>SUM('Прил.1.1 -перечень домов'!J295)*(3.9*31+4.13*26+6.71*16+7.69*12+8.45*12+9.29*252)</f>
        <v>12142940.16</v>
      </c>
      <c r="G290" s="57">
        <f t="shared" si="111"/>
        <v>8254443.4000000004</v>
      </c>
      <c r="H290" s="57">
        <v>0</v>
      </c>
      <c r="I290" s="57">
        <v>0</v>
      </c>
      <c r="J290" s="57">
        <v>0</v>
      </c>
      <c r="K290" s="57">
        <v>0</v>
      </c>
      <c r="L290" s="54">
        <v>0</v>
      </c>
      <c r="M290" s="57">
        <v>0</v>
      </c>
      <c r="N290" s="57">
        <v>1630</v>
      </c>
      <c r="O290" s="57">
        <v>4822</v>
      </c>
      <c r="P290" s="57">
        <f t="shared" si="114"/>
        <v>7859860</v>
      </c>
      <c r="Q290" s="57">
        <v>0</v>
      </c>
      <c r="R290" s="57">
        <v>0</v>
      </c>
      <c r="S290" s="57">
        <v>0</v>
      </c>
      <c r="T290" s="57">
        <v>0</v>
      </c>
      <c r="U290" s="57">
        <v>0</v>
      </c>
      <c r="V290" s="57">
        <v>0</v>
      </c>
      <c r="W290" s="101">
        <v>1</v>
      </c>
      <c r="X290" s="57">
        <f t="shared" ref="X290:X291" si="115">E290*48</f>
        <v>226382.4</v>
      </c>
      <c r="Y290" s="101">
        <v>1</v>
      </c>
      <c r="Z290" s="57">
        <f t="shared" si="99"/>
        <v>168201</v>
      </c>
      <c r="AA290" s="73"/>
      <c r="AB290" s="74"/>
      <c r="AC290" s="74"/>
    </row>
    <row r="291" spans="1:29" s="36" customFormat="1" ht="30" x14ac:dyDescent="0.25">
      <c r="A291" s="101">
        <v>277</v>
      </c>
      <c r="B291" s="75">
        <v>92</v>
      </c>
      <c r="C291" s="55" t="s">
        <v>1362</v>
      </c>
      <c r="D291" s="56">
        <f>'Прил.1.1 -перечень домов'!D296</f>
        <v>1989</v>
      </c>
      <c r="E291" s="57">
        <v>2213.5</v>
      </c>
      <c r="F291" s="76">
        <f>SUM('Прил.1.1 -перечень домов'!J296)*(3.9*31+4.13*26+6.71*16+7.69*12+8.45*12+9.29*252)</f>
        <v>5774957.7599999998</v>
      </c>
      <c r="G291" s="57">
        <f t="shared" si="111"/>
        <v>3244579.58</v>
      </c>
      <c r="H291" s="57">
        <v>0</v>
      </c>
      <c r="I291" s="57">
        <v>0</v>
      </c>
      <c r="J291" s="57">
        <v>0</v>
      </c>
      <c r="K291" s="57">
        <v>0</v>
      </c>
      <c r="L291" s="54">
        <v>0</v>
      </c>
      <c r="M291" s="57">
        <v>0</v>
      </c>
      <c r="N291" s="57">
        <v>637.20000000000005</v>
      </c>
      <c r="O291" s="57">
        <v>4822</v>
      </c>
      <c r="P291" s="57">
        <f t="shared" si="114"/>
        <v>3072578.4</v>
      </c>
      <c r="Q291" s="57">
        <v>0</v>
      </c>
      <c r="R291" s="57">
        <v>0</v>
      </c>
      <c r="S291" s="57">
        <v>0</v>
      </c>
      <c r="T291" s="57">
        <v>0</v>
      </c>
      <c r="U291" s="57">
        <v>0</v>
      </c>
      <c r="V291" s="57">
        <v>0</v>
      </c>
      <c r="W291" s="101">
        <v>1</v>
      </c>
      <c r="X291" s="57">
        <f t="shared" si="115"/>
        <v>106248</v>
      </c>
      <c r="Y291" s="101">
        <v>1</v>
      </c>
      <c r="Z291" s="57">
        <f t="shared" si="99"/>
        <v>65753.179999999993</v>
      </c>
      <c r="AA291" s="73"/>
      <c r="AB291" s="74"/>
      <c r="AC291" s="74"/>
    </row>
    <row r="292" spans="1:29" s="36" customFormat="1" ht="30" x14ac:dyDescent="0.25">
      <c r="A292" s="101">
        <v>278</v>
      </c>
      <c r="B292" s="75">
        <v>93</v>
      </c>
      <c r="C292" s="55" t="s">
        <v>1361</v>
      </c>
      <c r="D292" s="56">
        <f>'Прил.1.1 -перечень домов'!D297</f>
        <v>1986</v>
      </c>
      <c r="E292" s="79">
        <v>2975.4</v>
      </c>
      <c r="F292" s="76">
        <f>SUM('Прил.1.1 -перечень домов'!J297)*(3.9*31+4.13*26+6.71*16+7.69*12+8.45*12+9.29*252)</f>
        <v>7614023.04</v>
      </c>
      <c r="G292" s="57">
        <f t="shared" ref="G292:G295" si="116">H292+I292+J292+K292+M292+P292+R292+T292+V292+X292+Z292</f>
        <v>3457939.07</v>
      </c>
      <c r="H292" s="78">
        <v>0</v>
      </c>
      <c r="I292" s="78">
        <v>0</v>
      </c>
      <c r="J292" s="57">
        <f>E292*855</f>
        <v>2543967</v>
      </c>
      <c r="K292" s="57">
        <f t="shared" ref="K292" si="117">E292*228</f>
        <v>678391.2</v>
      </c>
      <c r="L292" s="54">
        <v>0</v>
      </c>
      <c r="M292" s="78">
        <v>0</v>
      </c>
      <c r="N292" s="78">
        <v>0</v>
      </c>
      <c r="O292" s="78"/>
      <c r="P292" s="78">
        <v>0</v>
      </c>
      <c r="Q292" s="78">
        <v>0</v>
      </c>
      <c r="R292" s="78">
        <v>0</v>
      </c>
      <c r="S292" s="78">
        <v>0</v>
      </c>
      <c r="T292" s="78">
        <v>0</v>
      </c>
      <c r="U292" s="78">
        <v>0</v>
      </c>
      <c r="V292" s="78">
        <v>0</v>
      </c>
      <c r="W292" s="101">
        <v>2</v>
      </c>
      <c r="X292" s="57">
        <f>E292*28+E292*28</f>
        <v>166622.39999999999</v>
      </c>
      <c r="Y292" s="101">
        <v>2</v>
      </c>
      <c r="Z292" s="57">
        <f t="shared" si="99"/>
        <v>68958.47</v>
      </c>
      <c r="AA292" s="73"/>
      <c r="AB292" s="74"/>
      <c r="AC292" s="74"/>
    </row>
    <row r="293" spans="1:29" s="36" customFormat="1" ht="30" x14ac:dyDescent="0.25">
      <c r="A293" s="101">
        <v>279</v>
      </c>
      <c r="B293" s="75">
        <v>94</v>
      </c>
      <c r="C293" s="55" t="s">
        <v>1360</v>
      </c>
      <c r="D293" s="56">
        <f>'Прил.1.1 -перечень домов'!D298</f>
        <v>1982</v>
      </c>
      <c r="E293" s="79">
        <v>3015.7</v>
      </c>
      <c r="F293" s="76">
        <f>SUM('Прил.1.1 -перечень домов'!J298)*(3.9*31+4.13*26+6.71*16+7.69*12+8.45*12+9.29*252)</f>
        <v>7757256</v>
      </c>
      <c r="G293" s="57">
        <f t="shared" si="116"/>
        <v>8488532.0500000007</v>
      </c>
      <c r="H293" s="57">
        <v>0</v>
      </c>
      <c r="I293" s="57">
        <f>E293*2700</f>
        <v>8142390</v>
      </c>
      <c r="J293" s="57">
        <v>0</v>
      </c>
      <c r="K293" s="57">
        <v>0</v>
      </c>
      <c r="L293" s="54">
        <v>0</v>
      </c>
      <c r="M293" s="78">
        <v>0</v>
      </c>
      <c r="N293" s="79">
        <v>0</v>
      </c>
      <c r="O293" s="79"/>
      <c r="P293" s="78">
        <v>0</v>
      </c>
      <c r="Q293" s="78">
        <v>0</v>
      </c>
      <c r="R293" s="78">
        <v>0</v>
      </c>
      <c r="S293" s="78">
        <v>0</v>
      </c>
      <c r="T293" s="78">
        <v>0</v>
      </c>
      <c r="U293" s="78">
        <v>0</v>
      </c>
      <c r="V293" s="78">
        <v>0</v>
      </c>
      <c r="W293" s="101">
        <v>1</v>
      </c>
      <c r="X293" s="57">
        <f>E293*57</f>
        <v>171894.9</v>
      </c>
      <c r="Y293" s="101">
        <v>1</v>
      </c>
      <c r="Z293" s="57">
        <f t="shared" si="99"/>
        <v>174247.15</v>
      </c>
      <c r="AA293" s="73"/>
      <c r="AB293" s="74"/>
      <c r="AC293" s="74"/>
    </row>
    <row r="294" spans="1:29" s="116" customFormat="1" ht="32.25" customHeight="1" x14ac:dyDescent="0.25">
      <c r="A294" s="107">
        <v>280</v>
      </c>
      <c r="B294" s="108">
        <v>95</v>
      </c>
      <c r="C294" s="109" t="s">
        <v>1359</v>
      </c>
      <c r="D294" s="110">
        <f>'Прил.1.1 -перечень домов'!D299</f>
        <v>1993</v>
      </c>
      <c r="E294" s="111">
        <v>13414.8</v>
      </c>
      <c r="F294" s="112">
        <f>SUM('Прил.1.1 -перечень домов'!J299)*(3.9*31+4.13*26+6.71*16+7.69*12+8.45*12+9.29*252)</f>
        <v>35059065.600000001</v>
      </c>
      <c r="G294" s="111">
        <f t="shared" si="116"/>
        <v>9637308.8000000007</v>
      </c>
      <c r="H294" s="111">
        <v>0</v>
      </c>
      <c r="I294" s="111">
        <v>0</v>
      </c>
      <c r="J294" s="111">
        <v>0</v>
      </c>
      <c r="K294" s="111">
        <v>0</v>
      </c>
      <c r="L294" s="113">
        <v>0</v>
      </c>
      <c r="M294" s="111">
        <v>0</v>
      </c>
      <c r="N294" s="111">
        <v>1826</v>
      </c>
      <c r="O294" s="111">
        <v>4822</v>
      </c>
      <c r="P294" s="111">
        <f t="shared" ref="P294:P295" si="118">O294*N294</f>
        <v>8804972</v>
      </c>
      <c r="Q294" s="111">
        <v>0</v>
      </c>
      <c r="R294" s="111">
        <v>0</v>
      </c>
      <c r="S294" s="111">
        <v>0</v>
      </c>
      <c r="T294" s="111">
        <v>0</v>
      </c>
      <c r="U294" s="111">
        <v>0</v>
      </c>
      <c r="V294" s="111">
        <v>0</v>
      </c>
      <c r="W294" s="107">
        <v>1</v>
      </c>
      <c r="X294" s="111">
        <f t="shared" ref="X294:X295" si="119">E294*48</f>
        <v>643910.40000000002</v>
      </c>
      <c r="Y294" s="107">
        <v>1</v>
      </c>
      <c r="Z294" s="111">
        <f t="shared" si="99"/>
        <v>188426.4</v>
      </c>
      <c r="AA294" s="114"/>
      <c r="AB294" s="115"/>
      <c r="AC294" s="115"/>
    </row>
    <row r="295" spans="1:29" s="36" customFormat="1" ht="30" x14ac:dyDescent="0.25">
      <c r="A295" s="101">
        <v>281</v>
      </c>
      <c r="B295" s="75">
        <v>96</v>
      </c>
      <c r="C295" s="55" t="s">
        <v>1358</v>
      </c>
      <c r="D295" s="56">
        <f>'Прил.1.1 -перечень домов'!D300</f>
        <v>1986</v>
      </c>
      <c r="E295" s="57">
        <v>5414.7</v>
      </c>
      <c r="F295" s="76">
        <f>SUM('Прил.1.1 -перечень домов'!J300)*(3.9*31+4.13*26+6.71*16+7.69*12+8.45*12+9.29*252)</f>
        <v>1674017.28</v>
      </c>
      <c r="G295" s="57">
        <f t="shared" si="116"/>
        <v>6440035.0199999996</v>
      </c>
      <c r="H295" s="57">
        <v>0</v>
      </c>
      <c r="I295" s="57">
        <v>0</v>
      </c>
      <c r="J295" s="57">
        <v>0</v>
      </c>
      <c r="K295" s="57">
        <v>0</v>
      </c>
      <c r="L295" s="54">
        <v>0</v>
      </c>
      <c r="M295" s="57">
        <v>0</v>
      </c>
      <c r="N295" s="57">
        <v>1254.8</v>
      </c>
      <c r="O295" s="57">
        <v>4822</v>
      </c>
      <c r="P295" s="57">
        <f t="shared" si="118"/>
        <v>6050645.5999999996</v>
      </c>
      <c r="Q295" s="57">
        <v>0</v>
      </c>
      <c r="R295" s="57">
        <v>0</v>
      </c>
      <c r="S295" s="57">
        <v>0</v>
      </c>
      <c r="T295" s="57">
        <v>0</v>
      </c>
      <c r="U295" s="57">
        <v>0</v>
      </c>
      <c r="V295" s="57">
        <v>0</v>
      </c>
      <c r="W295" s="101">
        <v>1</v>
      </c>
      <c r="X295" s="57">
        <f t="shared" si="119"/>
        <v>259905.6</v>
      </c>
      <c r="Y295" s="101">
        <v>1</v>
      </c>
      <c r="Z295" s="57">
        <f t="shared" si="99"/>
        <v>129483.82</v>
      </c>
      <c r="AA295" s="73"/>
      <c r="AB295" s="74"/>
      <c r="AC295" s="74"/>
    </row>
    <row r="296" spans="1:29" s="36" customFormat="1" ht="30" x14ac:dyDescent="0.25">
      <c r="A296" s="101">
        <v>282</v>
      </c>
      <c r="B296" s="75">
        <v>97</v>
      </c>
      <c r="C296" s="55" t="s">
        <v>1357</v>
      </c>
      <c r="D296" s="56">
        <f>'Прил.1.1 -перечень домов'!D301</f>
        <v>1982</v>
      </c>
      <c r="E296" s="79">
        <v>4971.6000000000004</v>
      </c>
      <c r="F296" s="76">
        <f>SUM('Прил.1.1 -перечень домов'!J301)*(3.9*31+4.13*26+6.71*16+7.69*12+8.45*12+9.29*252)</f>
        <v>12674251.199999999</v>
      </c>
      <c r="G296" s="57">
        <f t="shared" ref="G296:G309" si="120">H296+I296+J296+K296+M296+P296+R296+T296+V296+X296+Z296</f>
        <v>13993960.25</v>
      </c>
      <c r="H296" s="78">
        <v>0</v>
      </c>
      <c r="I296" s="57">
        <f t="shared" ref="I296:I298" si="121">E296*2700</f>
        <v>13423320</v>
      </c>
      <c r="J296" s="78">
        <v>0</v>
      </c>
      <c r="K296" s="78">
        <v>0</v>
      </c>
      <c r="L296" s="54">
        <v>0</v>
      </c>
      <c r="M296" s="78">
        <v>0</v>
      </c>
      <c r="N296" s="78">
        <v>0</v>
      </c>
      <c r="O296" s="78"/>
      <c r="P296" s="78">
        <v>0</v>
      </c>
      <c r="Q296" s="78">
        <v>0</v>
      </c>
      <c r="R296" s="78">
        <v>0</v>
      </c>
      <c r="S296" s="78">
        <v>0</v>
      </c>
      <c r="T296" s="78">
        <v>0</v>
      </c>
      <c r="U296" s="78">
        <v>0</v>
      </c>
      <c r="V296" s="78">
        <v>0</v>
      </c>
      <c r="W296" s="101">
        <v>1</v>
      </c>
      <c r="X296" s="57">
        <f>E296*57</f>
        <v>283381.2</v>
      </c>
      <c r="Y296" s="101">
        <v>1</v>
      </c>
      <c r="Z296" s="57">
        <f t="shared" si="99"/>
        <v>287259.05</v>
      </c>
      <c r="AA296" s="73"/>
      <c r="AB296" s="74"/>
      <c r="AC296" s="74"/>
    </row>
    <row r="297" spans="1:29" s="36" customFormat="1" ht="30" x14ac:dyDescent="0.25">
      <c r="A297" s="101">
        <v>283</v>
      </c>
      <c r="B297" s="75">
        <v>98</v>
      </c>
      <c r="C297" s="55" t="s">
        <v>1356</v>
      </c>
      <c r="D297" s="56">
        <f>'Прил.1.1 -перечень домов'!D302</f>
        <v>1982</v>
      </c>
      <c r="E297" s="79">
        <v>3044.3</v>
      </c>
      <c r="F297" s="76">
        <f>SUM('Прил.1.1 -перечень домов'!J302)*(3.9*31+4.13*26+6.71*16+7.69*12+8.45*12+9.29*252)</f>
        <v>7862886.7199999997</v>
      </c>
      <c r="G297" s="57">
        <f t="shared" si="120"/>
        <v>12107047.76</v>
      </c>
      <c r="H297" s="78">
        <v>0</v>
      </c>
      <c r="I297" s="57">
        <f t="shared" si="121"/>
        <v>8219610</v>
      </c>
      <c r="J297" s="57">
        <f>E297*855</f>
        <v>2602876.5</v>
      </c>
      <c r="K297" s="57">
        <f t="shared" ref="K297" si="122">E297*228</f>
        <v>694100.4</v>
      </c>
      <c r="L297" s="54">
        <v>0</v>
      </c>
      <c r="M297" s="78">
        <v>0</v>
      </c>
      <c r="N297" s="78">
        <v>0</v>
      </c>
      <c r="O297" s="78"/>
      <c r="P297" s="78">
        <v>0</v>
      </c>
      <c r="Q297" s="78">
        <v>0</v>
      </c>
      <c r="R297" s="78">
        <v>0</v>
      </c>
      <c r="S297" s="78">
        <v>0</v>
      </c>
      <c r="T297" s="78">
        <v>0</v>
      </c>
      <c r="U297" s="78">
        <v>0</v>
      </c>
      <c r="V297" s="78">
        <v>0</v>
      </c>
      <c r="W297" s="101">
        <v>3</v>
      </c>
      <c r="X297" s="57">
        <f>E297*57+E297*28+E297*28</f>
        <v>344005.9</v>
      </c>
      <c r="Y297" s="101">
        <v>3</v>
      </c>
      <c r="Z297" s="57">
        <f t="shared" si="99"/>
        <v>246454.96</v>
      </c>
      <c r="AA297" s="73"/>
      <c r="AB297" s="74"/>
      <c r="AC297" s="74"/>
    </row>
    <row r="298" spans="1:29" s="36" customFormat="1" ht="30" x14ac:dyDescent="0.25">
      <c r="A298" s="101">
        <v>284</v>
      </c>
      <c r="B298" s="75">
        <v>99</v>
      </c>
      <c r="C298" s="55" t="s">
        <v>1355</v>
      </c>
      <c r="D298" s="56">
        <f>'Прил.1.1 -перечень домов'!D303</f>
        <v>1968</v>
      </c>
      <c r="E298" s="79">
        <v>3764.3</v>
      </c>
      <c r="F298" s="76">
        <f>SUM('Прил.1.1 -перечень домов'!J303)*(3.9*31+4.13*26+6.71*16+7.69*12+8.45*12+9.29*252)</f>
        <v>8744099.5199999996</v>
      </c>
      <c r="G298" s="57">
        <f t="shared" si="120"/>
        <v>10595676.35</v>
      </c>
      <c r="H298" s="78">
        <v>0</v>
      </c>
      <c r="I298" s="57">
        <f t="shared" si="121"/>
        <v>10163610</v>
      </c>
      <c r="J298" s="78">
        <v>0</v>
      </c>
      <c r="K298" s="78">
        <v>0</v>
      </c>
      <c r="L298" s="54">
        <v>0</v>
      </c>
      <c r="M298" s="78">
        <v>0</v>
      </c>
      <c r="N298" s="78">
        <v>0</v>
      </c>
      <c r="O298" s="78"/>
      <c r="P298" s="78">
        <v>0</v>
      </c>
      <c r="Q298" s="78">
        <v>0</v>
      </c>
      <c r="R298" s="78">
        <v>0</v>
      </c>
      <c r="S298" s="78">
        <v>0</v>
      </c>
      <c r="T298" s="78">
        <v>0</v>
      </c>
      <c r="U298" s="78">
        <v>0</v>
      </c>
      <c r="V298" s="78">
        <v>0</v>
      </c>
      <c r="W298" s="101">
        <v>1</v>
      </c>
      <c r="X298" s="57">
        <f>E298*57</f>
        <v>214565.1</v>
      </c>
      <c r="Y298" s="101">
        <v>1</v>
      </c>
      <c r="Z298" s="57">
        <f t="shared" si="99"/>
        <v>217501.25</v>
      </c>
      <c r="AA298" s="73"/>
      <c r="AB298" s="74"/>
      <c r="AC298" s="74"/>
    </row>
    <row r="299" spans="1:29" s="36" customFormat="1" ht="30" x14ac:dyDescent="0.25">
      <c r="A299" s="101">
        <v>285</v>
      </c>
      <c r="B299" s="75">
        <v>100</v>
      </c>
      <c r="C299" s="55" t="s">
        <v>1354</v>
      </c>
      <c r="D299" s="56">
        <f>'Прил.1.1 -перечень домов'!D304</f>
        <v>1992</v>
      </c>
      <c r="E299" s="57">
        <v>1472.1</v>
      </c>
      <c r="F299" s="76">
        <f>SUM('Прил.1.1 -перечень домов'!J304)*(3.9*31+4.13*26+6.71*16+7.69*12+8.45*12+9.29*252)</f>
        <v>3640241.28</v>
      </c>
      <c r="G299" s="57">
        <f t="shared" si="120"/>
        <v>1720599.72</v>
      </c>
      <c r="H299" s="57">
        <v>0</v>
      </c>
      <c r="I299" s="57">
        <v>0</v>
      </c>
      <c r="J299" s="57">
        <v>0</v>
      </c>
      <c r="K299" s="57">
        <v>0</v>
      </c>
      <c r="L299" s="54">
        <v>0</v>
      </c>
      <c r="M299" s="57">
        <v>0</v>
      </c>
      <c r="N299" s="57">
        <v>335</v>
      </c>
      <c r="O299" s="57">
        <v>4822</v>
      </c>
      <c r="P299" s="57">
        <f t="shared" ref="P299:P309" si="123">O299*N299</f>
        <v>1615370</v>
      </c>
      <c r="Q299" s="57">
        <v>0</v>
      </c>
      <c r="R299" s="57">
        <v>0</v>
      </c>
      <c r="S299" s="57">
        <v>0</v>
      </c>
      <c r="T299" s="57">
        <v>0</v>
      </c>
      <c r="U299" s="57">
        <v>0</v>
      </c>
      <c r="V299" s="57">
        <v>0</v>
      </c>
      <c r="W299" s="101">
        <v>1</v>
      </c>
      <c r="X299" s="57">
        <f t="shared" ref="X299:X309" si="124">E299*48</f>
        <v>70660.800000000003</v>
      </c>
      <c r="Y299" s="101">
        <v>1</v>
      </c>
      <c r="Z299" s="57">
        <f t="shared" si="99"/>
        <v>34568.92</v>
      </c>
      <c r="AA299" s="73"/>
      <c r="AB299" s="74"/>
      <c r="AC299" s="74"/>
    </row>
    <row r="300" spans="1:29" s="36" customFormat="1" ht="30" x14ac:dyDescent="0.25">
      <c r="A300" s="101">
        <v>286</v>
      </c>
      <c r="B300" s="75">
        <v>101</v>
      </c>
      <c r="C300" s="55" t="s">
        <v>1353</v>
      </c>
      <c r="D300" s="56">
        <f>'Прил.1.1 -перечень домов'!D305</f>
        <v>1993</v>
      </c>
      <c r="E300" s="57">
        <v>1399.4</v>
      </c>
      <c r="F300" s="76">
        <f>SUM('Прил.1.1 -перечень домов'!J305)*(3.9*31+4.13*26+6.71*16+7.69*12+8.45*12+9.29*252)</f>
        <v>3478637.76</v>
      </c>
      <c r="G300" s="57">
        <f t="shared" si="120"/>
        <v>1791480.5</v>
      </c>
      <c r="H300" s="57">
        <v>0</v>
      </c>
      <c r="I300" s="57">
        <v>0</v>
      </c>
      <c r="J300" s="57">
        <v>0</v>
      </c>
      <c r="K300" s="57">
        <v>0</v>
      </c>
      <c r="L300" s="54">
        <v>0</v>
      </c>
      <c r="M300" s="57">
        <v>0</v>
      </c>
      <c r="N300" s="57">
        <v>350.1</v>
      </c>
      <c r="O300" s="57">
        <v>4822</v>
      </c>
      <c r="P300" s="57">
        <f t="shared" si="123"/>
        <v>1688182.2</v>
      </c>
      <c r="Q300" s="57">
        <v>0</v>
      </c>
      <c r="R300" s="57">
        <v>0</v>
      </c>
      <c r="S300" s="57">
        <v>0</v>
      </c>
      <c r="T300" s="57">
        <v>0</v>
      </c>
      <c r="U300" s="57">
        <v>0</v>
      </c>
      <c r="V300" s="57">
        <v>0</v>
      </c>
      <c r="W300" s="101">
        <v>1</v>
      </c>
      <c r="X300" s="57">
        <f t="shared" si="124"/>
        <v>67171.199999999997</v>
      </c>
      <c r="Y300" s="101">
        <v>1</v>
      </c>
      <c r="Z300" s="57">
        <f t="shared" si="99"/>
        <v>36127.1</v>
      </c>
      <c r="AA300" s="73"/>
      <c r="AB300" s="74"/>
      <c r="AC300" s="74"/>
    </row>
    <row r="301" spans="1:29" s="36" customFormat="1" ht="30" x14ac:dyDescent="0.25">
      <c r="A301" s="101">
        <v>287</v>
      </c>
      <c r="B301" s="75">
        <v>102</v>
      </c>
      <c r="C301" s="55" t="s">
        <v>1352</v>
      </c>
      <c r="D301" s="56">
        <f>'Прил.1.1 -перечень домов'!D306</f>
        <v>1990</v>
      </c>
      <c r="E301" s="57">
        <v>3258</v>
      </c>
      <c r="F301" s="76">
        <f>SUM('Прил.1.1 -перечень домов'!J306)*(3.9*31+4.13*26+6.71*16+7.69*12+8.45*12+9.29*252)</f>
        <v>8314400.6399999997</v>
      </c>
      <c r="G301" s="57">
        <f t="shared" si="120"/>
        <v>3663612.37</v>
      </c>
      <c r="H301" s="57">
        <v>0</v>
      </c>
      <c r="I301" s="57">
        <v>0</v>
      </c>
      <c r="J301" s="57">
        <v>0</v>
      </c>
      <c r="K301" s="57">
        <v>0</v>
      </c>
      <c r="L301" s="54">
        <v>0</v>
      </c>
      <c r="M301" s="57">
        <v>0</v>
      </c>
      <c r="N301" s="57">
        <v>712.1</v>
      </c>
      <c r="O301" s="57">
        <v>4822</v>
      </c>
      <c r="P301" s="57">
        <f t="shared" si="123"/>
        <v>3433746.2</v>
      </c>
      <c r="Q301" s="57">
        <v>0</v>
      </c>
      <c r="R301" s="57">
        <v>0</v>
      </c>
      <c r="S301" s="57">
        <v>0</v>
      </c>
      <c r="T301" s="57">
        <v>0</v>
      </c>
      <c r="U301" s="57">
        <v>0</v>
      </c>
      <c r="V301" s="57">
        <v>0</v>
      </c>
      <c r="W301" s="101">
        <v>1</v>
      </c>
      <c r="X301" s="57">
        <f t="shared" si="124"/>
        <v>156384</v>
      </c>
      <c r="Y301" s="101">
        <v>1</v>
      </c>
      <c r="Z301" s="57">
        <f t="shared" si="99"/>
        <v>73482.17</v>
      </c>
      <c r="AA301" s="73"/>
      <c r="AB301" s="74"/>
      <c r="AC301" s="74"/>
    </row>
    <row r="302" spans="1:29" s="36" customFormat="1" ht="30" x14ac:dyDescent="0.25">
      <c r="A302" s="101">
        <v>288</v>
      </c>
      <c r="B302" s="75">
        <v>103</v>
      </c>
      <c r="C302" s="55" t="s">
        <v>1351</v>
      </c>
      <c r="D302" s="56">
        <f>'Прил.1.1 -перечень домов'!D307</f>
        <v>1990</v>
      </c>
      <c r="E302" s="57">
        <v>3639.92</v>
      </c>
      <c r="F302" s="76">
        <f>SUM('Прил.1.1 -перечень домов'!J307)*(3.9*31+4.13*26+6.71*16+7.69*12+8.45*12+9.29*252)</f>
        <v>9454867.9700000007</v>
      </c>
      <c r="G302" s="57">
        <f t="shared" si="120"/>
        <v>4465542.38</v>
      </c>
      <c r="H302" s="57">
        <v>0</v>
      </c>
      <c r="I302" s="57">
        <v>0</v>
      </c>
      <c r="J302" s="57">
        <v>0</v>
      </c>
      <c r="K302" s="57">
        <v>0</v>
      </c>
      <c r="L302" s="54">
        <v>0</v>
      </c>
      <c r="M302" s="57">
        <v>0</v>
      </c>
      <c r="N302" s="57">
        <v>871.2</v>
      </c>
      <c r="O302" s="57">
        <v>4822</v>
      </c>
      <c r="P302" s="57">
        <f t="shared" si="123"/>
        <v>4200926.4000000004</v>
      </c>
      <c r="Q302" s="57">
        <v>0</v>
      </c>
      <c r="R302" s="57">
        <v>0</v>
      </c>
      <c r="S302" s="57">
        <v>0</v>
      </c>
      <c r="T302" s="57">
        <v>0</v>
      </c>
      <c r="U302" s="57">
        <v>0</v>
      </c>
      <c r="V302" s="57">
        <v>0</v>
      </c>
      <c r="W302" s="101">
        <v>1</v>
      </c>
      <c r="X302" s="57">
        <f t="shared" si="124"/>
        <v>174716.16</v>
      </c>
      <c r="Y302" s="101">
        <v>1</v>
      </c>
      <c r="Z302" s="57">
        <f t="shared" si="99"/>
        <v>89899.82</v>
      </c>
      <c r="AA302" s="73"/>
      <c r="AB302" s="74"/>
      <c r="AC302" s="74"/>
    </row>
    <row r="303" spans="1:29" s="36" customFormat="1" ht="30" x14ac:dyDescent="0.25">
      <c r="A303" s="101">
        <v>289</v>
      </c>
      <c r="B303" s="75">
        <v>104</v>
      </c>
      <c r="C303" s="55" t="s">
        <v>1350</v>
      </c>
      <c r="D303" s="56">
        <f>'Прил.1.1 -перечень домов'!D308</f>
        <v>1990</v>
      </c>
      <c r="E303" s="57">
        <v>3201.7</v>
      </c>
      <c r="F303" s="76">
        <f>SUM('Прил.1.1 -перечень домов'!J308)*(3.9*31+4.13*26+6.71*16+7.69*12+8.45*12+9.29*252)</f>
        <v>8179778.8799999999</v>
      </c>
      <c r="G303" s="57">
        <f t="shared" si="120"/>
        <v>3752026</v>
      </c>
      <c r="H303" s="57">
        <v>0</v>
      </c>
      <c r="I303" s="57">
        <v>0</v>
      </c>
      <c r="J303" s="57">
        <v>0</v>
      </c>
      <c r="K303" s="57">
        <v>0</v>
      </c>
      <c r="L303" s="54">
        <v>0</v>
      </c>
      <c r="M303" s="57">
        <v>0</v>
      </c>
      <c r="N303" s="57">
        <v>730.6</v>
      </c>
      <c r="O303" s="57">
        <v>4822</v>
      </c>
      <c r="P303" s="57">
        <f t="shared" si="123"/>
        <v>3522953.2</v>
      </c>
      <c r="Q303" s="57">
        <v>0</v>
      </c>
      <c r="R303" s="57">
        <v>0</v>
      </c>
      <c r="S303" s="57">
        <v>0</v>
      </c>
      <c r="T303" s="57">
        <v>0</v>
      </c>
      <c r="U303" s="57">
        <v>0</v>
      </c>
      <c r="V303" s="57">
        <v>0</v>
      </c>
      <c r="W303" s="101">
        <v>1</v>
      </c>
      <c r="X303" s="57">
        <f t="shared" si="124"/>
        <v>153681.60000000001</v>
      </c>
      <c r="Y303" s="101">
        <v>1</v>
      </c>
      <c r="Z303" s="57">
        <f t="shared" si="99"/>
        <v>75391.199999999997</v>
      </c>
      <c r="AA303" s="73"/>
      <c r="AB303" s="74"/>
      <c r="AC303" s="74"/>
    </row>
    <row r="304" spans="1:29" s="36" customFormat="1" ht="30" x14ac:dyDescent="0.25">
      <c r="A304" s="101">
        <v>290</v>
      </c>
      <c r="B304" s="75">
        <v>105</v>
      </c>
      <c r="C304" s="55" t="s">
        <v>1349</v>
      </c>
      <c r="D304" s="56">
        <f>'Прил.1.1 -перечень домов'!D309</f>
        <v>1992</v>
      </c>
      <c r="E304" s="57">
        <v>2509.8000000000002</v>
      </c>
      <c r="F304" s="76">
        <f>SUM('Прил.1.1 -перечень домов'!J309)*(3.9*31+4.13*26+6.71*16+7.69*12+8.45*12+9.29*252)</f>
        <v>6500594.8799999999</v>
      </c>
      <c r="G304" s="57">
        <f t="shared" si="120"/>
        <v>5516257.3600000003</v>
      </c>
      <c r="H304" s="57">
        <v>0</v>
      </c>
      <c r="I304" s="57">
        <v>0</v>
      </c>
      <c r="J304" s="57">
        <v>0</v>
      </c>
      <c r="K304" s="57">
        <v>0</v>
      </c>
      <c r="L304" s="54">
        <v>0</v>
      </c>
      <c r="M304" s="57">
        <v>0</v>
      </c>
      <c r="N304" s="57">
        <v>800.9</v>
      </c>
      <c r="O304" s="57">
        <v>6596</v>
      </c>
      <c r="P304" s="57">
        <f t="shared" si="123"/>
        <v>5282736.4000000004</v>
      </c>
      <c r="Q304" s="57">
        <v>0</v>
      </c>
      <c r="R304" s="57">
        <v>0</v>
      </c>
      <c r="S304" s="57">
        <v>0</v>
      </c>
      <c r="T304" s="57">
        <v>0</v>
      </c>
      <c r="U304" s="57">
        <v>0</v>
      </c>
      <c r="V304" s="57">
        <v>0</v>
      </c>
      <c r="W304" s="101">
        <v>1</v>
      </c>
      <c r="X304" s="57">
        <f t="shared" si="124"/>
        <v>120470.39999999999</v>
      </c>
      <c r="Y304" s="101">
        <v>1</v>
      </c>
      <c r="Z304" s="57">
        <f t="shared" si="99"/>
        <v>113050.56</v>
      </c>
      <c r="AA304" s="73"/>
      <c r="AB304" s="74"/>
      <c r="AC304" s="74"/>
    </row>
    <row r="305" spans="1:29" s="36" customFormat="1" ht="30" x14ac:dyDescent="0.25">
      <c r="A305" s="101">
        <v>291</v>
      </c>
      <c r="B305" s="75">
        <v>106</v>
      </c>
      <c r="C305" s="55" t="s">
        <v>1348</v>
      </c>
      <c r="D305" s="56">
        <f>'Прил.1.1 -перечень домов'!D310</f>
        <v>1995</v>
      </c>
      <c r="E305" s="57">
        <v>2499.7199999999998</v>
      </c>
      <c r="F305" s="76">
        <f>SUM('Прил.1.1 -перечень домов'!J310)*(3.9*31+4.13*26+6.71*16+7.69*12+8.45*12+9.29*252)</f>
        <v>6459031.4900000002</v>
      </c>
      <c r="G305" s="57">
        <f t="shared" si="120"/>
        <v>5358124.1100000003</v>
      </c>
      <c r="H305" s="57">
        <v>0</v>
      </c>
      <c r="I305" s="57">
        <v>0</v>
      </c>
      <c r="J305" s="57">
        <v>0</v>
      </c>
      <c r="K305" s="57">
        <v>0</v>
      </c>
      <c r="L305" s="54">
        <v>0</v>
      </c>
      <c r="M305" s="57">
        <v>0</v>
      </c>
      <c r="N305" s="57">
        <v>777.5</v>
      </c>
      <c r="O305" s="57">
        <v>6596</v>
      </c>
      <c r="P305" s="57">
        <f t="shared" si="123"/>
        <v>5128390</v>
      </c>
      <c r="Q305" s="57">
        <v>0</v>
      </c>
      <c r="R305" s="57">
        <v>0</v>
      </c>
      <c r="S305" s="57">
        <v>0</v>
      </c>
      <c r="T305" s="57">
        <v>0</v>
      </c>
      <c r="U305" s="57">
        <v>0</v>
      </c>
      <c r="V305" s="57">
        <v>0</v>
      </c>
      <c r="W305" s="101">
        <v>1</v>
      </c>
      <c r="X305" s="57">
        <f t="shared" si="124"/>
        <v>119986.56</v>
      </c>
      <c r="Y305" s="101">
        <v>1</v>
      </c>
      <c r="Z305" s="57">
        <f t="shared" si="99"/>
        <v>109747.55</v>
      </c>
      <c r="AA305" s="73"/>
      <c r="AB305" s="74"/>
      <c r="AC305" s="74"/>
    </row>
    <row r="306" spans="1:29" s="36" customFormat="1" ht="30" x14ac:dyDescent="0.25">
      <c r="A306" s="101">
        <v>292</v>
      </c>
      <c r="B306" s="75">
        <v>107</v>
      </c>
      <c r="C306" s="55" t="s">
        <v>1347</v>
      </c>
      <c r="D306" s="56">
        <f>'Прил.1.1 -перечень домов'!D311</f>
        <v>1996</v>
      </c>
      <c r="E306" s="57">
        <v>3094.88</v>
      </c>
      <c r="F306" s="76">
        <f>SUM('Прил.1.1 -перечень домов'!J311)*(3.9*31+4.13*26+6.71*16+7.69*12+8.45*12+9.29*252)</f>
        <v>8093896.5099999998</v>
      </c>
      <c r="G306" s="57">
        <f t="shared" si="120"/>
        <v>2869017.19</v>
      </c>
      <c r="H306" s="57">
        <v>0</v>
      </c>
      <c r="I306" s="57">
        <v>0</v>
      </c>
      <c r="J306" s="57">
        <v>0</v>
      </c>
      <c r="K306" s="57">
        <v>0</v>
      </c>
      <c r="L306" s="54">
        <v>0</v>
      </c>
      <c r="M306" s="57">
        <v>0</v>
      </c>
      <c r="N306" s="57">
        <v>403.8</v>
      </c>
      <c r="O306" s="57">
        <v>6596</v>
      </c>
      <c r="P306" s="57">
        <f t="shared" si="123"/>
        <v>2663464.7999999998</v>
      </c>
      <c r="Q306" s="57">
        <v>0</v>
      </c>
      <c r="R306" s="57">
        <v>0</v>
      </c>
      <c r="S306" s="57">
        <v>0</v>
      </c>
      <c r="T306" s="57">
        <v>0</v>
      </c>
      <c r="U306" s="57">
        <v>0</v>
      </c>
      <c r="V306" s="57">
        <v>0</v>
      </c>
      <c r="W306" s="101">
        <v>1</v>
      </c>
      <c r="X306" s="57">
        <f t="shared" si="124"/>
        <v>148554.23999999999</v>
      </c>
      <c r="Y306" s="101">
        <v>1</v>
      </c>
      <c r="Z306" s="57">
        <f t="shared" si="99"/>
        <v>56998.15</v>
      </c>
      <c r="AA306" s="73"/>
      <c r="AB306" s="74"/>
      <c r="AC306" s="74"/>
    </row>
    <row r="307" spans="1:29" s="36" customFormat="1" ht="30" x14ac:dyDescent="0.25">
      <c r="A307" s="101">
        <v>293</v>
      </c>
      <c r="B307" s="75">
        <v>108</v>
      </c>
      <c r="C307" s="55" t="s">
        <v>1346</v>
      </c>
      <c r="D307" s="56">
        <f>'Прил.1.1 -перечень домов'!D312</f>
        <v>1984</v>
      </c>
      <c r="E307" s="57">
        <v>10273.4</v>
      </c>
      <c r="F307" s="76">
        <f>SUM('Прил.1.1 -перечень домов'!J312)*(3.9*31+4.13*26+6.71*16+7.69*12+8.45*12+9.29*252)</f>
        <v>25542828.48</v>
      </c>
      <c r="G307" s="57">
        <f t="shared" si="120"/>
        <v>14451113.93</v>
      </c>
      <c r="H307" s="57">
        <v>0</v>
      </c>
      <c r="I307" s="57">
        <v>0</v>
      </c>
      <c r="J307" s="57">
        <v>0</v>
      </c>
      <c r="K307" s="57">
        <v>0</v>
      </c>
      <c r="L307" s="54">
        <v>0</v>
      </c>
      <c r="M307" s="57">
        <v>0</v>
      </c>
      <c r="N307" s="57">
        <v>2834</v>
      </c>
      <c r="O307" s="57">
        <v>4822</v>
      </c>
      <c r="P307" s="57">
        <f t="shared" si="123"/>
        <v>13665548</v>
      </c>
      <c r="Q307" s="57">
        <v>0</v>
      </c>
      <c r="R307" s="57">
        <v>0</v>
      </c>
      <c r="S307" s="57">
        <v>0</v>
      </c>
      <c r="T307" s="57">
        <v>0</v>
      </c>
      <c r="U307" s="57">
        <v>0</v>
      </c>
      <c r="V307" s="57">
        <v>0</v>
      </c>
      <c r="W307" s="101">
        <v>1</v>
      </c>
      <c r="X307" s="57">
        <f t="shared" si="124"/>
        <v>493123.2</v>
      </c>
      <c r="Y307" s="101">
        <v>1</v>
      </c>
      <c r="Z307" s="57">
        <f t="shared" si="99"/>
        <v>292442.73</v>
      </c>
      <c r="AA307" s="73"/>
      <c r="AB307" s="74"/>
      <c r="AC307" s="74"/>
    </row>
    <row r="308" spans="1:29" s="36" customFormat="1" ht="30" x14ac:dyDescent="0.25">
      <c r="A308" s="101">
        <v>294</v>
      </c>
      <c r="B308" s="75">
        <v>109</v>
      </c>
      <c r="C308" s="55" t="s">
        <v>1345</v>
      </c>
      <c r="D308" s="56">
        <f>'Прил.1.1 -перечень домов'!D313</f>
        <v>1993</v>
      </c>
      <c r="E308" s="57">
        <v>1853.2</v>
      </c>
      <c r="F308" s="76">
        <f>SUM('Прил.1.1 -перечень домов'!J313)*(3.9*31+4.13*26+6.71*16+7.69*12+8.45*12+9.29*252)</f>
        <v>4806771.84</v>
      </c>
      <c r="G308" s="57">
        <f t="shared" si="120"/>
        <v>2235351.75</v>
      </c>
      <c r="H308" s="57">
        <v>0</v>
      </c>
      <c r="I308" s="57">
        <v>0</v>
      </c>
      <c r="J308" s="57">
        <v>0</v>
      </c>
      <c r="K308" s="57">
        <v>0</v>
      </c>
      <c r="L308" s="54">
        <v>0</v>
      </c>
      <c r="M308" s="57">
        <v>0</v>
      </c>
      <c r="N308" s="57">
        <v>435.8</v>
      </c>
      <c r="O308" s="57">
        <v>4822</v>
      </c>
      <c r="P308" s="57">
        <f t="shared" si="123"/>
        <v>2101427.6</v>
      </c>
      <c r="Q308" s="57">
        <v>0</v>
      </c>
      <c r="R308" s="57">
        <v>0</v>
      </c>
      <c r="S308" s="57">
        <v>0</v>
      </c>
      <c r="T308" s="57">
        <v>0</v>
      </c>
      <c r="U308" s="57">
        <v>0</v>
      </c>
      <c r="V308" s="57">
        <v>0</v>
      </c>
      <c r="W308" s="101">
        <v>1</v>
      </c>
      <c r="X308" s="57">
        <f t="shared" si="124"/>
        <v>88953.600000000006</v>
      </c>
      <c r="Y308" s="101">
        <v>1</v>
      </c>
      <c r="Z308" s="57">
        <f t="shared" si="99"/>
        <v>44970.55</v>
      </c>
      <c r="AA308" s="73"/>
      <c r="AB308" s="74"/>
      <c r="AC308" s="74"/>
    </row>
    <row r="309" spans="1:29" s="36" customFormat="1" ht="30" x14ac:dyDescent="0.25">
      <c r="A309" s="101">
        <v>295</v>
      </c>
      <c r="B309" s="75">
        <v>110</v>
      </c>
      <c r="C309" s="55" t="s">
        <v>1344</v>
      </c>
      <c r="D309" s="56">
        <f>'Прил.1.1 -перечень домов'!D314</f>
        <v>1993</v>
      </c>
      <c r="E309" s="57">
        <v>1858.3</v>
      </c>
      <c r="F309" s="76">
        <f>SUM('Прил.1.1 -перечень домов'!J314)*(3.9*31+4.13*26+6.71*16+7.69*12+8.45*12+9.29*252)</f>
        <v>4823133.12</v>
      </c>
      <c r="G309" s="57">
        <f t="shared" si="120"/>
        <v>2230671.3599999999</v>
      </c>
      <c r="H309" s="57">
        <v>0</v>
      </c>
      <c r="I309" s="57">
        <v>0</v>
      </c>
      <c r="J309" s="57">
        <v>0</v>
      </c>
      <c r="K309" s="57">
        <v>0</v>
      </c>
      <c r="L309" s="54">
        <v>0</v>
      </c>
      <c r="M309" s="57">
        <v>0</v>
      </c>
      <c r="N309" s="57">
        <v>434.8</v>
      </c>
      <c r="O309" s="57">
        <v>4822</v>
      </c>
      <c r="P309" s="57">
        <f t="shared" si="123"/>
        <v>2096605.6</v>
      </c>
      <c r="Q309" s="57">
        <v>0</v>
      </c>
      <c r="R309" s="57">
        <v>0</v>
      </c>
      <c r="S309" s="57">
        <v>0</v>
      </c>
      <c r="T309" s="57">
        <v>0</v>
      </c>
      <c r="U309" s="57">
        <v>0</v>
      </c>
      <c r="V309" s="57">
        <v>0</v>
      </c>
      <c r="W309" s="101">
        <v>1</v>
      </c>
      <c r="X309" s="57">
        <f t="shared" si="124"/>
        <v>89198.399999999994</v>
      </c>
      <c r="Y309" s="101">
        <v>1</v>
      </c>
      <c r="Z309" s="57">
        <f t="shared" si="99"/>
        <v>44867.360000000001</v>
      </c>
      <c r="AA309" s="73"/>
      <c r="AB309" s="74"/>
      <c r="AC309" s="74"/>
    </row>
    <row r="310" spans="1:29" s="36" customFormat="1" ht="30" x14ac:dyDescent="0.25">
      <c r="A310" s="101">
        <v>296</v>
      </c>
      <c r="B310" s="75">
        <v>111</v>
      </c>
      <c r="C310" s="55" t="s">
        <v>1343</v>
      </c>
      <c r="D310" s="56">
        <f>'Прил.1.1 -перечень домов'!D315</f>
        <v>1988</v>
      </c>
      <c r="E310" s="79">
        <v>5789.5</v>
      </c>
      <c r="F310" s="76">
        <f>SUM('Прил.1.1 -перечень домов'!J315)*(3.9*31+4.13*26+6.71*16+7.69*12+8.45*12+9.29*252)</f>
        <v>14666595.84</v>
      </c>
      <c r="G310" s="57">
        <f t="shared" ref="G310:G319" si="125">H310+I310+J310+K310+M310+P310+R310+T310+V310+X310+Z310</f>
        <v>5218058.9800000004</v>
      </c>
      <c r="H310" s="57">
        <v>0</v>
      </c>
      <c r="I310" s="57">
        <v>0</v>
      </c>
      <c r="J310" s="57">
        <f>E310*855</f>
        <v>4950022.5</v>
      </c>
      <c r="K310" s="57">
        <v>0</v>
      </c>
      <c r="L310" s="54">
        <v>0</v>
      </c>
      <c r="M310" s="78">
        <v>0</v>
      </c>
      <c r="N310" s="79">
        <v>0</v>
      </c>
      <c r="O310" s="79"/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101">
        <v>1</v>
      </c>
      <c r="X310" s="57">
        <f>E310*28</f>
        <v>162106</v>
      </c>
      <c r="Y310" s="101">
        <v>1</v>
      </c>
      <c r="Z310" s="57">
        <f t="shared" si="99"/>
        <v>105930.48</v>
      </c>
      <c r="AA310" s="73"/>
      <c r="AB310" s="74"/>
      <c r="AC310" s="74"/>
    </row>
    <row r="311" spans="1:29" s="36" customFormat="1" ht="30" x14ac:dyDescent="0.25">
      <c r="A311" s="101">
        <v>297</v>
      </c>
      <c r="B311" s="75">
        <v>112</v>
      </c>
      <c r="C311" s="55" t="s">
        <v>1342</v>
      </c>
      <c r="D311" s="56">
        <f>'Прил.1.1 -перечень домов'!D316</f>
        <v>1984</v>
      </c>
      <c r="E311" s="79">
        <v>2919.9</v>
      </c>
      <c r="F311" s="76">
        <f>SUM('Прил.1.1 -перечень домов'!J316)*(3.9*31+4.13*26+6.71*16+7.69*12+8.45*12+9.29*252)</f>
        <v>6942923.5199999996</v>
      </c>
      <c r="G311" s="57">
        <f t="shared" si="125"/>
        <v>2631697.11</v>
      </c>
      <c r="H311" s="57">
        <v>0</v>
      </c>
      <c r="I311" s="57">
        <v>0</v>
      </c>
      <c r="J311" s="57">
        <f>E311*855</f>
        <v>2496514.5</v>
      </c>
      <c r="K311" s="57">
        <v>0</v>
      </c>
      <c r="L311" s="54">
        <v>0</v>
      </c>
      <c r="M311" s="78">
        <v>0</v>
      </c>
      <c r="N311" s="79">
        <v>0</v>
      </c>
      <c r="O311" s="79"/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101">
        <v>1</v>
      </c>
      <c r="X311" s="57">
        <f>E311*28</f>
        <v>81757.2</v>
      </c>
      <c r="Y311" s="101">
        <v>1</v>
      </c>
      <c r="Z311" s="57">
        <f t="shared" si="99"/>
        <v>53425.41</v>
      </c>
      <c r="AA311" s="73"/>
      <c r="AB311" s="74"/>
      <c r="AC311" s="74"/>
    </row>
    <row r="312" spans="1:29" s="36" customFormat="1" ht="30" x14ac:dyDescent="0.25">
      <c r="A312" s="101">
        <v>298</v>
      </c>
      <c r="B312" s="75">
        <v>113</v>
      </c>
      <c r="C312" s="55" t="s">
        <v>1341</v>
      </c>
      <c r="D312" s="56">
        <f>'Прил.1.1 -перечень домов'!D317</f>
        <v>1984</v>
      </c>
      <c r="E312" s="57">
        <v>8652.7999999999993</v>
      </c>
      <c r="F312" s="76">
        <f>SUM('Прил.1.1 -перечень домов'!J317)*(3.9*31+4.13*26+6.71*16+7.69*12+8.45*12+9.29*252)</f>
        <v>21471453.120000001</v>
      </c>
      <c r="G312" s="57">
        <f t="shared" si="125"/>
        <v>6385158.1699999999</v>
      </c>
      <c r="H312" s="57">
        <v>0</v>
      </c>
      <c r="I312" s="57">
        <v>0</v>
      </c>
      <c r="J312" s="57">
        <v>0</v>
      </c>
      <c r="K312" s="57">
        <v>0</v>
      </c>
      <c r="L312" s="54">
        <v>0</v>
      </c>
      <c r="M312" s="57">
        <v>0</v>
      </c>
      <c r="N312" s="57">
        <v>1212.0999999999999</v>
      </c>
      <c r="O312" s="57">
        <v>4822</v>
      </c>
      <c r="P312" s="57">
        <f t="shared" ref="P312:P316" si="126">O312*N312</f>
        <v>5844746.2000000002</v>
      </c>
      <c r="Q312" s="57">
        <v>0</v>
      </c>
      <c r="R312" s="57">
        <v>0</v>
      </c>
      <c r="S312" s="57">
        <v>0</v>
      </c>
      <c r="T312" s="57">
        <v>0</v>
      </c>
      <c r="U312" s="57">
        <v>0</v>
      </c>
      <c r="V312" s="57">
        <v>0</v>
      </c>
      <c r="W312" s="101">
        <v>1</v>
      </c>
      <c r="X312" s="57">
        <f t="shared" ref="X312:X316" si="127">E312*48</f>
        <v>415334.40000000002</v>
      </c>
      <c r="Y312" s="101">
        <v>1</v>
      </c>
      <c r="Z312" s="57">
        <f t="shared" si="99"/>
        <v>125077.57</v>
      </c>
      <c r="AA312" s="73"/>
      <c r="AB312" s="74"/>
      <c r="AC312" s="74"/>
    </row>
    <row r="313" spans="1:29" s="36" customFormat="1" ht="30" x14ac:dyDescent="0.25">
      <c r="A313" s="101">
        <v>299</v>
      </c>
      <c r="B313" s="75">
        <v>114</v>
      </c>
      <c r="C313" s="55" t="s">
        <v>1340</v>
      </c>
      <c r="D313" s="56">
        <f>'Прил.1.1 -перечень домов'!D318</f>
        <v>1985</v>
      </c>
      <c r="E313" s="57">
        <v>6545.5</v>
      </c>
      <c r="F313" s="76">
        <f>SUM('Прил.1.1 -перечень домов'!J318)*(3.9*31+4.13*26+6.71*16+7.69*12+8.45*12+9.29*252)</f>
        <v>16226371.199999999</v>
      </c>
      <c r="G313" s="57">
        <f t="shared" si="125"/>
        <v>4825658.7699999996</v>
      </c>
      <c r="H313" s="57">
        <v>0</v>
      </c>
      <c r="I313" s="57">
        <v>0</v>
      </c>
      <c r="J313" s="57">
        <v>0</v>
      </c>
      <c r="K313" s="57">
        <v>0</v>
      </c>
      <c r="L313" s="54">
        <v>0</v>
      </c>
      <c r="M313" s="57">
        <v>0</v>
      </c>
      <c r="N313" s="57">
        <v>916</v>
      </c>
      <c r="O313" s="57">
        <v>4822</v>
      </c>
      <c r="P313" s="57">
        <f t="shared" si="126"/>
        <v>4416952</v>
      </c>
      <c r="Q313" s="57">
        <v>0</v>
      </c>
      <c r="R313" s="57">
        <v>0</v>
      </c>
      <c r="S313" s="57">
        <v>0</v>
      </c>
      <c r="T313" s="57">
        <v>0</v>
      </c>
      <c r="U313" s="57">
        <v>0</v>
      </c>
      <c r="V313" s="57">
        <v>0</v>
      </c>
      <c r="W313" s="101">
        <v>1</v>
      </c>
      <c r="X313" s="57">
        <f t="shared" si="127"/>
        <v>314184</v>
      </c>
      <c r="Y313" s="101">
        <v>1</v>
      </c>
      <c r="Z313" s="57">
        <f t="shared" si="99"/>
        <v>94522.77</v>
      </c>
      <c r="AA313" s="73"/>
      <c r="AB313" s="74"/>
      <c r="AC313" s="74"/>
    </row>
    <row r="314" spans="1:29" s="36" customFormat="1" ht="30" x14ac:dyDescent="0.25">
      <c r="A314" s="101">
        <v>300</v>
      </c>
      <c r="B314" s="75">
        <v>115</v>
      </c>
      <c r="C314" s="55" t="s">
        <v>1339</v>
      </c>
      <c r="D314" s="56">
        <f>'Прил.1.1 -перечень домов'!D319</f>
        <v>1986</v>
      </c>
      <c r="E314" s="57">
        <v>8782</v>
      </c>
      <c r="F314" s="76">
        <f>SUM('Прил.1.1 -перечень домов'!J319)*(3.9*31+4.13*26+6.71*16+7.69*12+8.45*12+9.29*252)</f>
        <v>21718881.600000001</v>
      </c>
      <c r="G314" s="57">
        <f t="shared" si="125"/>
        <v>6642544.5</v>
      </c>
      <c r="H314" s="57">
        <v>0</v>
      </c>
      <c r="I314" s="57">
        <v>0</v>
      </c>
      <c r="J314" s="57">
        <v>0</v>
      </c>
      <c r="K314" s="57">
        <v>0</v>
      </c>
      <c r="L314" s="54">
        <v>0</v>
      </c>
      <c r="M314" s="57">
        <v>0</v>
      </c>
      <c r="N314" s="57">
        <v>1263.0999999999999</v>
      </c>
      <c r="O314" s="57">
        <v>4822</v>
      </c>
      <c r="P314" s="57">
        <f t="shared" si="126"/>
        <v>6090668.2000000002</v>
      </c>
      <c r="Q314" s="57">
        <v>0</v>
      </c>
      <c r="R314" s="57">
        <v>0</v>
      </c>
      <c r="S314" s="57">
        <v>0</v>
      </c>
      <c r="T314" s="57">
        <v>0</v>
      </c>
      <c r="U314" s="57">
        <v>0</v>
      </c>
      <c r="V314" s="57">
        <v>0</v>
      </c>
      <c r="W314" s="101">
        <v>1</v>
      </c>
      <c r="X314" s="57">
        <f t="shared" si="127"/>
        <v>421536</v>
      </c>
      <c r="Y314" s="101">
        <v>1</v>
      </c>
      <c r="Z314" s="57">
        <f t="shared" si="99"/>
        <v>130340.3</v>
      </c>
      <c r="AA314" s="73"/>
      <c r="AB314" s="74"/>
      <c r="AC314" s="74"/>
    </row>
    <row r="315" spans="1:29" s="36" customFormat="1" ht="30" x14ac:dyDescent="0.25">
      <c r="A315" s="101">
        <v>301</v>
      </c>
      <c r="B315" s="75">
        <v>116</v>
      </c>
      <c r="C315" s="55" t="s">
        <v>1338</v>
      </c>
      <c r="D315" s="56">
        <f>'Прил.1.1 -перечень домов'!D320</f>
        <v>1993</v>
      </c>
      <c r="E315" s="57">
        <v>3522.51</v>
      </c>
      <c r="F315" s="76">
        <f>SUM('Прил.1.1 -перечень домов'!J320)*(3.9*31+4.13*26+6.71*16+7.69*12+8.45*12+9.29*252)</f>
        <v>9049251.7400000002</v>
      </c>
      <c r="G315" s="57">
        <f t="shared" si="125"/>
        <v>9976356.1400000006</v>
      </c>
      <c r="H315" s="57">
        <v>0</v>
      </c>
      <c r="I315" s="57">
        <v>0</v>
      </c>
      <c r="J315" s="57">
        <v>0</v>
      </c>
      <c r="K315" s="57">
        <v>0</v>
      </c>
      <c r="L315" s="54">
        <v>0</v>
      </c>
      <c r="M315" s="57">
        <v>0</v>
      </c>
      <c r="N315" s="57">
        <v>1455.7</v>
      </c>
      <c r="O315" s="57">
        <v>6596</v>
      </c>
      <c r="P315" s="57">
        <f t="shared" si="126"/>
        <v>9601797.1999999993</v>
      </c>
      <c r="Q315" s="57">
        <v>0</v>
      </c>
      <c r="R315" s="57">
        <v>0</v>
      </c>
      <c r="S315" s="57">
        <v>0</v>
      </c>
      <c r="T315" s="57">
        <v>0</v>
      </c>
      <c r="U315" s="57">
        <v>0</v>
      </c>
      <c r="V315" s="57">
        <v>0</v>
      </c>
      <c r="W315" s="101">
        <v>1</v>
      </c>
      <c r="X315" s="57">
        <f t="shared" si="127"/>
        <v>169080.48</v>
      </c>
      <c r="Y315" s="101">
        <v>1</v>
      </c>
      <c r="Z315" s="57">
        <f t="shared" si="99"/>
        <v>205478.46</v>
      </c>
      <c r="AA315" s="73"/>
      <c r="AB315" s="74"/>
      <c r="AC315" s="74"/>
    </row>
    <row r="316" spans="1:29" s="36" customFormat="1" ht="30" x14ac:dyDescent="0.25">
      <c r="A316" s="101">
        <v>302</v>
      </c>
      <c r="B316" s="75">
        <v>117</v>
      </c>
      <c r="C316" s="55" t="s">
        <v>1337</v>
      </c>
      <c r="D316" s="56">
        <f>'Прил.1.1 -перечень домов'!D321</f>
        <v>1987</v>
      </c>
      <c r="E316" s="57">
        <v>2972.7</v>
      </c>
      <c r="F316" s="76">
        <f>SUM('Прил.1.1 -перечень домов'!J321)*(3.9*31+4.13*26+6.71*16+7.69*12+8.45*12+9.29*252)</f>
        <v>7618902.7199999997</v>
      </c>
      <c r="G316" s="57">
        <f t="shared" si="125"/>
        <v>6468877.5800000001</v>
      </c>
      <c r="H316" s="57">
        <v>0</v>
      </c>
      <c r="I316" s="57">
        <v>0</v>
      </c>
      <c r="J316" s="57">
        <v>0</v>
      </c>
      <c r="K316" s="57">
        <v>0</v>
      </c>
      <c r="L316" s="54">
        <v>0</v>
      </c>
      <c r="M316" s="57">
        <v>0</v>
      </c>
      <c r="N316" s="57">
        <v>939</v>
      </c>
      <c r="O316" s="57">
        <v>6596</v>
      </c>
      <c r="P316" s="57">
        <f t="shared" si="126"/>
        <v>6193644</v>
      </c>
      <c r="Q316" s="57">
        <v>0</v>
      </c>
      <c r="R316" s="57">
        <v>0</v>
      </c>
      <c r="S316" s="57">
        <v>0</v>
      </c>
      <c r="T316" s="57">
        <v>0</v>
      </c>
      <c r="U316" s="57">
        <v>0</v>
      </c>
      <c r="V316" s="57">
        <v>0</v>
      </c>
      <c r="W316" s="101">
        <v>1</v>
      </c>
      <c r="X316" s="57">
        <f t="shared" si="127"/>
        <v>142689.60000000001</v>
      </c>
      <c r="Y316" s="101">
        <v>1</v>
      </c>
      <c r="Z316" s="57">
        <f t="shared" si="99"/>
        <v>132543.98000000001</v>
      </c>
      <c r="AA316" s="73"/>
      <c r="AB316" s="74"/>
      <c r="AC316" s="74"/>
    </row>
    <row r="317" spans="1:29" s="36" customFormat="1" ht="30" x14ac:dyDescent="0.25">
      <c r="A317" s="101">
        <v>303</v>
      </c>
      <c r="B317" s="75">
        <v>118</v>
      </c>
      <c r="C317" s="55" t="s">
        <v>1336</v>
      </c>
      <c r="D317" s="56">
        <f>'Прил.1.1 -перечень домов'!D322</f>
        <v>1994</v>
      </c>
      <c r="E317" s="79">
        <v>3328.9</v>
      </c>
      <c r="F317" s="76">
        <f>SUM('Прил.1.1 -перечень домов'!J322)*(3.9*31+4.13*26+6.71*16+7.69*12+8.45*12+9.29*252)</f>
        <v>8552356.8000000007</v>
      </c>
      <c r="G317" s="57">
        <f t="shared" si="125"/>
        <v>3868768.35</v>
      </c>
      <c r="H317" s="78">
        <v>0</v>
      </c>
      <c r="I317" s="78">
        <v>0</v>
      </c>
      <c r="J317" s="57">
        <f>E317*855</f>
        <v>2846209.5</v>
      </c>
      <c r="K317" s="57">
        <f t="shared" ref="K317" si="128">E317*228</f>
        <v>758989.2</v>
      </c>
      <c r="L317" s="54">
        <v>0</v>
      </c>
      <c r="M317" s="78">
        <v>0</v>
      </c>
      <c r="N317" s="78">
        <v>0</v>
      </c>
      <c r="O317" s="78"/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101">
        <v>2</v>
      </c>
      <c r="X317" s="57">
        <f>E317*28+E317*28</f>
        <v>186418.4</v>
      </c>
      <c r="Y317" s="101">
        <v>2</v>
      </c>
      <c r="Z317" s="57">
        <f t="shared" si="99"/>
        <v>77151.25</v>
      </c>
      <c r="AA317" s="73"/>
      <c r="AB317" s="74"/>
      <c r="AC317" s="74"/>
    </row>
    <row r="318" spans="1:29" s="36" customFormat="1" ht="30" x14ac:dyDescent="0.25">
      <c r="A318" s="101">
        <v>304</v>
      </c>
      <c r="B318" s="75">
        <v>119</v>
      </c>
      <c r="C318" s="55" t="s">
        <v>1335</v>
      </c>
      <c r="D318" s="56">
        <f>'Прил.1.1 -перечень домов'!D323</f>
        <v>1988</v>
      </c>
      <c r="E318" s="79">
        <v>3618.8</v>
      </c>
      <c r="F318" s="76">
        <f>SUM('Прил.1.1 -перечень домов'!J323)*(3.9*31+4.13*26+6.71*16+7.69*12+8.45*12+9.29*252)</f>
        <v>9347457.5999999996</v>
      </c>
      <c r="G318" s="57">
        <f t="shared" si="125"/>
        <v>10186125.859999999</v>
      </c>
      <c r="H318" s="78">
        <v>0</v>
      </c>
      <c r="I318" s="57">
        <f>E318*2700</f>
        <v>9770760</v>
      </c>
      <c r="J318" s="78">
        <v>0</v>
      </c>
      <c r="K318" s="78">
        <v>0</v>
      </c>
      <c r="L318" s="54">
        <v>0</v>
      </c>
      <c r="M318" s="78">
        <v>0</v>
      </c>
      <c r="N318" s="78">
        <v>0</v>
      </c>
      <c r="O318" s="78"/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101">
        <v>1</v>
      </c>
      <c r="X318" s="57">
        <f>E318*57</f>
        <v>206271.6</v>
      </c>
      <c r="Y318" s="101">
        <v>1</v>
      </c>
      <c r="Z318" s="57">
        <f t="shared" si="99"/>
        <v>209094.26</v>
      </c>
      <c r="AA318" s="73"/>
      <c r="AB318" s="74"/>
      <c r="AC318" s="74"/>
    </row>
    <row r="319" spans="1:29" s="36" customFormat="1" ht="30" x14ac:dyDescent="0.25">
      <c r="A319" s="101">
        <v>305</v>
      </c>
      <c r="B319" s="75">
        <v>120</v>
      </c>
      <c r="C319" s="55" t="s">
        <v>1334</v>
      </c>
      <c r="D319" s="56">
        <f>'Прил.1.1 -перечень домов'!D324</f>
        <v>1988</v>
      </c>
      <c r="E319" s="57">
        <v>3803.7</v>
      </c>
      <c r="F319" s="76">
        <f>SUM('Прил.1.1 -перечень домов'!J324)*(3.9*31+4.13*26+6.71*16+7.69*12+8.45*12+9.29*252)</f>
        <v>9765674.8800000008</v>
      </c>
      <c r="G319" s="57">
        <f t="shared" si="125"/>
        <v>5064919.24</v>
      </c>
      <c r="H319" s="57">
        <v>0</v>
      </c>
      <c r="I319" s="57">
        <v>0</v>
      </c>
      <c r="J319" s="57">
        <v>0</v>
      </c>
      <c r="K319" s="57">
        <v>0</v>
      </c>
      <c r="L319" s="54">
        <v>0</v>
      </c>
      <c r="M319" s="57">
        <v>0</v>
      </c>
      <c r="N319" s="57">
        <v>991.3</v>
      </c>
      <c r="O319" s="57">
        <v>4822</v>
      </c>
      <c r="P319" s="57">
        <f>O319*N319</f>
        <v>4780048.5999999996</v>
      </c>
      <c r="Q319" s="57">
        <v>0</v>
      </c>
      <c r="R319" s="57">
        <v>0</v>
      </c>
      <c r="S319" s="57">
        <v>0</v>
      </c>
      <c r="T319" s="57">
        <v>0</v>
      </c>
      <c r="U319" s="57">
        <v>0</v>
      </c>
      <c r="V319" s="57">
        <v>0</v>
      </c>
      <c r="W319" s="101">
        <v>1</v>
      </c>
      <c r="X319" s="57">
        <f t="shared" ref="X319" si="129">E319*48</f>
        <v>182577.6</v>
      </c>
      <c r="Y319" s="101">
        <v>1</v>
      </c>
      <c r="Z319" s="57">
        <f t="shared" si="99"/>
        <v>102293.04</v>
      </c>
      <c r="AA319" s="73"/>
      <c r="AB319" s="74"/>
      <c r="AC319" s="74"/>
    </row>
    <row r="320" spans="1:29" s="36" customFormat="1" ht="36" customHeight="1" x14ac:dyDescent="0.25">
      <c r="A320" s="101"/>
      <c r="B320" s="182" t="s">
        <v>2152</v>
      </c>
      <c r="C320" s="182"/>
      <c r="D320" s="39" t="s">
        <v>22</v>
      </c>
      <c r="E320" s="39">
        <f t="shared" ref="E320:N320" si="130">SUM(E321:E1058)</f>
        <v>2782703.66</v>
      </c>
      <c r="F320" s="39">
        <f t="shared" si="130"/>
        <v>7132412545.3900003</v>
      </c>
      <c r="G320" s="39">
        <f t="shared" si="130"/>
        <v>5373789364.25</v>
      </c>
      <c r="H320" s="39">
        <f t="shared" si="130"/>
        <v>326944728.60000002</v>
      </c>
      <c r="I320" s="39">
        <f t="shared" si="130"/>
        <v>1763560998</v>
      </c>
      <c r="J320" s="39">
        <f t="shared" si="130"/>
        <v>328907504.69999999</v>
      </c>
      <c r="K320" s="39">
        <f t="shared" si="130"/>
        <v>70111878.719999999</v>
      </c>
      <c r="L320" s="61">
        <f t="shared" si="130"/>
        <v>4</v>
      </c>
      <c r="M320" s="39">
        <f t="shared" si="130"/>
        <v>9519550</v>
      </c>
      <c r="N320" s="39">
        <f t="shared" si="130"/>
        <v>356332.5</v>
      </c>
      <c r="O320" s="39" t="s">
        <v>22</v>
      </c>
      <c r="P320" s="39">
        <f t="shared" ref="P320:Z320" si="131">SUM(P321:P1058)</f>
        <v>2114630711.9000001</v>
      </c>
      <c r="Q320" s="39">
        <f t="shared" si="131"/>
        <v>0</v>
      </c>
      <c r="R320" s="39">
        <f t="shared" si="131"/>
        <v>786883.16</v>
      </c>
      <c r="S320" s="39">
        <f t="shared" si="131"/>
        <v>0</v>
      </c>
      <c r="T320" s="39">
        <f t="shared" si="131"/>
        <v>499051956.37</v>
      </c>
      <c r="U320" s="39">
        <f t="shared" si="131"/>
        <v>0</v>
      </c>
      <c r="V320" s="39">
        <f t="shared" si="131"/>
        <v>2244236.5</v>
      </c>
      <c r="W320" s="80">
        <f t="shared" si="131"/>
        <v>848</v>
      </c>
      <c r="X320" s="39">
        <f t="shared" si="131"/>
        <v>148553685.46000001</v>
      </c>
      <c r="Y320" s="80">
        <f t="shared" si="131"/>
        <v>846</v>
      </c>
      <c r="Z320" s="39">
        <f t="shared" si="131"/>
        <v>109477230.84</v>
      </c>
      <c r="AA320" s="73"/>
      <c r="AB320" s="74"/>
      <c r="AC320" s="74"/>
    </row>
    <row r="321" spans="1:29" s="36" customFormat="1" ht="30" x14ac:dyDescent="0.25">
      <c r="A321" s="101">
        <v>306</v>
      </c>
      <c r="B321" s="75">
        <v>1</v>
      </c>
      <c r="C321" s="55" t="s">
        <v>1378</v>
      </c>
      <c r="D321" s="56">
        <f>'Прил.1.1 -перечень домов'!D326</f>
        <v>1970</v>
      </c>
      <c r="E321" s="57">
        <v>4860.3</v>
      </c>
      <c r="F321" s="76">
        <f>SUM('Прил.1.1 -перечень домов'!J326)*(3.9*31+4.13*26+6.71*16+7.69*12+8.45*12+9.29*252)</f>
        <v>12634926.720000001</v>
      </c>
      <c r="G321" s="57">
        <f t="shared" ref="G321:G322" si="132">H321+I321+J321+K321+M321+P321+R321+T321+V321+X321+Z321</f>
        <v>9570990.4000000004</v>
      </c>
      <c r="H321" s="57">
        <v>0</v>
      </c>
      <c r="I321" s="57">
        <v>0</v>
      </c>
      <c r="J321" s="57">
        <v>0</v>
      </c>
      <c r="K321" s="57">
        <v>0</v>
      </c>
      <c r="L321" s="54">
        <v>0</v>
      </c>
      <c r="M321" s="57">
        <v>0</v>
      </c>
      <c r="N321" s="57">
        <v>1386</v>
      </c>
      <c r="O321" s="57">
        <v>6596</v>
      </c>
      <c r="P321" s="57">
        <f>O321*N321</f>
        <v>9142056</v>
      </c>
      <c r="Q321" s="57">
        <v>0</v>
      </c>
      <c r="R321" s="57">
        <v>0</v>
      </c>
      <c r="S321" s="57">
        <v>0</v>
      </c>
      <c r="T321" s="57">
        <v>0</v>
      </c>
      <c r="U321" s="57">
        <v>0</v>
      </c>
      <c r="V321" s="57">
        <v>0</v>
      </c>
      <c r="W321" s="101">
        <v>1</v>
      </c>
      <c r="X321" s="57">
        <f t="shared" ref="X321:X322" si="133">E321*48</f>
        <v>233294.4</v>
      </c>
      <c r="Y321" s="101">
        <v>1</v>
      </c>
      <c r="Z321" s="57">
        <f t="shared" ref="Z321:Z383" si="134">(H321+I321+J321+K321+M321+P321+R321+T321+V321)*0.0214</f>
        <v>195640</v>
      </c>
      <c r="AA321" s="73"/>
      <c r="AB321" s="74"/>
      <c r="AC321" s="74"/>
    </row>
    <row r="322" spans="1:29" s="36" customFormat="1" ht="30" x14ac:dyDescent="0.25">
      <c r="A322" s="101">
        <v>307</v>
      </c>
      <c r="B322" s="75">
        <v>2</v>
      </c>
      <c r="C322" s="55" t="s">
        <v>1379</v>
      </c>
      <c r="D322" s="56">
        <f>'Прил.1.1 -перечень домов'!D327</f>
        <v>1968</v>
      </c>
      <c r="E322" s="57">
        <v>4748.8999999999996</v>
      </c>
      <c r="F322" s="76">
        <f>SUM('Прил.1.1 -перечень домов'!J327)*(3.9*31+4.13*26+6.71*16+7.69*12+8.45*12+9.29*252)</f>
        <v>12346164.48</v>
      </c>
      <c r="G322" s="57">
        <f t="shared" si="132"/>
        <v>9518483.1199999992</v>
      </c>
      <c r="H322" s="57">
        <v>0</v>
      </c>
      <c r="I322" s="57">
        <v>0</v>
      </c>
      <c r="J322" s="57">
        <v>0</v>
      </c>
      <c r="K322" s="57">
        <v>0</v>
      </c>
      <c r="L322" s="54">
        <v>0</v>
      </c>
      <c r="M322" s="57">
        <v>0</v>
      </c>
      <c r="N322" s="57">
        <v>1379</v>
      </c>
      <c r="O322" s="57">
        <v>6596</v>
      </c>
      <c r="P322" s="57">
        <f t="shared" ref="P322:P323" si="135">O322*N322</f>
        <v>9095884</v>
      </c>
      <c r="Q322" s="57">
        <v>0</v>
      </c>
      <c r="R322" s="57">
        <v>0</v>
      </c>
      <c r="S322" s="57">
        <v>0</v>
      </c>
      <c r="T322" s="57">
        <v>0</v>
      </c>
      <c r="U322" s="57">
        <v>0</v>
      </c>
      <c r="V322" s="57">
        <v>0</v>
      </c>
      <c r="W322" s="101">
        <v>1</v>
      </c>
      <c r="X322" s="57">
        <f t="shared" si="133"/>
        <v>227947.2</v>
      </c>
      <c r="Y322" s="101">
        <v>1</v>
      </c>
      <c r="Z322" s="57">
        <f t="shared" si="134"/>
        <v>194651.92</v>
      </c>
      <c r="AA322" s="73"/>
      <c r="AB322" s="74"/>
      <c r="AC322" s="74"/>
    </row>
    <row r="323" spans="1:29" s="36" customFormat="1" ht="30" x14ac:dyDescent="0.25">
      <c r="A323" s="101">
        <v>308</v>
      </c>
      <c r="B323" s="75">
        <v>3</v>
      </c>
      <c r="C323" s="55" t="s">
        <v>1380</v>
      </c>
      <c r="D323" s="56">
        <f>'Прил.1.1 -перечень домов'!D328</f>
        <v>1973</v>
      </c>
      <c r="E323" s="57">
        <v>6685.5</v>
      </c>
      <c r="F323" s="76">
        <f>SUM('Прил.1.1 -перечень домов'!J328)*(3.9*31+4.13*26+6.71*16+7.69*12+8.45*12+9.29*252)</f>
        <v>17455476.48</v>
      </c>
      <c r="G323" s="57">
        <f t="shared" ref="G323:G324" si="136">H323+I323+J323+K323+M323+P323+R323+T323+V323+X323+Z323</f>
        <v>10592369.6</v>
      </c>
      <c r="H323" s="57">
        <v>0</v>
      </c>
      <c r="I323" s="57">
        <v>0</v>
      </c>
      <c r="J323" s="57">
        <v>0</v>
      </c>
      <c r="K323" s="57">
        <v>0</v>
      </c>
      <c r="L323" s="54">
        <v>0</v>
      </c>
      <c r="M323" s="57">
        <v>0</v>
      </c>
      <c r="N323" s="57">
        <v>1524.6</v>
      </c>
      <c r="O323" s="57">
        <v>6596</v>
      </c>
      <c r="P323" s="57">
        <f t="shared" si="135"/>
        <v>10056261.6</v>
      </c>
      <c r="Q323" s="57">
        <v>0</v>
      </c>
      <c r="R323" s="57">
        <v>0</v>
      </c>
      <c r="S323" s="57">
        <v>0</v>
      </c>
      <c r="T323" s="57">
        <v>0</v>
      </c>
      <c r="U323" s="57">
        <v>0</v>
      </c>
      <c r="V323" s="57">
        <v>0</v>
      </c>
      <c r="W323" s="101">
        <v>1</v>
      </c>
      <c r="X323" s="57">
        <f t="shared" ref="X323" si="137">E323*48</f>
        <v>320904</v>
      </c>
      <c r="Y323" s="101">
        <v>1</v>
      </c>
      <c r="Z323" s="57">
        <f t="shared" si="134"/>
        <v>215204</v>
      </c>
      <c r="AA323" s="73"/>
      <c r="AB323" s="74"/>
      <c r="AC323" s="74"/>
    </row>
    <row r="324" spans="1:29" s="36" customFormat="1" ht="30" x14ac:dyDescent="0.25">
      <c r="A324" s="101">
        <v>309</v>
      </c>
      <c r="B324" s="75">
        <v>4</v>
      </c>
      <c r="C324" s="55" t="s">
        <v>1381</v>
      </c>
      <c r="D324" s="56">
        <f>'Прил.1.1 -перечень домов'!D329</f>
        <v>1976</v>
      </c>
      <c r="E324" s="79">
        <v>4131.8999999999996</v>
      </c>
      <c r="F324" s="76">
        <f>SUM('Прил.1.1 -перечень домов'!J329)*(3.9*31+4.13*26+6.71*16+7.69*12+8.45*12+9.29*252)</f>
        <v>11142605.76</v>
      </c>
      <c r="G324" s="57">
        <f t="shared" si="136"/>
        <v>4801995.84</v>
      </c>
      <c r="H324" s="57">
        <v>0</v>
      </c>
      <c r="I324" s="57">
        <v>0</v>
      </c>
      <c r="J324" s="57">
        <f>E324*855</f>
        <v>3532774.5</v>
      </c>
      <c r="K324" s="57">
        <f t="shared" ref="K324" si="138">E324*228</f>
        <v>942073.2</v>
      </c>
      <c r="L324" s="54">
        <v>0</v>
      </c>
      <c r="M324" s="57">
        <v>0</v>
      </c>
      <c r="N324" s="57">
        <v>0</v>
      </c>
      <c r="O324" s="57"/>
      <c r="P324" s="57">
        <v>0</v>
      </c>
      <c r="Q324" s="57">
        <v>0</v>
      </c>
      <c r="R324" s="57">
        <v>0</v>
      </c>
      <c r="S324" s="57">
        <v>0</v>
      </c>
      <c r="T324" s="57">
        <v>0</v>
      </c>
      <c r="U324" s="57">
        <v>0</v>
      </c>
      <c r="V324" s="57">
        <v>0</v>
      </c>
      <c r="W324" s="101">
        <v>2</v>
      </c>
      <c r="X324" s="57">
        <f>E324*28+E324*28</f>
        <v>231386.4</v>
      </c>
      <c r="Y324" s="101">
        <v>2</v>
      </c>
      <c r="Z324" s="57">
        <f t="shared" si="134"/>
        <v>95761.74</v>
      </c>
      <c r="AA324" s="73"/>
      <c r="AB324" s="74"/>
      <c r="AC324" s="74"/>
    </row>
    <row r="325" spans="1:29" s="36" customFormat="1" ht="30" x14ac:dyDescent="0.25">
      <c r="A325" s="101">
        <v>310</v>
      </c>
      <c r="B325" s="75">
        <v>5</v>
      </c>
      <c r="C325" s="55" t="s">
        <v>1382</v>
      </c>
      <c r="D325" s="56">
        <f>'Прил.1.1 -перечень домов'!D330</f>
        <v>1973</v>
      </c>
      <c r="E325" s="57">
        <v>5479.7</v>
      </c>
      <c r="F325" s="76">
        <f>SUM('Прил.1.1 -перечень домов'!J330)*(3.9*31+4.13*26+6.71*16+7.69*12+8.45*12+9.29*252)</f>
        <v>13981718.4</v>
      </c>
      <c r="G325" s="57">
        <f t="shared" ref="G325:G326" si="139">H325+I325+J325+K325+M325+P325+R325+T325+V325+X325+Z325</f>
        <v>10528427.76</v>
      </c>
      <c r="H325" s="57">
        <v>0</v>
      </c>
      <c r="I325" s="57">
        <v>0</v>
      </c>
      <c r="J325" s="57">
        <v>0</v>
      </c>
      <c r="K325" s="57">
        <v>0</v>
      </c>
      <c r="L325" s="54">
        <v>0</v>
      </c>
      <c r="M325" s="57">
        <v>0</v>
      </c>
      <c r="N325" s="57">
        <v>1523.7</v>
      </c>
      <c r="O325" s="57">
        <v>6596</v>
      </c>
      <c r="P325" s="57">
        <f t="shared" ref="P325:P328" si="140">O325*N325</f>
        <v>10050325.199999999</v>
      </c>
      <c r="Q325" s="57">
        <v>0</v>
      </c>
      <c r="R325" s="57">
        <v>0</v>
      </c>
      <c r="S325" s="57">
        <v>0</v>
      </c>
      <c r="T325" s="57">
        <v>0</v>
      </c>
      <c r="U325" s="57">
        <v>0</v>
      </c>
      <c r="V325" s="57">
        <v>0</v>
      </c>
      <c r="W325" s="101">
        <v>1</v>
      </c>
      <c r="X325" s="57">
        <f t="shared" ref="X325:X331" si="141">E325*48</f>
        <v>263025.59999999998</v>
      </c>
      <c r="Y325" s="101">
        <v>1</v>
      </c>
      <c r="Z325" s="57">
        <f t="shared" si="134"/>
        <v>215076.96</v>
      </c>
      <c r="AA325" s="73"/>
      <c r="AB325" s="74"/>
      <c r="AC325" s="74"/>
    </row>
    <row r="326" spans="1:29" s="36" customFormat="1" ht="30" x14ac:dyDescent="0.25">
      <c r="A326" s="101">
        <v>311</v>
      </c>
      <c r="B326" s="75">
        <v>6</v>
      </c>
      <c r="C326" s="55" t="s">
        <v>1383</v>
      </c>
      <c r="D326" s="56">
        <f>'Прил.1.1 -перечень домов'!D331</f>
        <v>1973</v>
      </c>
      <c r="E326" s="57">
        <v>9101.4</v>
      </c>
      <c r="F326" s="76">
        <f>SUM('Прил.1.1 -перечень домов'!J331)*(3.9*31+4.13*26+6.71*16+7.69*12+8.45*12+9.29*252)</f>
        <v>21997310.399999999</v>
      </c>
      <c r="G326" s="57">
        <f t="shared" si="139"/>
        <v>6462838.1399999997</v>
      </c>
      <c r="H326" s="57">
        <v>0</v>
      </c>
      <c r="I326" s="57">
        <v>0</v>
      </c>
      <c r="J326" s="57">
        <v>0</v>
      </c>
      <c r="K326" s="57">
        <v>0</v>
      </c>
      <c r="L326" s="54">
        <v>0</v>
      </c>
      <c r="M326" s="57">
        <v>0</v>
      </c>
      <c r="N326" s="57">
        <v>1223.5</v>
      </c>
      <c r="O326" s="57">
        <v>4822</v>
      </c>
      <c r="P326" s="57">
        <f t="shared" si="140"/>
        <v>5899717</v>
      </c>
      <c r="Q326" s="57">
        <v>0</v>
      </c>
      <c r="R326" s="57">
        <v>0</v>
      </c>
      <c r="S326" s="57">
        <v>0</v>
      </c>
      <c r="T326" s="57">
        <v>0</v>
      </c>
      <c r="U326" s="57">
        <v>0</v>
      </c>
      <c r="V326" s="57">
        <v>0</v>
      </c>
      <c r="W326" s="101">
        <v>1</v>
      </c>
      <c r="X326" s="57">
        <f t="shared" si="141"/>
        <v>436867.2</v>
      </c>
      <c r="Y326" s="101">
        <v>1</v>
      </c>
      <c r="Z326" s="57">
        <f t="shared" si="134"/>
        <v>126253.94</v>
      </c>
      <c r="AA326" s="73"/>
      <c r="AB326" s="74"/>
      <c r="AC326" s="74"/>
    </row>
    <row r="327" spans="1:29" s="36" customFormat="1" ht="30" x14ac:dyDescent="0.25">
      <c r="A327" s="101">
        <v>312</v>
      </c>
      <c r="B327" s="75">
        <v>7</v>
      </c>
      <c r="C327" s="55" t="s">
        <v>1384</v>
      </c>
      <c r="D327" s="56">
        <f>'Прил.1.1 -перечень домов'!D332</f>
        <v>1974</v>
      </c>
      <c r="E327" s="57">
        <v>3015.8</v>
      </c>
      <c r="F327" s="76">
        <f>SUM('Прил.1.1 -перечень домов'!J332)*(3.9*31+4.13*26+6.71*16+7.69*12+8.45*12+9.29*252)</f>
        <v>7777061.7599999998</v>
      </c>
      <c r="G327" s="57">
        <f t="shared" ref="G327:G328" si="142">H327+I327+J327+K327+M327+P327+R327+T327+V327+X327+Z327</f>
        <v>5675962.1600000001</v>
      </c>
      <c r="H327" s="57">
        <v>0</v>
      </c>
      <c r="I327" s="57">
        <v>0</v>
      </c>
      <c r="J327" s="57">
        <v>0</v>
      </c>
      <c r="K327" s="57">
        <v>0</v>
      </c>
      <c r="L327" s="54">
        <v>0</v>
      </c>
      <c r="M327" s="57">
        <v>0</v>
      </c>
      <c r="N327" s="57">
        <v>821</v>
      </c>
      <c r="O327" s="57">
        <v>6596</v>
      </c>
      <c r="P327" s="57">
        <f t="shared" si="140"/>
        <v>5415316</v>
      </c>
      <c r="Q327" s="57">
        <v>0</v>
      </c>
      <c r="R327" s="57">
        <v>0</v>
      </c>
      <c r="S327" s="57">
        <v>0</v>
      </c>
      <c r="T327" s="57">
        <v>0</v>
      </c>
      <c r="U327" s="57">
        <v>0</v>
      </c>
      <c r="V327" s="57">
        <v>0</v>
      </c>
      <c r="W327" s="101">
        <v>1</v>
      </c>
      <c r="X327" s="57">
        <f t="shared" si="141"/>
        <v>144758.39999999999</v>
      </c>
      <c r="Y327" s="101">
        <v>1</v>
      </c>
      <c r="Z327" s="57">
        <f t="shared" si="134"/>
        <v>115887.76</v>
      </c>
      <c r="AA327" s="73"/>
      <c r="AB327" s="74"/>
      <c r="AC327" s="74"/>
    </row>
    <row r="328" spans="1:29" s="36" customFormat="1" ht="30" x14ac:dyDescent="0.25">
      <c r="A328" s="101">
        <v>313</v>
      </c>
      <c r="B328" s="75">
        <v>8</v>
      </c>
      <c r="C328" s="55" t="s">
        <v>1385</v>
      </c>
      <c r="D328" s="56">
        <f>'Прил.1.1 -перечень домов'!D333</f>
        <v>1971</v>
      </c>
      <c r="E328" s="57">
        <v>3043.2</v>
      </c>
      <c r="F328" s="76">
        <f>SUM('Прил.1.1 -перечень домов'!J333)*(3.9*31+4.13*26+6.71*16+7.69*12+8.45*12+9.29*252)</f>
        <v>7854275.5199999996</v>
      </c>
      <c r="G328" s="57">
        <f t="shared" si="142"/>
        <v>5320208.18</v>
      </c>
      <c r="H328" s="57">
        <v>0</v>
      </c>
      <c r="I328" s="57">
        <v>0</v>
      </c>
      <c r="J328" s="57">
        <v>0</v>
      </c>
      <c r="K328" s="57">
        <v>0</v>
      </c>
      <c r="L328" s="54">
        <v>0</v>
      </c>
      <c r="M328" s="57">
        <v>0</v>
      </c>
      <c r="N328" s="57">
        <v>768</v>
      </c>
      <c r="O328" s="57">
        <v>6596</v>
      </c>
      <c r="P328" s="57">
        <f t="shared" si="140"/>
        <v>5065728</v>
      </c>
      <c r="Q328" s="57">
        <v>0</v>
      </c>
      <c r="R328" s="57">
        <v>0</v>
      </c>
      <c r="S328" s="57">
        <v>0</v>
      </c>
      <c r="T328" s="57">
        <v>0</v>
      </c>
      <c r="U328" s="57">
        <v>0</v>
      </c>
      <c r="V328" s="57">
        <v>0</v>
      </c>
      <c r="W328" s="101">
        <v>1</v>
      </c>
      <c r="X328" s="57">
        <f t="shared" si="141"/>
        <v>146073.60000000001</v>
      </c>
      <c r="Y328" s="101">
        <v>1</v>
      </c>
      <c r="Z328" s="57">
        <f t="shared" si="134"/>
        <v>108406.58</v>
      </c>
      <c r="AA328" s="73"/>
      <c r="AB328" s="74"/>
      <c r="AC328" s="74"/>
    </row>
    <row r="329" spans="1:29" s="36" customFormat="1" ht="30" x14ac:dyDescent="0.25">
      <c r="A329" s="101">
        <v>314</v>
      </c>
      <c r="B329" s="75">
        <v>9</v>
      </c>
      <c r="C329" s="55" t="s">
        <v>1386</v>
      </c>
      <c r="D329" s="56">
        <f>'Прил.1.1 -перечень домов'!D334</f>
        <v>1973</v>
      </c>
      <c r="E329" s="79">
        <v>3011</v>
      </c>
      <c r="F329" s="76">
        <f>SUM('Прил.1.1 -перечень домов'!J334)*(3.9*31+4.13*26+6.71*16+7.69*12+8.45*12+9.29*252)</f>
        <v>7777061.7599999998</v>
      </c>
      <c r="G329" s="57">
        <f>H329+I329+J329+K329+M329+P329+R329+T329+V329+X329+Z329</f>
        <v>11974615.119999999</v>
      </c>
      <c r="H329" s="57">
        <v>0</v>
      </c>
      <c r="I329" s="57">
        <f>E329*2700</f>
        <v>8129700</v>
      </c>
      <c r="J329" s="57">
        <f>E329*855</f>
        <v>2574405</v>
      </c>
      <c r="K329" s="57">
        <f t="shared" ref="K329" si="143">E329*228</f>
        <v>686508</v>
      </c>
      <c r="L329" s="54">
        <v>0</v>
      </c>
      <c r="M329" s="78">
        <v>0</v>
      </c>
      <c r="N329" s="79">
        <v>0</v>
      </c>
      <c r="O329" s="79"/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101">
        <v>3</v>
      </c>
      <c r="X329" s="57">
        <f t="shared" ref="X329" si="144">E329*57+E329*28+E329*28</f>
        <v>340243</v>
      </c>
      <c r="Y329" s="101">
        <v>3</v>
      </c>
      <c r="Z329" s="57">
        <f t="shared" si="134"/>
        <v>243759.12</v>
      </c>
      <c r="AA329" s="73"/>
      <c r="AB329" s="74"/>
      <c r="AC329" s="74"/>
    </row>
    <row r="330" spans="1:29" s="36" customFormat="1" ht="30" x14ac:dyDescent="0.25">
      <c r="A330" s="101">
        <v>315</v>
      </c>
      <c r="B330" s="75">
        <v>10</v>
      </c>
      <c r="C330" s="55" t="s">
        <v>1387</v>
      </c>
      <c r="D330" s="56">
        <f>'Прил.1.1 -перечень домов'!D335</f>
        <v>1971</v>
      </c>
      <c r="E330" s="57">
        <v>4840.2</v>
      </c>
      <c r="F330" s="76">
        <f>SUM('Прил.1.1 -перечень домов'!J335)*(3.9*31+4.13*26+6.71*16+7.69*12+8.45*12+9.29*252)</f>
        <v>12591583.68</v>
      </c>
      <c r="G330" s="57">
        <f t="shared" ref="G330:G331" si="145">H330+I330+J330+K330+M330+P330+R330+T330+V330+X330+Z330</f>
        <v>8545978.1300000008</v>
      </c>
      <c r="H330" s="57">
        <v>0</v>
      </c>
      <c r="I330" s="57">
        <v>0</v>
      </c>
      <c r="J330" s="57">
        <v>0</v>
      </c>
      <c r="K330" s="57">
        <v>0</v>
      </c>
      <c r="L330" s="54">
        <v>0</v>
      </c>
      <c r="M330" s="57">
        <v>0</v>
      </c>
      <c r="N330" s="57">
        <v>1234</v>
      </c>
      <c r="O330" s="57">
        <v>6596</v>
      </c>
      <c r="P330" s="57">
        <f t="shared" ref="P330:P331" si="146">O330*N330</f>
        <v>8139464</v>
      </c>
      <c r="Q330" s="57">
        <v>0</v>
      </c>
      <c r="R330" s="57">
        <v>0</v>
      </c>
      <c r="S330" s="57">
        <v>0</v>
      </c>
      <c r="T330" s="57">
        <v>0</v>
      </c>
      <c r="U330" s="57">
        <v>0</v>
      </c>
      <c r="V330" s="57">
        <v>0</v>
      </c>
      <c r="W330" s="101">
        <v>1</v>
      </c>
      <c r="X330" s="57">
        <f t="shared" si="141"/>
        <v>232329.60000000001</v>
      </c>
      <c r="Y330" s="101">
        <v>1</v>
      </c>
      <c r="Z330" s="57">
        <f t="shared" si="134"/>
        <v>174184.53</v>
      </c>
      <c r="AA330" s="73"/>
      <c r="AB330" s="74"/>
      <c r="AC330" s="74"/>
    </row>
    <row r="331" spans="1:29" s="36" customFormat="1" ht="30" x14ac:dyDescent="0.25">
      <c r="A331" s="101">
        <v>316</v>
      </c>
      <c r="B331" s="75">
        <v>11</v>
      </c>
      <c r="C331" s="55" t="s">
        <v>1388</v>
      </c>
      <c r="D331" s="56">
        <f>'Прил.1.1 -перечень домов'!D336</f>
        <v>1970</v>
      </c>
      <c r="E331" s="57">
        <v>2998.1</v>
      </c>
      <c r="F331" s="76">
        <f>SUM('Прил.1.1 -перечень домов'!J336)*(3.9*31+4.13*26+6.71*16+7.69*12+8.45*12+9.29*252)</f>
        <v>7727977.9199999999</v>
      </c>
      <c r="G331" s="57">
        <f t="shared" si="145"/>
        <v>5338254.84</v>
      </c>
      <c r="H331" s="57">
        <v>0</v>
      </c>
      <c r="I331" s="57">
        <v>0</v>
      </c>
      <c r="J331" s="57">
        <v>0</v>
      </c>
      <c r="K331" s="57">
        <v>0</v>
      </c>
      <c r="L331" s="54">
        <v>0</v>
      </c>
      <c r="M331" s="57">
        <v>0</v>
      </c>
      <c r="N331" s="57">
        <v>771</v>
      </c>
      <c r="O331" s="57">
        <v>6596</v>
      </c>
      <c r="P331" s="57">
        <f t="shared" si="146"/>
        <v>5085516</v>
      </c>
      <c r="Q331" s="57">
        <v>0</v>
      </c>
      <c r="R331" s="57">
        <v>0</v>
      </c>
      <c r="S331" s="57">
        <v>0</v>
      </c>
      <c r="T331" s="57">
        <v>0</v>
      </c>
      <c r="U331" s="57">
        <v>0</v>
      </c>
      <c r="V331" s="57">
        <v>0</v>
      </c>
      <c r="W331" s="101">
        <v>1</v>
      </c>
      <c r="X331" s="57">
        <f t="shared" si="141"/>
        <v>143908.79999999999</v>
      </c>
      <c r="Y331" s="101">
        <v>1</v>
      </c>
      <c r="Z331" s="57">
        <f t="shared" si="134"/>
        <v>108830.04</v>
      </c>
      <c r="AA331" s="73"/>
      <c r="AB331" s="74"/>
      <c r="AC331" s="74"/>
    </row>
    <row r="332" spans="1:29" s="36" customFormat="1" ht="30" x14ac:dyDescent="0.25">
      <c r="A332" s="101">
        <v>317</v>
      </c>
      <c r="B332" s="75">
        <v>12</v>
      </c>
      <c r="C332" s="55" t="s">
        <v>1389</v>
      </c>
      <c r="D332" s="56">
        <f>'Прил.1.1 -перечень домов'!D337</f>
        <v>1974</v>
      </c>
      <c r="E332" s="79">
        <v>3055.5</v>
      </c>
      <c r="F332" s="76">
        <f>SUM('Прил.1.1 -перечень домов'!J337)*(3.9*31+4.13*26+6.71*16+7.69*12+8.45*12+9.29*252)</f>
        <v>7886424</v>
      </c>
      <c r="G332" s="57">
        <f t="shared" ref="G332" si="147">H332+I332+J332+K332+M332+P332+R332+T332+V332+X332+Z332</f>
        <v>12151589.67</v>
      </c>
      <c r="H332" s="57">
        <v>0</v>
      </c>
      <c r="I332" s="57">
        <f>E332*2700</f>
        <v>8249850</v>
      </c>
      <c r="J332" s="57">
        <f>E332*855</f>
        <v>2612452.5</v>
      </c>
      <c r="K332" s="57">
        <f t="shared" ref="K332" si="148">E332*228</f>
        <v>696654</v>
      </c>
      <c r="L332" s="54">
        <v>0</v>
      </c>
      <c r="M332" s="78">
        <v>0</v>
      </c>
      <c r="N332" s="79">
        <v>0</v>
      </c>
      <c r="O332" s="79"/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101">
        <v>3</v>
      </c>
      <c r="X332" s="57">
        <f t="shared" ref="X332" si="149">E332*57+E332*28+E332*28</f>
        <v>345271.5</v>
      </c>
      <c r="Y332" s="101">
        <v>3</v>
      </c>
      <c r="Z332" s="57">
        <f t="shared" si="134"/>
        <v>247361.67</v>
      </c>
      <c r="AA332" s="73"/>
      <c r="AB332" s="74"/>
      <c r="AC332" s="74"/>
    </row>
    <row r="333" spans="1:29" s="36" customFormat="1" ht="30" customHeight="1" x14ac:dyDescent="0.25">
      <c r="A333" s="101">
        <v>318</v>
      </c>
      <c r="B333" s="75">
        <v>13</v>
      </c>
      <c r="C333" s="55" t="s">
        <v>1390</v>
      </c>
      <c r="D333" s="56">
        <f>'Прил.1.1 -перечень домов'!D338</f>
        <v>1975</v>
      </c>
      <c r="E333" s="57">
        <v>6384.5</v>
      </c>
      <c r="F333" s="76">
        <f>SUM('Прил.1.1 -перечень домов'!J338)*(3.9*31+4.13*26+6.71*16+7.69*12+8.45*12+9.29*252)</f>
        <v>16533216.960000001</v>
      </c>
      <c r="G333" s="57">
        <f t="shared" ref="G333:G336" si="150">H333+I333+J333+K333+M333+P333+R333+T333+V333+X333+Z333</f>
        <v>10809679.710000001</v>
      </c>
      <c r="H333" s="57">
        <v>0</v>
      </c>
      <c r="I333" s="57">
        <v>0</v>
      </c>
      <c r="J333" s="57">
        <v>0</v>
      </c>
      <c r="K333" s="57">
        <v>0</v>
      </c>
      <c r="L333" s="54">
        <v>0</v>
      </c>
      <c r="M333" s="57">
        <v>0</v>
      </c>
      <c r="N333" s="57">
        <v>1559</v>
      </c>
      <c r="O333" s="57">
        <v>6596</v>
      </c>
      <c r="P333" s="57">
        <f t="shared" ref="P333:P340" si="151">O333*N333</f>
        <v>10283164</v>
      </c>
      <c r="Q333" s="57">
        <v>0</v>
      </c>
      <c r="R333" s="57">
        <v>0</v>
      </c>
      <c r="S333" s="57">
        <v>0</v>
      </c>
      <c r="T333" s="57">
        <v>0</v>
      </c>
      <c r="U333" s="57">
        <v>0</v>
      </c>
      <c r="V333" s="57">
        <v>0</v>
      </c>
      <c r="W333" s="101">
        <v>1</v>
      </c>
      <c r="X333" s="57">
        <f t="shared" ref="X333:X336" si="152">E333*48</f>
        <v>306456</v>
      </c>
      <c r="Y333" s="101">
        <v>1</v>
      </c>
      <c r="Z333" s="57">
        <f t="shared" si="134"/>
        <v>220059.71</v>
      </c>
      <c r="AA333" s="73"/>
      <c r="AB333" s="74"/>
      <c r="AC333" s="74"/>
    </row>
    <row r="334" spans="1:29" s="36" customFormat="1" ht="30" x14ac:dyDescent="0.25">
      <c r="A334" s="101">
        <v>319</v>
      </c>
      <c r="B334" s="75">
        <v>14</v>
      </c>
      <c r="C334" s="55" t="s">
        <v>1391</v>
      </c>
      <c r="D334" s="56">
        <f>'Прил.1.1 -перечень домов'!D339</f>
        <v>1975</v>
      </c>
      <c r="E334" s="57">
        <v>3038.3</v>
      </c>
      <c r="F334" s="76">
        <f>SUM('Прил.1.1 -перечень домов'!J339)*(3.9*31+4.13*26+6.71*16+7.69*12+8.45*12+9.29*252)</f>
        <v>7845664.3200000003</v>
      </c>
      <c r="G334" s="57">
        <f t="shared" si="150"/>
        <v>5796597.0300000003</v>
      </c>
      <c r="H334" s="57">
        <v>0</v>
      </c>
      <c r="I334" s="57">
        <v>0</v>
      </c>
      <c r="J334" s="57">
        <v>0</v>
      </c>
      <c r="K334" s="57">
        <v>0</v>
      </c>
      <c r="L334" s="54">
        <v>0</v>
      </c>
      <c r="M334" s="57">
        <v>0</v>
      </c>
      <c r="N334" s="57">
        <v>839</v>
      </c>
      <c r="O334" s="57">
        <v>6594</v>
      </c>
      <c r="P334" s="57">
        <f t="shared" si="151"/>
        <v>5532366</v>
      </c>
      <c r="Q334" s="57">
        <v>0</v>
      </c>
      <c r="R334" s="57">
        <v>0</v>
      </c>
      <c r="S334" s="57">
        <v>0</v>
      </c>
      <c r="T334" s="57">
        <v>0</v>
      </c>
      <c r="U334" s="57">
        <v>0</v>
      </c>
      <c r="V334" s="57">
        <v>0</v>
      </c>
      <c r="W334" s="101">
        <v>1</v>
      </c>
      <c r="X334" s="57">
        <f t="shared" si="152"/>
        <v>145838.39999999999</v>
      </c>
      <c r="Y334" s="101">
        <v>1</v>
      </c>
      <c r="Z334" s="57">
        <f t="shared" si="134"/>
        <v>118392.63</v>
      </c>
      <c r="AA334" s="73"/>
      <c r="AB334" s="74"/>
      <c r="AC334" s="74"/>
    </row>
    <row r="335" spans="1:29" s="36" customFormat="1" ht="30" x14ac:dyDescent="0.25">
      <c r="A335" s="101">
        <v>320</v>
      </c>
      <c r="B335" s="75">
        <v>15</v>
      </c>
      <c r="C335" s="55" t="s">
        <v>1392</v>
      </c>
      <c r="D335" s="56">
        <f>'Прил.1.1 -перечень домов'!D340</f>
        <v>1972</v>
      </c>
      <c r="E335" s="57">
        <v>7173</v>
      </c>
      <c r="F335" s="76">
        <f>SUM('Прил.1.1 -перечень домов'!J340)*(3.9*31+4.13*26+6.71*16+7.69*12+8.45*12+9.29*252)</f>
        <v>18795953.280000001</v>
      </c>
      <c r="G335" s="57">
        <f t="shared" si="150"/>
        <v>10571304.380000001</v>
      </c>
      <c r="H335" s="57">
        <v>0</v>
      </c>
      <c r="I335" s="57">
        <v>0</v>
      </c>
      <c r="J335" s="57">
        <v>0</v>
      </c>
      <c r="K335" s="57">
        <v>0</v>
      </c>
      <c r="L335" s="54">
        <v>0</v>
      </c>
      <c r="M335" s="57">
        <v>0</v>
      </c>
      <c r="N335" s="57">
        <v>1518</v>
      </c>
      <c r="O335" s="57">
        <v>6596</v>
      </c>
      <c r="P335" s="57">
        <f t="shared" si="151"/>
        <v>10012728</v>
      </c>
      <c r="Q335" s="57">
        <v>0</v>
      </c>
      <c r="R335" s="57">
        <v>0</v>
      </c>
      <c r="S335" s="57">
        <v>0</v>
      </c>
      <c r="T335" s="57">
        <v>0</v>
      </c>
      <c r="U335" s="57">
        <v>0</v>
      </c>
      <c r="V335" s="57">
        <v>0</v>
      </c>
      <c r="W335" s="101">
        <v>1</v>
      </c>
      <c r="X335" s="57">
        <f t="shared" si="152"/>
        <v>344304</v>
      </c>
      <c r="Y335" s="101">
        <v>1</v>
      </c>
      <c r="Z335" s="57">
        <f t="shared" si="134"/>
        <v>214272.38</v>
      </c>
      <c r="AA335" s="73"/>
      <c r="AB335" s="74"/>
      <c r="AC335" s="74"/>
    </row>
    <row r="336" spans="1:29" s="36" customFormat="1" ht="30" x14ac:dyDescent="0.25">
      <c r="A336" s="101">
        <v>321</v>
      </c>
      <c r="B336" s="75">
        <v>16</v>
      </c>
      <c r="C336" s="55" t="s">
        <v>1393</v>
      </c>
      <c r="D336" s="56">
        <f>'Прил.1.1 -перечень домов'!D341</f>
        <v>1974</v>
      </c>
      <c r="E336" s="57">
        <v>3018.1</v>
      </c>
      <c r="F336" s="76">
        <f>SUM('Прил.1.1 -перечень домов'!J341)*(3.9*31+4.13*26+6.71*16+7.69*12+8.45*12+9.29*252)</f>
        <v>7859442.2400000002</v>
      </c>
      <c r="G336" s="57">
        <f t="shared" si="150"/>
        <v>5137100.21</v>
      </c>
      <c r="H336" s="57">
        <v>0</v>
      </c>
      <c r="I336" s="57">
        <v>0</v>
      </c>
      <c r="J336" s="57">
        <v>0</v>
      </c>
      <c r="K336" s="57">
        <v>0</v>
      </c>
      <c r="L336" s="54">
        <v>0</v>
      </c>
      <c r="M336" s="57">
        <v>0</v>
      </c>
      <c r="N336" s="57">
        <v>741</v>
      </c>
      <c r="O336" s="57">
        <v>6596</v>
      </c>
      <c r="P336" s="57">
        <f t="shared" si="151"/>
        <v>4887636</v>
      </c>
      <c r="Q336" s="57">
        <v>0</v>
      </c>
      <c r="R336" s="57">
        <v>0</v>
      </c>
      <c r="S336" s="57">
        <v>0</v>
      </c>
      <c r="T336" s="57">
        <v>0</v>
      </c>
      <c r="U336" s="57">
        <v>0</v>
      </c>
      <c r="V336" s="57">
        <v>0</v>
      </c>
      <c r="W336" s="101">
        <v>1</v>
      </c>
      <c r="X336" s="57">
        <f t="shared" si="152"/>
        <v>144868.79999999999</v>
      </c>
      <c r="Y336" s="101">
        <v>1</v>
      </c>
      <c r="Z336" s="57">
        <f t="shared" si="134"/>
        <v>104595.41</v>
      </c>
      <c r="AA336" s="73"/>
      <c r="AB336" s="74"/>
      <c r="AC336" s="74"/>
    </row>
    <row r="337" spans="1:29" s="36" customFormat="1" ht="30" x14ac:dyDescent="0.25">
      <c r="A337" s="101">
        <v>322</v>
      </c>
      <c r="B337" s="75">
        <v>17</v>
      </c>
      <c r="C337" s="55" t="s">
        <v>1394</v>
      </c>
      <c r="D337" s="56">
        <f>'Прил.1.1 -перечень домов'!D342</f>
        <v>1984</v>
      </c>
      <c r="E337" s="57">
        <v>8363</v>
      </c>
      <c r="F337" s="76">
        <f>SUM('Прил.1.1 -перечень домов'!J342)*(3.9*31+4.13*26+6.71*16+7.69*12+8.45*12+9.29*252)</f>
        <v>19848528.960000001</v>
      </c>
      <c r="G337" s="57">
        <f t="shared" ref="G337:G340" si="153">H337+I337+J337+K337+M337+P337+R337+T337+V337+X337+Z337</f>
        <v>4095317.1</v>
      </c>
      <c r="H337" s="57">
        <v>0</v>
      </c>
      <c r="I337" s="57">
        <v>0</v>
      </c>
      <c r="J337" s="57">
        <v>0</v>
      </c>
      <c r="K337" s="57">
        <v>0</v>
      </c>
      <c r="L337" s="54">
        <v>0</v>
      </c>
      <c r="M337" s="57">
        <v>0</v>
      </c>
      <c r="N337" s="57">
        <v>750</v>
      </c>
      <c r="O337" s="57">
        <v>4822</v>
      </c>
      <c r="P337" s="57">
        <f t="shared" si="151"/>
        <v>3616500</v>
      </c>
      <c r="Q337" s="57">
        <v>0</v>
      </c>
      <c r="R337" s="57">
        <v>0</v>
      </c>
      <c r="S337" s="57">
        <v>0</v>
      </c>
      <c r="T337" s="57">
        <v>0</v>
      </c>
      <c r="U337" s="57">
        <v>0</v>
      </c>
      <c r="V337" s="57">
        <v>0</v>
      </c>
      <c r="W337" s="101">
        <v>1</v>
      </c>
      <c r="X337" s="57">
        <f t="shared" ref="X337:X340" si="154">E337*48</f>
        <v>401424</v>
      </c>
      <c r="Y337" s="101">
        <v>1</v>
      </c>
      <c r="Z337" s="57">
        <f t="shared" si="134"/>
        <v>77393.100000000006</v>
      </c>
      <c r="AA337" s="73"/>
      <c r="AB337" s="74"/>
      <c r="AC337" s="74"/>
    </row>
    <row r="338" spans="1:29" s="36" customFormat="1" ht="30" x14ac:dyDescent="0.25">
      <c r="A338" s="101">
        <v>323</v>
      </c>
      <c r="B338" s="75">
        <v>18</v>
      </c>
      <c r="C338" s="55" t="s">
        <v>1395</v>
      </c>
      <c r="D338" s="56">
        <f>'Прил.1.1 -перечень домов'!D343</f>
        <v>1979</v>
      </c>
      <c r="E338" s="57">
        <v>4464.3</v>
      </c>
      <c r="F338" s="76">
        <f>SUM('Прил.1.1 -перечень домов'!J343)*(3.9*31+4.13*26+6.71*16+7.69*12+8.45*12+9.29*252)</f>
        <v>10535803.199999999</v>
      </c>
      <c r="G338" s="57">
        <f t="shared" si="153"/>
        <v>2809861.95</v>
      </c>
      <c r="H338" s="57">
        <v>0</v>
      </c>
      <c r="I338" s="57">
        <v>0</v>
      </c>
      <c r="J338" s="57">
        <v>0</v>
      </c>
      <c r="K338" s="57">
        <v>0</v>
      </c>
      <c r="L338" s="54">
        <v>0</v>
      </c>
      <c r="M338" s="57">
        <v>0</v>
      </c>
      <c r="N338" s="57">
        <v>527</v>
      </c>
      <c r="O338" s="57">
        <v>4822</v>
      </c>
      <c r="P338" s="57">
        <f t="shared" si="151"/>
        <v>2541194</v>
      </c>
      <c r="Q338" s="57">
        <v>0</v>
      </c>
      <c r="R338" s="57">
        <v>0</v>
      </c>
      <c r="S338" s="57">
        <v>0</v>
      </c>
      <c r="T338" s="57">
        <v>0</v>
      </c>
      <c r="U338" s="57">
        <v>0</v>
      </c>
      <c r="V338" s="57">
        <v>0</v>
      </c>
      <c r="W338" s="101">
        <v>1</v>
      </c>
      <c r="X338" s="57">
        <f t="shared" si="154"/>
        <v>214286.4</v>
      </c>
      <c r="Y338" s="101">
        <v>1</v>
      </c>
      <c r="Z338" s="57">
        <f t="shared" si="134"/>
        <v>54381.55</v>
      </c>
      <c r="AA338" s="73"/>
      <c r="AB338" s="74"/>
      <c r="AC338" s="74"/>
    </row>
    <row r="339" spans="1:29" s="36" customFormat="1" ht="30" x14ac:dyDescent="0.25">
      <c r="A339" s="101">
        <v>324</v>
      </c>
      <c r="B339" s="75">
        <v>19</v>
      </c>
      <c r="C339" s="55" t="s">
        <v>1396</v>
      </c>
      <c r="D339" s="56">
        <f>'Прил.1.1 -перечень домов'!D344</f>
        <v>1980</v>
      </c>
      <c r="E339" s="57">
        <v>11544.3</v>
      </c>
      <c r="F339" s="76">
        <f>SUM('Прил.1.1 -перечень домов'!J344)*(3.9*31+4.13*26+6.71*16+7.69*12+8.45*12+9.29*252)</f>
        <v>29130541.440000001</v>
      </c>
      <c r="G339" s="57">
        <f t="shared" si="153"/>
        <v>7941912.5999999996</v>
      </c>
      <c r="H339" s="57">
        <v>0</v>
      </c>
      <c r="I339" s="57">
        <v>0</v>
      </c>
      <c r="J339" s="57">
        <v>0</v>
      </c>
      <c r="K339" s="57">
        <v>0</v>
      </c>
      <c r="L339" s="54">
        <v>0</v>
      </c>
      <c r="M339" s="57">
        <v>0</v>
      </c>
      <c r="N339" s="57">
        <v>1500</v>
      </c>
      <c r="O339" s="57">
        <v>4822</v>
      </c>
      <c r="P339" s="57">
        <f t="shared" si="151"/>
        <v>7233000</v>
      </c>
      <c r="Q339" s="57">
        <v>0</v>
      </c>
      <c r="R339" s="57">
        <v>0</v>
      </c>
      <c r="S339" s="57">
        <v>0</v>
      </c>
      <c r="T339" s="57">
        <v>0</v>
      </c>
      <c r="U339" s="57">
        <v>0</v>
      </c>
      <c r="V339" s="57">
        <v>0</v>
      </c>
      <c r="W339" s="101">
        <v>1</v>
      </c>
      <c r="X339" s="57">
        <f t="shared" si="154"/>
        <v>554126.4</v>
      </c>
      <c r="Y339" s="101">
        <v>1</v>
      </c>
      <c r="Z339" s="57">
        <f t="shared" si="134"/>
        <v>154786.20000000001</v>
      </c>
      <c r="AA339" s="73"/>
      <c r="AB339" s="74"/>
      <c r="AC339" s="74"/>
    </row>
    <row r="340" spans="1:29" s="36" customFormat="1" ht="30" x14ac:dyDescent="0.25">
      <c r="A340" s="101">
        <v>325</v>
      </c>
      <c r="B340" s="75">
        <v>20</v>
      </c>
      <c r="C340" s="55" t="s">
        <v>1397</v>
      </c>
      <c r="D340" s="56">
        <f>'Прил.1.1 -перечень домов'!D345</f>
        <v>1981</v>
      </c>
      <c r="E340" s="57">
        <v>9061.3799999999992</v>
      </c>
      <c r="F340" s="76">
        <f>SUM('Прил.1.1 -перечень домов'!J345)*(3.9*31+4.13*26+6.71*16+7.69*12+8.45*12+9.29*252)</f>
        <v>22213107.07</v>
      </c>
      <c r="G340" s="57">
        <f t="shared" si="153"/>
        <v>12747923.24</v>
      </c>
      <c r="H340" s="57">
        <v>0</v>
      </c>
      <c r="I340" s="57">
        <v>0</v>
      </c>
      <c r="J340" s="57">
        <v>0</v>
      </c>
      <c r="K340" s="57">
        <v>0</v>
      </c>
      <c r="L340" s="54">
        <v>0</v>
      </c>
      <c r="M340" s="57">
        <v>0</v>
      </c>
      <c r="N340" s="57">
        <v>2500</v>
      </c>
      <c r="O340" s="57">
        <v>4822</v>
      </c>
      <c r="P340" s="57">
        <f t="shared" si="151"/>
        <v>12055000</v>
      </c>
      <c r="Q340" s="57">
        <v>0</v>
      </c>
      <c r="R340" s="57">
        <v>0</v>
      </c>
      <c r="S340" s="57">
        <v>0</v>
      </c>
      <c r="T340" s="57">
        <v>0</v>
      </c>
      <c r="U340" s="57">
        <v>0</v>
      </c>
      <c r="V340" s="57">
        <v>0</v>
      </c>
      <c r="W340" s="101">
        <v>1</v>
      </c>
      <c r="X340" s="57">
        <f t="shared" si="154"/>
        <v>434946.24</v>
      </c>
      <c r="Y340" s="101">
        <v>1</v>
      </c>
      <c r="Z340" s="57">
        <f t="shared" si="134"/>
        <v>257977</v>
      </c>
      <c r="AA340" s="73"/>
      <c r="AB340" s="74"/>
      <c r="AC340" s="74"/>
    </row>
    <row r="341" spans="1:29" s="36" customFormat="1" ht="30" x14ac:dyDescent="0.25">
      <c r="A341" s="101">
        <v>326</v>
      </c>
      <c r="B341" s="75">
        <v>21</v>
      </c>
      <c r="C341" s="55" t="s">
        <v>1398</v>
      </c>
      <c r="D341" s="56">
        <f>'Прил.1.1 -перечень домов'!D346</f>
        <v>1979</v>
      </c>
      <c r="E341" s="57">
        <v>9506.5</v>
      </c>
      <c r="F341" s="76">
        <f>SUM('Прил.1.1 -перечень домов'!J346)*(3.9*31+4.13*26+6.71*16+7.69*12+8.45*12+9.29*252)</f>
        <v>24822645.120000001</v>
      </c>
      <c r="G341" s="57">
        <f t="shared" ref="G341:G347" si="155">H341+I341+J341+K341+M341+P341+R341+T341+V341+X341+Z341</f>
        <v>16283824.26</v>
      </c>
      <c r="H341" s="57">
        <v>0</v>
      </c>
      <c r="I341" s="57">
        <v>0</v>
      </c>
      <c r="J341" s="57">
        <v>0</v>
      </c>
      <c r="K341" s="57">
        <v>0</v>
      </c>
      <c r="L341" s="54">
        <v>0</v>
      </c>
      <c r="M341" s="57">
        <v>0</v>
      </c>
      <c r="N341" s="57">
        <v>2350</v>
      </c>
      <c r="O341" s="57">
        <v>6594</v>
      </c>
      <c r="P341" s="57">
        <f>O341*N341</f>
        <v>15495900</v>
      </c>
      <c r="Q341" s="57">
        <v>0</v>
      </c>
      <c r="R341" s="57">
        <v>0</v>
      </c>
      <c r="S341" s="57">
        <v>0</v>
      </c>
      <c r="T341" s="57">
        <v>0</v>
      </c>
      <c r="U341" s="57">
        <v>0</v>
      </c>
      <c r="V341" s="57">
        <v>0</v>
      </c>
      <c r="W341" s="101">
        <v>1</v>
      </c>
      <c r="X341" s="57">
        <f t="shared" ref="X341" si="156">E341*48</f>
        <v>456312</v>
      </c>
      <c r="Y341" s="101">
        <v>1</v>
      </c>
      <c r="Z341" s="57">
        <f t="shared" si="134"/>
        <v>331612.26</v>
      </c>
      <c r="AA341" s="73"/>
      <c r="AB341" s="74"/>
      <c r="AC341" s="74"/>
    </row>
    <row r="342" spans="1:29" s="36" customFormat="1" ht="30" x14ac:dyDescent="0.25">
      <c r="A342" s="101">
        <v>327</v>
      </c>
      <c r="B342" s="75">
        <v>22</v>
      </c>
      <c r="C342" s="55" t="s">
        <v>1399</v>
      </c>
      <c r="D342" s="56">
        <f>'Прил.1.1 -перечень домов'!D347</f>
        <v>1981</v>
      </c>
      <c r="E342" s="79">
        <v>9196.7999999999993</v>
      </c>
      <c r="F342" s="76">
        <f>SUM('Прил.1.1 -перечень домов'!J347)*(3.9*31+4.13*26+6.71*16+7.69*12+8.45*12+9.29*252)</f>
        <v>22178145.600000001</v>
      </c>
      <c r="G342" s="57">
        <f t="shared" si="155"/>
        <v>36575270.780000001</v>
      </c>
      <c r="H342" s="57">
        <v>0</v>
      </c>
      <c r="I342" s="57">
        <f t="shared" ref="I342:I345" si="157">E342*2700</f>
        <v>24831360</v>
      </c>
      <c r="J342" s="57">
        <f>E342*855</f>
        <v>7863264</v>
      </c>
      <c r="K342" s="57">
        <f t="shared" ref="K342:K345" si="158">E342*228</f>
        <v>2096870.3999999999</v>
      </c>
      <c r="L342" s="54">
        <v>0</v>
      </c>
      <c r="M342" s="78">
        <v>0</v>
      </c>
      <c r="N342" s="79">
        <v>0</v>
      </c>
      <c r="O342" s="79"/>
      <c r="P342" s="78">
        <v>0</v>
      </c>
      <c r="Q342" s="78">
        <v>0</v>
      </c>
      <c r="R342" s="78">
        <v>0</v>
      </c>
      <c r="S342" s="78">
        <v>0</v>
      </c>
      <c r="T342" s="78">
        <v>0</v>
      </c>
      <c r="U342" s="78">
        <v>0</v>
      </c>
      <c r="V342" s="78">
        <v>0</v>
      </c>
      <c r="W342" s="101">
        <v>3</v>
      </c>
      <c r="X342" s="57">
        <f t="shared" ref="X342:X345" si="159">E342*57+E342*28+E342*28</f>
        <v>1039238.4</v>
      </c>
      <c r="Y342" s="101">
        <v>3</v>
      </c>
      <c r="Z342" s="57">
        <f t="shared" si="134"/>
        <v>744537.98</v>
      </c>
      <c r="AA342" s="73"/>
      <c r="AB342" s="74"/>
      <c r="AC342" s="74"/>
    </row>
    <row r="343" spans="1:29" s="36" customFormat="1" ht="30" x14ac:dyDescent="0.25">
      <c r="A343" s="101">
        <v>328</v>
      </c>
      <c r="B343" s="75">
        <v>23</v>
      </c>
      <c r="C343" s="55" t="s">
        <v>1400</v>
      </c>
      <c r="D343" s="56">
        <f>'Прил.1.1 -перечень домов'!D348</f>
        <v>1982</v>
      </c>
      <c r="E343" s="79">
        <v>9311.7999999999993</v>
      </c>
      <c r="F343" s="76">
        <f>SUM('Прил.1.1 -перечень домов'!J348)*(3.9*31+4.13*26+6.71*16+7.69*12+8.45*12+9.29*252)</f>
        <v>22519436.16</v>
      </c>
      <c r="G343" s="57">
        <f t="shared" si="155"/>
        <v>37032620.740000002</v>
      </c>
      <c r="H343" s="57">
        <v>0</v>
      </c>
      <c r="I343" s="57">
        <f t="shared" si="157"/>
        <v>25141860</v>
      </c>
      <c r="J343" s="57">
        <f>E343*855</f>
        <v>7961589</v>
      </c>
      <c r="K343" s="57">
        <f t="shared" si="158"/>
        <v>2123090.4</v>
      </c>
      <c r="L343" s="54">
        <v>0</v>
      </c>
      <c r="M343" s="78">
        <v>0</v>
      </c>
      <c r="N343" s="79">
        <v>0</v>
      </c>
      <c r="O343" s="79"/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101">
        <v>3</v>
      </c>
      <c r="X343" s="57">
        <f t="shared" si="159"/>
        <v>1052233.3999999999</v>
      </c>
      <c r="Y343" s="101">
        <v>3</v>
      </c>
      <c r="Z343" s="57">
        <f t="shared" si="134"/>
        <v>753847.94</v>
      </c>
      <c r="AA343" s="73"/>
      <c r="AB343" s="74"/>
      <c r="AC343" s="74"/>
    </row>
    <row r="344" spans="1:29" s="36" customFormat="1" ht="30" x14ac:dyDescent="0.25">
      <c r="A344" s="101">
        <v>329</v>
      </c>
      <c r="B344" s="75">
        <v>24</v>
      </c>
      <c r="C344" s="55" t="s">
        <v>1401</v>
      </c>
      <c r="D344" s="56">
        <f>'Прил.1.1 -перечень домов'!D349</f>
        <v>1981</v>
      </c>
      <c r="E344" s="79">
        <v>9119.9</v>
      </c>
      <c r="F344" s="76">
        <f>SUM('Прил.1.1 -перечень домов'!J349)*(3.9*31+4.13*26+6.71*16+7.69*12+8.45*12+9.29*252)</f>
        <v>22331424.960000001</v>
      </c>
      <c r="G344" s="57">
        <f t="shared" si="155"/>
        <v>36269442.850000001</v>
      </c>
      <c r="H344" s="57">
        <v>0</v>
      </c>
      <c r="I344" s="57">
        <f t="shared" si="157"/>
        <v>24623730</v>
      </c>
      <c r="J344" s="57">
        <f>E344*855</f>
        <v>7797514.5</v>
      </c>
      <c r="K344" s="57">
        <f t="shared" si="158"/>
        <v>2079337.2</v>
      </c>
      <c r="L344" s="54">
        <v>0</v>
      </c>
      <c r="M344" s="78">
        <v>0</v>
      </c>
      <c r="N344" s="79">
        <v>0</v>
      </c>
      <c r="O344" s="79"/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101">
        <v>3</v>
      </c>
      <c r="X344" s="57">
        <f t="shared" si="159"/>
        <v>1030548.7</v>
      </c>
      <c r="Y344" s="101">
        <v>3</v>
      </c>
      <c r="Z344" s="57">
        <f t="shared" si="134"/>
        <v>738312.45</v>
      </c>
      <c r="AA344" s="73"/>
      <c r="AB344" s="74"/>
      <c r="AC344" s="74"/>
    </row>
    <row r="345" spans="1:29" s="36" customFormat="1" ht="30" x14ac:dyDescent="0.25">
      <c r="A345" s="101">
        <v>330</v>
      </c>
      <c r="B345" s="75">
        <v>25</v>
      </c>
      <c r="C345" s="55" t="s">
        <v>1402</v>
      </c>
      <c r="D345" s="56">
        <f>'Прил.1.1 -перечень домов'!D350</f>
        <v>1982</v>
      </c>
      <c r="E345" s="79">
        <v>9560.2999999999993</v>
      </c>
      <c r="F345" s="76">
        <f>SUM('Прил.1.1 -перечень домов'!J350)*(3.9*31+4.13*26+6.71*16+7.69*12+8.45*12+9.29*252)</f>
        <v>22357545.600000001</v>
      </c>
      <c r="G345" s="57">
        <f t="shared" si="155"/>
        <v>38020894.359999999</v>
      </c>
      <c r="H345" s="57">
        <v>0</v>
      </c>
      <c r="I345" s="57">
        <f t="shared" si="157"/>
        <v>25812810</v>
      </c>
      <c r="J345" s="57">
        <f>E345*855</f>
        <v>8174056.5</v>
      </c>
      <c r="K345" s="57">
        <f t="shared" si="158"/>
        <v>2179748.4</v>
      </c>
      <c r="L345" s="54">
        <v>0</v>
      </c>
      <c r="M345" s="78">
        <v>0</v>
      </c>
      <c r="N345" s="79">
        <v>0</v>
      </c>
      <c r="O345" s="79"/>
      <c r="P345" s="78">
        <v>0</v>
      </c>
      <c r="Q345" s="78">
        <v>0</v>
      </c>
      <c r="R345" s="78">
        <v>0</v>
      </c>
      <c r="S345" s="78">
        <v>0</v>
      </c>
      <c r="T345" s="78">
        <v>0</v>
      </c>
      <c r="U345" s="78">
        <v>0</v>
      </c>
      <c r="V345" s="78">
        <v>0</v>
      </c>
      <c r="W345" s="101">
        <v>3</v>
      </c>
      <c r="X345" s="57">
        <f t="shared" si="159"/>
        <v>1080313.8999999999</v>
      </c>
      <c r="Y345" s="101">
        <v>3</v>
      </c>
      <c r="Z345" s="57">
        <f t="shared" si="134"/>
        <v>773965.56</v>
      </c>
      <c r="AA345" s="73"/>
      <c r="AB345" s="74"/>
      <c r="AC345" s="74"/>
    </row>
    <row r="346" spans="1:29" s="36" customFormat="1" ht="30" x14ac:dyDescent="0.25">
      <c r="A346" s="101">
        <v>331</v>
      </c>
      <c r="B346" s="75">
        <v>26</v>
      </c>
      <c r="C346" s="55" t="s">
        <v>1403</v>
      </c>
      <c r="D346" s="56">
        <f>'Прил.1.1 -перечень домов'!D351</f>
        <v>1979</v>
      </c>
      <c r="E346" s="57">
        <v>4415.8999999999996</v>
      </c>
      <c r="F346" s="76">
        <f>SUM('Прил.1.1 -перечень домов'!J351)*(3.9*31+4.13*26+6.71*16+7.69*12+8.45*12+9.29*252)</f>
        <v>10508821.439999999</v>
      </c>
      <c r="G346" s="57">
        <f t="shared" si="155"/>
        <v>2536653.2599999998</v>
      </c>
      <c r="H346" s="57">
        <v>0</v>
      </c>
      <c r="I346" s="57">
        <v>0</v>
      </c>
      <c r="J346" s="57">
        <v>0</v>
      </c>
      <c r="K346" s="57">
        <v>0</v>
      </c>
      <c r="L346" s="54">
        <v>0</v>
      </c>
      <c r="M346" s="57">
        <v>0</v>
      </c>
      <c r="N346" s="57">
        <v>472</v>
      </c>
      <c r="O346" s="57">
        <v>4822</v>
      </c>
      <c r="P346" s="57">
        <f>O346*N346</f>
        <v>2275984</v>
      </c>
      <c r="Q346" s="57">
        <v>0</v>
      </c>
      <c r="R346" s="57">
        <v>0</v>
      </c>
      <c r="S346" s="57">
        <v>0</v>
      </c>
      <c r="T346" s="57">
        <v>0</v>
      </c>
      <c r="U346" s="57">
        <v>0</v>
      </c>
      <c r="V346" s="57">
        <v>0</v>
      </c>
      <c r="W346" s="101">
        <v>1</v>
      </c>
      <c r="X346" s="57">
        <f t="shared" ref="X346:X349" si="160">E346*48</f>
        <v>211963.2</v>
      </c>
      <c r="Y346" s="101">
        <v>1</v>
      </c>
      <c r="Z346" s="57">
        <f t="shared" si="134"/>
        <v>48706.06</v>
      </c>
      <c r="AA346" s="73"/>
      <c r="AB346" s="74"/>
      <c r="AC346" s="74"/>
    </row>
    <row r="347" spans="1:29" s="36" customFormat="1" ht="30" x14ac:dyDescent="0.25">
      <c r="A347" s="101">
        <v>332</v>
      </c>
      <c r="B347" s="75">
        <v>27</v>
      </c>
      <c r="C347" s="55" t="s">
        <v>1404</v>
      </c>
      <c r="D347" s="56">
        <f>'Прил.1.1 -перечень домов'!D352</f>
        <v>1961</v>
      </c>
      <c r="E347" s="79">
        <v>483</v>
      </c>
      <c r="F347" s="76">
        <f>SUM('Прил.1.1 -перечень домов'!J352)*(3.9*31+4.13*26+6.71*16+7.69*12+8.45*12+9.29*252)</f>
        <v>1225660.8</v>
      </c>
      <c r="G347" s="57">
        <f t="shared" si="155"/>
        <v>1706057.14</v>
      </c>
      <c r="H347" s="78">
        <v>0</v>
      </c>
      <c r="I347" s="78">
        <v>0</v>
      </c>
      <c r="J347" s="78">
        <v>0</v>
      </c>
      <c r="K347" s="78">
        <v>0</v>
      </c>
      <c r="L347" s="54">
        <v>0</v>
      </c>
      <c r="M347" s="78">
        <v>0</v>
      </c>
      <c r="N347" s="78">
        <v>0</v>
      </c>
      <c r="O347" s="78"/>
      <c r="P347" s="78">
        <v>0</v>
      </c>
      <c r="Q347" s="78">
        <v>0</v>
      </c>
      <c r="R347" s="78">
        <v>0</v>
      </c>
      <c r="S347" s="78">
        <v>0</v>
      </c>
      <c r="T347" s="57">
        <f>E347*3421</f>
        <v>1652343</v>
      </c>
      <c r="U347" s="78">
        <v>0</v>
      </c>
      <c r="V347" s="78">
        <v>0</v>
      </c>
      <c r="W347" s="101">
        <v>1</v>
      </c>
      <c r="X347" s="57">
        <f>E347*38</f>
        <v>18354</v>
      </c>
      <c r="Y347" s="101">
        <v>1</v>
      </c>
      <c r="Z347" s="57">
        <f t="shared" si="134"/>
        <v>35360.14</v>
      </c>
      <c r="AA347" s="73">
        <v>1204874.06</v>
      </c>
      <c r="AB347" s="74" t="s">
        <v>2121</v>
      </c>
      <c r="AC347" s="74">
        <v>2021</v>
      </c>
    </row>
    <row r="348" spans="1:29" s="36" customFormat="1" ht="30" x14ac:dyDescent="0.25">
      <c r="A348" s="101">
        <v>333</v>
      </c>
      <c r="B348" s="75">
        <v>28</v>
      </c>
      <c r="C348" s="55" t="s">
        <v>1405</v>
      </c>
      <c r="D348" s="56">
        <f>'Прил.1.1 -перечень домов'!D353</f>
        <v>1962</v>
      </c>
      <c r="E348" s="57">
        <v>687.2</v>
      </c>
      <c r="F348" s="76">
        <f>SUM('Прил.1.1 -перечень домов'!J353)*(3.9*31+4.13*26+6.71*16+7.69*12+8.45*12+9.29*252)</f>
        <v>1821268.8</v>
      </c>
      <c r="G348" s="57">
        <f t="shared" ref="G348:G362" si="161">H348+I348+J348+K348+M348+P348+R348+T348+V348+X348+Z348</f>
        <v>2959648.98</v>
      </c>
      <c r="H348" s="57">
        <v>0</v>
      </c>
      <c r="I348" s="57">
        <v>0</v>
      </c>
      <c r="J348" s="57">
        <v>0</v>
      </c>
      <c r="K348" s="57">
        <v>0</v>
      </c>
      <c r="L348" s="54">
        <v>0</v>
      </c>
      <c r="M348" s="57">
        <v>0</v>
      </c>
      <c r="N348" s="57">
        <v>609</v>
      </c>
      <c r="O348" s="57">
        <v>4705</v>
      </c>
      <c r="P348" s="57">
        <f t="shared" ref="P348:P349" si="162">O348*N348</f>
        <v>2865345</v>
      </c>
      <c r="Q348" s="57">
        <v>0</v>
      </c>
      <c r="R348" s="57">
        <v>0</v>
      </c>
      <c r="S348" s="57">
        <v>0</v>
      </c>
      <c r="T348" s="57">
        <v>0</v>
      </c>
      <c r="U348" s="57">
        <v>0</v>
      </c>
      <c r="V348" s="57">
        <v>0</v>
      </c>
      <c r="W348" s="101">
        <v>1</v>
      </c>
      <c r="X348" s="57">
        <f t="shared" si="160"/>
        <v>32985.599999999999</v>
      </c>
      <c r="Y348" s="101">
        <v>1</v>
      </c>
      <c r="Z348" s="57">
        <f t="shared" si="134"/>
        <v>61318.38</v>
      </c>
      <c r="AA348" s="73">
        <v>1383871.76</v>
      </c>
      <c r="AB348" s="74" t="s">
        <v>2122</v>
      </c>
      <c r="AC348" s="74">
        <v>2022</v>
      </c>
    </row>
    <row r="349" spans="1:29" s="36" customFormat="1" ht="30" x14ac:dyDescent="0.25">
      <c r="A349" s="101">
        <v>334</v>
      </c>
      <c r="B349" s="75">
        <v>29</v>
      </c>
      <c r="C349" s="55" t="s">
        <v>1406</v>
      </c>
      <c r="D349" s="56">
        <f>'Прил.1.1 -перечень домов'!D354</f>
        <v>1962</v>
      </c>
      <c r="E349" s="57">
        <v>695.34</v>
      </c>
      <c r="F349" s="76">
        <f>SUM('Прил.1.1 -перечень домов'!J354)*(3.9*31+4.13*26+6.71*16+7.69*12+8.45*12+9.29*252)</f>
        <v>1836768.96</v>
      </c>
      <c r="G349" s="57">
        <f t="shared" si="161"/>
        <v>3738811.24</v>
      </c>
      <c r="H349" s="57">
        <v>0</v>
      </c>
      <c r="I349" s="57">
        <v>0</v>
      </c>
      <c r="J349" s="57">
        <v>0</v>
      </c>
      <c r="K349" s="57">
        <v>0</v>
      </c>
      <c r="L349" s="54">
        <v>0</v>
      </c>
      <c r="M349" s="57">
        <v>0</v>
      </c>
      <c r="N349" s="57">
        <v>550</v>
      </c>
      <c r="O349" s="57">
        <v>6596</v>
      </c>
      <c r="P349" s="57">
        <f t="shared" si="162"/>
        <v>3627800</v>
      </c>
      <c r="Q349" s="57">
        <v>0</v>
      </c>
      <c r="R349" s="57">
        <v>0</v>
      </c>
      <c r="S349" s="57">
        <v>0</v>
      </c>
      <c r="T349" s="57">
        <v>0</v>
      </c>
      <c r="U349" s="57">
        <v>0</v>
      </c>
      <c r="V349" s="57">
        <v>0</v>
      </c>
      <c r="W349" s="101">
        <v>1</v>
      </c>
      <c r="X349" s="57">
        <f t="shared" si="160"/>
        <v>33376.32</v>
      </c>
      <c r="Y349" s="101">
        <v>1</v>
      </c>
      <c r="Z349" s="57">
        <f t="shared" si="134"/>
        <v>77634.92</v>
      </c>
      <c r="AA349" s="73">
        <v>1427400.07</v>
      </c>
      <c r="AB349" s="74" t="s">
        <v>2122</v>
      </c>
      <c r="AC349" s="74">
        <v>2021</v>
      </c>
    </row>
    <row r="350" spans="1:29" s="36" customFormat="1" ht="30" x14ac:dyDescent="0.25">
      <c r="A350" s="101">
        <v>335</v>
      </c>
      <c r="B350" s="75">
        <v>30</v>
      </c>
      <c r="C350" s="55" t="s">
        <v>1407</v>
      </c>
      <c r="D350" s="56">
        <f>'Прил.1.1 -перечень домов'!D355</f>
        <v>1962</v>
      </c>
      <c r="E350" s="79">
        <v>692.7</v>
      </c>
      <c r="F350" s="76">
        <f>SUM('Прил.1.1 -перечень домов'!J355)*(3.9*31+4.13*26+6.71*16+7.69*12+8.45*12+9.29*252)</f>
        <v>1835046.72</v>
      </c>
      <c r="G350" s="57">
        <f t="shared" si="161"/>
        <v>1949798.11</v>
      </c>
      <c r="H350" s="57">
        <v>0</v>
      </c>
      <c r="I350" s="57">
        <f>E350*2700</f>
        <v>1870290</v>
      </c>
      <c r="J350" s="57">
        <v>0</v>
      </c>
      <c r="K350" s="57">
        <v>0</v>
      </c>
      <c r="L350" s="54">
        <v>0</v>
      </c>
      <c r="M350" s="78">
        <v>0</v>
      </c>
      <c r="N350" s="79">
        <v>0</v>
      </c>
      <c r="O350" s="79"/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101">
        <v>1</v>
      </c>
      <c r="X350" s="57">
        <f>E350*57</f>
        <v>39483.9</v>
      </c>
      <c r="Y350" s="101">
        <v>1</v>
      </c>
      <c r="Z350" s="57">
        <f t="shared" si="134"/>
        <v>40024.21</v>
      </c>
      <c r="AA350" s="73">
        <v>1426168.14</v>
      </c>
      <c r="AB350" s="74" t="s">
        <v>2122</v>
      </c>
      <c r="AC350" s="74">
        <v>2022</v>
      </c>
    </row>
    <row r="351" spans="1:29" s="36" customFormat="1" ht="30" x14ac:dyDescent="0.25">
      <c r="A351" s="101">
        <v>336</v>
      </c>
      <c r="B351" s="75">
        <v>31</v>
      </c>
      <c r="C351" s="55" t="s">
        <v>1408</v>
      </c>
      <c r="D351" s="56">
        <f>'Прил.1.1 -перечень домов'!D356</f>
        <v>1962</v>
      </c>
      <c r="E351" s="79">
        <v>686.3</v>
      </c>
      <c r="F351" s="76">
        <f>SUM('Прил.1.1 -перечень домов'!J356)*(3.9*31+4.13*26+6.71*16+7.69*12+8.45*12+9.29*252)</f>
        <v>1811222.4</v>
      </c>
      <c r="G351" s="57">
        <f t="shared" si="161"/>
        <v>797601.53</v>
      </c>
      <c r="H351" s="57">
        <v>0</v>
      </c>
      <c r="I351" s="57">
        <v>0</v>
      </c>
      <c r="J351" s="57">
        <f>E351*855</f>
        <v>586786.5</v>
      </c>
      <c r="K351" s="57">
        <f t="shared" ref="K351" si="163">E351*228</f>
        <v>156476.4</v>
      </c>
      <c r="L351" s="54">
        <v>0</v>
      </c>
      <c r="M351" s="78">
        <v>0</v>
      </c>
      <c r="N351" s="79">
        <v>0</v>
      </c>
      <c r="O351" s="79"/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101">
        <v>2</v>
      </c>
      <c r="X351" s="57">
        <f>E351*28+E351*28</f>
        <v>38432.800000000003</v>
      </c>
      <c r="Y351" s="101">
        <v>2</v>
      </c>
      <c r="Z351" s="57">
        <f t="shared" si="134"/>
        <v>15905.83</v>
      </c>
      <c r="AA351" s="73">
        <v>2443419.84</v>
      </c>
      <c r="AB351" s="74" t="s">
        <v>2121</v>
      </c>
      <c r="AC351" s="74">
        <v>2022</v>
      </c>
    </row>
    <row r="352" spans="1:29" s="36" customFormat="1" ht="30" x14ac:dyDescent="0.25">
      <c r="A352" s="101">
        <v>337</v>
      </c>
      <c r="B352" s="75">
        <v>32</v>
      </c>
      <c r="C352" s="55" t="s">
        <v>1409</v>
      </c>
      <c r="D352" s="56">
        <f>'Прил.1.1 -перечень домов'!D357</f>
        <v>1948</v>
      </c>
      <c r="E352" s="57">
        <v>700.9</v>
      </c>
      <c r="F352" s="76">
        <f>SUM('Прил.1.1 -перечень домов'!J357)*(3.9*31+4.13*26+6.71*16+7.69*12+8.45*12+9.29*252)</f>
        <v>1767879.36</v>
      </c>
      <c r="G352" s="57">
        <f t="shared" si="161"/>
        <v>3102074.35</v>
      </c>
      <c r="H352" s="57">
        <v>0</v>
      </c>
      <c r="I352" s="57">
        <v>0</v>
      </c>
      <c r="J352" s="57">
        <v>0</v>
      </c>
      <c r="K352" s="57">
        <v>0</v>
      </c>
      <c r="L352" s="54">
        <v>0</v>
      </c>
      <c r="M352" s="57">
        <v>0</v>
      </c>
      <c r="N352" s="57">
        <v>638.5</v>
      </c>
      <c r="O352" s="57">
        <v>4705</v>
      </c>
      <c r="P352" s="57">
        <f>O352*N352</f>
        <v>3004142.5</v>
      </c>
      <c r="Q352" s="57">
        <v>0</v>
      </c>
      <c r="R352" s="57">
        <v>0</v>
      </c>
      <c r="S352" s="57">
        <v>0</v>
      </c>
      <c r="T352" s="57">
        <v>0</v>
      </c>
      <c r="U352" s="57">
        <v>0</v>
      </c>
      <c r="V352" s="57">
        <v>0</v>
      </c>
      <c r="W352" s="101">
        <v>1</v>
      </c>
      <c r="X352" s="57">
        <f t="shared" ref="X352" si="164">E352*48</f>
        <v>33643.199999999997</v>
      </c>
      <c r="Y352" s="101">
        <v>1</v>
      </c>
      <c r="Z352" s="57">
        <f t="shared" si="134"/>
        <v>64288.65</v>
      </c>
      <c r="AA352" s="73"/>
      <c r="AB352" s="74"/>
      <c r="AC352" s="74"/>
    </row>
    <row r="353" spans="1:29" s="36" customFormat="1" ht="30" x14ac:dyDescent="0.25">
      <c r="A353" s="101">
        <v>338</v>
      </c>
      <c r="B353" s="75">
        <v>33</v>
      </c>
      <c r="C353" s="55" t="s">
        <v>1410</v>
      </c>
      <c r="D353" s="56">
        <f>'Прил.1.1 -перечень домов'!D358</f>
        <v>1961</v>
      </c>
      <c r="E353" s="79">
        <v>1247.4000000000001</v>
      </c>
      <c r="F353" s="76">
        <f>SUM('Прил.1.1 -перечень домов'!J358)*(3.9*31+4.13*26+6.71*16+7.69*12+8.45*12+9.29*252)</f>
        <v>3182125.44</v>
      </c>
      <c r="G353" s="57">
        <f t="shared" si="161"/>
        <v>3511156.57</v>
      </c>
      <c r="H353" s="57">
        <v>0</v>
      </c>
      <c r="I353" s="57">
        <f>E353*2700</f>
        <v>3367980</v>
      </c>
      <c r="J353" s="57">
        <v>0</v>
      </c>
      <c r="K353" s="57">
        <v>0</v>
      </c>
      <c r="L353" s="54">
        <v>0</v>
      </c>
      <c r="M353" s="78">
        <v>0</v>
      </c>
      <c r="N353" s="79">
        <v>0</v>
      </c>
      <c r="O353" s="79"/>
      <c r="P353" s="78">
        <v>0</v>
      </c>
      <c r="Q353" s="78">
        <v>0</v>
      </c>
      <c r="R353" s="78">
        <v>0</v>
      </c>
      <c r="S353" s="78">
        <v>0</v>
      </c>
      <c r="T353" s="78">
        <v>0</v>
      </c>
      <c r="U353" s="78">
        <v>0</v>
      </c>
      <c r="V353" s="78">
        <v>0</v>
      </c>
      <c r="W353" s="101">
        <v>1</v>
      </c>
      <c r="X353" s="57">
        <f>E353*57</f>
        <v>71101.8</v>
      </c>
      <c r="Y353" s="101">
        <v>1</v>
      </c>
      <c r="Z353" s="57">
        <f t="shared" si="134"/>
        <v>72074.77</v>
      </c>
      <c r="AA353" s="73">
        <v>5453428.3600000003</v>
      </c>
      <c r="AB353" s="74" t="s">
        <v>2121</v>
      </c>
      <c r="AC353" s="74">
        <v>2022</v>
      </c>
    </row>
    <row r="354" spans="1:29" s="36" customFormat="1" ht="30" x14ac:dyDescent="0.25">
      <c r="A354" s="101">
        <v>339</v>
      </c>
      <c r="B354" s="75">
        <v>34</v>
      </c>
      <c r="C354" s="55" t="s">
        <v>1411</v>
      </c>
      <c r="D354" s="56">
        <f>'Прил.1.1 -перечень домов'!D359</f>
        <v>1961</v>
      </c>
      <c r="E354" s="79">
        <v>1878.3</v>
      </c>
      <c r="F354" s="76">
        <f>SUM('Прил.1.1 -перечень домов'!J359)*(3.9*31+4.13*26+6.71*16+7.69*12+8.45*12+9.29*252)</f>
        <v>5039848.32</v>
      </c>
      <c r="G354" s="57">
        <f t="shared" si="161"/>
        <v>6634548.9199999999</v>
      </c>
      <c r="H354" s="57">
        <v>0</v>
      </c>
      <c r="I354" s="57">
        <v>0</v>
      </c>
      <c r="J354" s="57">
        <v>0</v>
      </c>
      <c r="K354" s="57">
        <v>0</v>
      </c>
      <c r="L354" s="54">
        <v>0</v>
      </c>
      <c r="M354" s="78">
        <v>0</v>
      </c>
      <c r="N354" s="79">
        <v>0</v>
      </c>
      <c r="O354" s="79"/>
      <c r="P354" s="78">
        <v>0</v>
      </c>
      <c r="Q354" s="78">
        <v>0</v>
      </c>
      <c r="R354" s="78">
        <v>0</v>
      </c>
      <c r="S354" s="78">
        <v>0</v>
      </c>
      <c r="T354" s="57">
        <f>E354*3421</f>
        <v>6425664.2999999998</v>
      </c>
      <c r="U354" s="78">
        <v>0</v>
      </c>
      <c r="V354" s="78">
        <v>0</v>
      </c>
      <c r="W354" s="101">
        <v>1</v>
      </c>
      <c r="X354" s="57">
        <f>E354*38</f>
        <v>71375.399999999994</v>
      </c>
      <c r="Y354" s="101">
        <v>1</v>
      </c>
      <c r="Z354" s="57">
        <f t="shared" si="134"/>
        <v>137509.22</v>
      </c>
      <c r="AA354" s="73">
        <v>6023774.2699999996</v>
      </c>
      <c r="AB354" s="74" t="s">
        <v>2121</v>
      </c>
      <c r="AC354" s="74">
        <v>2022</v>
      </c>
    </row>
    <row r="355" spans="1:29" s="36" customFormat="1" ht="30" x14ac:dyDescent="0.25">
      <c r="A355" s="101">
        <v>340</v>
      </c>
      <c r="B355" s="75">
        <v>35</v>
      </c>
      <c r="C355" s="55" t="s">
        <v>1412</v>
      </c>
      <c r="D355" s="56">
        <f>'Прил.1.1 -перечень домов'!D360</f>
        <v>1957</v>
      </c>
      <c r="E355" s="79">
        <v>671.2</v>
      </c>
      <c r="F355" s="76">
        <f>SUM('Прил.1.1 -перечень домов'!J360)*(3.9*31+4.13*26+6.71*16+7.69*12+8.45*12+9.29*252)</f>
        <v>1775055.36</v>
      </c>
      <c r="G355" s="57">
        <f t="shared" si="161"/>
        <v>2370818.9500000002</v>
      </c>
      <c r="H355" s="57">
        <v>0</v>
      </c>
      <c r="I355" s="57">
        <v>0</v>
      </c>
      <c r="J355" s="57">
        <v>0</v>
      </c>
      <c r="K355" s="57">
        <v>0</v>
      </c>
      <c r="L355" s="54">
        <v>0</v>
      </c>
      <c r="M355" s="78">
        <v>0</v>
      </c>
      <c r="N355" s="79">
        <v>0</v>
      </c>
      <c r="O355" s="79"/>
      <c r="P355" s="78">
        <v>0</v>
      </c>
      <c r="Q355" s="78">
        <v>0</v>
      </c>
      <c r="R355" s="78">
        <v>0</v>
      </c>
      <c r="S355" s="78">
        <v>0</v>
      </c>
      <c r="T355" s="57">
        <f>E355*3421</f>
        <v>2296175.2000000002</v>
      </c>
      <c r="U355" s="78">
        <v>0</v>
      </c>
      <c r="V355" s="78">
        <v>0</v>
      </c>
      <c r="W355" s="101">
        <v>1</v>
      </c>
      <c r="X355" s="57">
        <f>E355*38</f>
        <v>25505.599999999999</v>
      </c>
      <c r="Y355" s="101">
        <v>1</v>
      </c>
      <c r="Z355" s="57">
        <f t="shared" si="134"/>
        <v>49138.15</v>
      </c>
      <c r="AA355" s="73"/>
      <c r="AB355" s="74"/>
      <c r="AC355" s="74"/>
    </row>
    <row r="356" spans="1:29" s="36" customFormat="1" ht="30" x14ac:dyDescent="0.25">
      <c r="A356" s="101">
        <v>341</v>
      </c>
      <c r="B356" s="75">
        <v>36</v>
      </c>
      <c r="C356" s="55" t="s">
        <v>1413</v>
      </c>
      <c r="D356" s="56">
        <f>'Прил.1.1 -перечень домов'!D361</f>
        <v>1958</v>
      </c>
      <c r="E356" s="57">
        <v>662.4</v>
      </c>
      <c r="F356" s="76">
        <f>SUM('Прил.1.1 -перечень домов'!J361)*(3.9*31+4.13*26+6.71*16+7.69*12+8.45*12+9.29*252)</f>
        <v>1749508.8</v>
      </c>
      <c r="G356" s="57">
        <f t="shared" si="161"/>
        <v>2820977.12</v>
      </c>
      <c r="H356" s="57">
        <v>0</v>
      </c>
      <c r="I356" s="57">
        <v>0</v>
      </c>
      <c r="J356" s="57">
        <v>0</v>
      </c>
      <c r="K356" s="57">
        <v>0</v>
      </c>
      <c r="L356" s="54">
        <v>0</v>
      </c>
      <c r="M356" s="57">
        <v>0</v>
      </c>
      <c r="N356" s="57">
        <v>414</v>
      </c>
      <c r="O356" s="57">
        <v>6596</v>
      </c>
      <c r="P356" s="57">
        <f t="shared" ref="P356:P357" si="165">O356*N356</f>
        <v>2730744</v>
      </c>
      <c r="Q356" s="57">
        <v>0</v>
      </c>
      <c r="R356" s="57">
        <v>0</v>
      </c>
      <c r="S356" s="57">
        <v>0</v>
      </c>
      <c r="T356" s="57">
        <v>0</v>
      </c>
      <c r="U356" s="57">
        <v>0</v>
      </c>
      <c r="V356" s="57">
        <v>0</v>
      </c>
      <c r="W356" s="101">
        <v>1</v>
      </c>
      <c r="X356" s="57">
        <f t="shared" ref="X356:X359" si="166">E356*48</f>
        <v>31795.200000000001</v>
      </c>
      <c r="Y356" s="101">
        <v>1</v>
      </c>
      <c r="Z356" s="57">
        <f t="shared" si="134"/>
        <v>58437.919999999998</v>
      </c>
      <c r="AA356" s="73"/>
      <c r="AB356" s="74"/>
      <c r="AC356" s="74"/>
    </row>
    <row r="357" spans="1:29" s="36" customFormat="1" ht="30" x14ac:dyDescent="0.25">
      <c r="A357" s="101">
        <v>342</v>
      </c>
      <c r="B357" s="75">
        <v>37</v>
      </c>
      <c r="C357" s="55" t="s">
        <v>1414</v>
      </c>
      <c r="D357" s="56">
        <f>'Прил.1.1 -перечень домов'!D362</f>
        <v>1961</v>
      </c>
      <c r="E357" s="57">
        <v>1612.1</v>
      </c>
      <c r="F357" s="76">
        <f>SUM('Прил.1.1 -перечень домов'!J362)*(3.9*31+4.13*26+6.71*16+7.69*12+8.45*12+9.29*252)</f>
        <v>4284646.08</v>
      </c>
      <c r="G357" s="57">
        <f t="shared" si="161"/>
        <v>5675956.1100000003</v>
      </c>
      <c r="H357" s="57">
        <v>0</v>
      </c>
      <c r="I357" s="57">
        <v>0</v>
      </c>
      <c r="J357" s="57">
        <v>0</v>
      </c>
      <c r="K357" s="57">
        <v>0</v>
      </c>
      <c r="L357" s="54">
        <v>0</v>
      </c>
      <c r="M357" s="57">
        <v>0</v>
      </c>
      <c r="N357" s="57">
        <v>831</v>
      </c>
      <c r="O357" s="57">
        <v>6596</v>
      </c>
      <c r="P357" s="57">
        <f t="shared" si="165"/>
        <v>5481276</v>
      </c>
      <c r="Q357" s="57">
        <v>0</v>
      </c>
      <c r="R357" s="57">
        <v>0</v>
      </c>
      <c r="S357" s="57">
        <v>0</v>
      </c>
      <c r="T357" s="57">
        <v>0</v>
      </c>
      <c r="U357" s="57">
        <v>0</v>
      </c>
      <c r="V357" s="57">
        <v>0</v>
      </c>
      <c r="W357" s="101">
        <v>1</v>
      </c>
      <c r="X357" s="57">
        <f t="shared" si="166"/>
        <v>77380.800000000003</v>
      </c>
      <c r="Y357" s="101">
        <v>1</v>
      </c>
      <c r="Z357" s="57">
        <f t="shared" si="134"/>
        <v>117299.31</v>
      </c>
      <c r="AA357" s="73"/>
      <c r="AB357" s="74"/>
      <c r="AC357" s="74"/>
    </row>
    <row r="358" spans="1:29" s="36" customFormat="1" ht="30" x14ac:dyDescent="0.25">
      <c r="A358" s="101">
        <v>343</v>
      </c>
      <c r="B358" s="75">
        <v>38</v>
      </c>
      <c r="C358" s="55" t="s">
        <v>1415</v>
      </c>
      <c r="D358" s="56">
        <f>'Прил.1.1 -перечень домов'!D363</f>
        <v>1960</v>
      </c>
      <c r="E358" s="79">
        <v>1049.0999999999999</v>
      </c>
      <c r="F358" s="76">
        <f>SUM('Прил.1.1 -перечень домов'!J363)*(3.9*31+4.13*26+6.71*16+7.69*12+8.45*12+9.29*252)</f>
        <v>2781417.6</v>
      </c>
      <c r="G358" s="57">
        <f t="shared" si="161"/>
        <v>1219239.05</v>
      </c>
      <c r="H358" s="57">
        <v>0</v>
      </c>
      <c r="I358" s="57">
        <v>0</v>
      </c>
      <c r="J358" s="57">
        <f>E358*855</f>
        <v>896980.5</v>
      </c>
      <c r="K358" s="57">
        <f t="shared" ref="K358" si="167">E358*228</f>
        <v>239194.8</v>
      </c>
      <c r="L358" s="54">
        <v>0</v>
      </c>
      <c r="M358" s="78">
        <v>0</v>
      </c>
      <c r="N358" s="79">
        <v>0</v>
      </c>
      <c r="O358" s="79"/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101">
        <v>2</v>
      </c>
      <c r="X358" s="57">
        <f>E358*28+E358*28</f>
        <v>58749.599999999999</v>
      </c>
      <c r="Y358" s="101">
        <v>2</v>
      </c>
      <c r="Z358" s="57">
        <f t="shared" si="134"/>
        <v>24314.15</v>
      </c>
      <c r="AA358" s="73">
        <v>2060033.75</v>
      </c>
      <c r="AB358" s="74" t="s">
        <v>2121</v>
      </c>
      <c r="AC358" s="74">
        <v>2021</v>
      </c>
    </row>
    <row r="359" spans="1:29" s="36" customFormat="1" ht="30" x14ac:dyDescent="0.25">
      <c r="A359" s="101">
        <v>344</v>
      </c>
      <c r="B359" s="75">
        <v>39</v>
      </c>
      <c r="C359" s="55" t="s">
        <v>1416</v>
      </c>
      <c r="D359" s="56">
        <f>'Прил.1.1 -перечень домов'!D364</f>
        <v>1965</v>
      </c>
      <c r="E359" s="57">
        <v>3434.3</v>
      </c>
      <c r="F359" s="76">
        <f>SUM('Прил.1.1 -перечень домов'!J364)*(3.9*31+4.13*26+6.71*16+7.69*12+8.45*12+9.29*252)</f>
        <v>9073047.3599999994</v>
      </c>
      <c r="G359" s="57">
        <f t="shared" si="161"/>
        <v>7272544.29</v>
      </c>
      <c r="H359" s="57">
        <v>0</v>
      </c>
      <c r="I359" s="57">
        <v>0</v>
      </c>
      <c r="J359" s="57">
        <v>0</v>
      </c>
      <c r="K359" s="57">
        <v>0</v>
      </c>
      <c r="L359" s="54">
        <v>0</v>
      </c>
      <c r="M359" s="57">
        <v>0</v>
      </c>
      <c r="N359" s="57">
        <v>1055</v>
      </c>
      <c r="O359" s="57">
        <v>6596</v>
      </c>
      <c r="P359" s="57">
        <f t="shared" ref="P359:P362" si="168">O359*N359</f>
        <v>6958780</v>
      </c>
      <c r="Q359" s="57">
        <v>0</v>
      </c>
      <c r="R359" s="57">
        <v>0</v>
      </c>
      <c r="S359" s="57">
        <v>0</v>
      </c>
      <c r="T359" s="57">
        <v>0</v>
      </c>
      <c r="U359" s="57">
        <v>0</v>
      </c>
      <c r="V359" s="57">
        <v>0</v>
      </c>
      <c r="W359" s="101">
        <v>1</v>
      </c>
      <c r="X359" s="57">
        <f t="shared" si="166"/>
        <v>164846.39999999999</v>
      </c>
      <c r="Y359" s="101">
        <v>1</v>
      </c>
      <c r="Z359" s="57">
        <f t="shared" si="134"/>
        <v>148917.89000000001</v>
      </c>
      <c r="AA359" s="73"/>
      <c r="AB359" s="74"/>
      <c r="AC359" s="74"/>
    </row>
    <row r="360" spans="1:29" s="36" customFormat="1" ht="30" x14ac:dyDescent="0.25">
      <c r="A360" s="101">
        <v>345</v>
      </c>
      <c r="B360" s="75">
        <v>40</v>
      </c>
      <c r="C360" s="55" t="s">
        <v>1417</v>
      </c>
      <c r="D360" s="56">
        <f>'Прил.1.1 -перечень домов'!D365</f>
        <v>1965</v>
      </c>
      <c r="E360" s="57">
        <v>3452.7</v>
      </c>
      <c r="F360" s="76">
        <f>SUM('Прил.1.1 -перечень домов'!J365)*(3.9*31+4.13*26+6.71*16+7.69*12+8.45*12+9.29*252)</f>
        <v>9133899.8399999999</v>
      </c>
      <c r="G360" s="57">
        <f t="shared" si="161"/>
        <v>7320587.5700000003</v>
      </c>
      <c r="H360" s="57">
        <v>0</v>
      </c>
      <c r="I360" s="57">
        <v>0</v>
      </c>
      <c r="J360" s="57">
        <v>0</v>
      </c>
      <c r="K360" s="57">
        <v>0</v>
      </c>
      <c r="L360" s="54">
        <v>0</v>
      </c>
      <c r="M360" s="57">
        <v>0</v>
      </c>
      <c r="N360" s="57">
        <v>1062</v>
      </c>
      <c r="O360" s="57">
        <v>6596</v>
      </c>
      <c r="P360" s="57">
        <f t="shared" si="168"/>
        <v>7004952</v>
      </c>
      <c r="Q360" s="57">
        <v>0</v>
      </c>
      <c r="R360" s="57">
        <v>0</v>
      </c>
      <c r="S360" s="57">
        <v>0</v>
      </c>
      <c r="T360" s="57">
        <v>0</v>
      </c>
      <c r="U360" s="57">
        <v>0</v>
      </c>
      <c r="V360" s="57">
        <v>0</v>
      </c>
      <c r="W360" s="101">
        <v>1</v>
      </c>
      <c r="X360" s="57">
        <f t="shared" ref="X360:X362" si="169">E360*48</f>
        <v>165729.60000000001</v>
      </c>
      <c r="Y360" s="101">
        <v>1</v>
      </c>
      <c r="Z360" s="57">
        <f t="shared" si="134"/>
        <v>149905.97</v>
      </c>
      <c r="AA360" s="73"/>
      <c r="AB360" s="74"/>
      <c r="AC360" s="74"/>
    </row>
    <row r="361" spans="1:29" s="36" customFormat="1" ht="30" x14ac:dyDescent="0.25">
      <c r="A361" s="101">
        <v>346</v>
      </c>
      <c r="B361" s="75">
        <v>41</v>
      </c>
      <c r="C361" s="55" t="s">
        <v>1418</v>
      </c>
      <c r="D361" s="56">
        <f>'Прил.1.1 -перечень домов'!D366</f>
        <v>1992</v>
      </c>
      <c r="E361" s="57">
        <v>4681</v>
      </c>
      <c r="F361" s="76">
        <f>SUM('Прил.1.1 -перечень домов'!J366)*(3.9*31+4.13*26+6.71*16+7.69*12+8.45*12+9.29*252)</f>
        <v>11950049.279999999</v>
      </c>
      <c r="G361" s="57">
        <f t="shared" si="161"/>
        <v>5686724.5999999996</v>
      </c>
      <c r="H361" s="57">
        <v>0</v>
      </c>
      <c r="I361" s="57">
        <v>0</v>
      </c>
      <c r="J361" s="57">
        <v>0</v>
      </c>
      <c r="K361" s="57">
        <v>0</v>
      </c>
      <c r="L361" s="54">
        <v>0</v>
      </c>
      <c r="M361" s="57">
        <v>0</v>
      </c>
      <c r="N361" s="57">
        <v>1109</v>
      </c>
      <c r="O361" s="57">
        <v>4822</v>
      </c>
      <c r="P361" s="57">
        <f t="shared" si="168"/>
        <v>5347598</v>
      </c>
      <c r="Q361" s="57">
        <v>0</v>
      </c>
      <c r="R361" s="57">
        <v>0</v>
      </c>
      <c r="S361" s="57">
        <v>0</v>
      </c>
      <c r="T361" s="57">
        <v>0</v>
      </c>
      <c r="U361" s="57">
        <v>0</v>
      </c>
      <c r="V361" s="57">
        <v>0</v>
      </c>
      <c r="W361" s="101">
        <v>1</v>
      </c>
      <c r="X361" s="57">
        <f t="shared" si="169"/>
        <v>224688</v>
      </c>
      <c r="Y361" s="101">
        <v>1</v>
      </c>
      <c r="Z361" s="57">
        <f t="shared" si="134"/>
        <v>114438.6</v>
      </c>
      <c r="AA361" s="73"/>
      <c r="AB361" s="74"/>
      <c r="AC361" s="74"/>
    </row>
    <row r="362" spans="1:29" s="36" customFormat="1" ht="30" x14ac:dyDescent="0.25">
      <c r="A362" s="101">
        <v>347</v>
      </c>
      <c r="B362" s="75">
        <v>42</v>
      </c>
      <c r="C362" s="55" t="s">
        <v>1419</v>
      </c>
      <c r="D362" s="56">
        <f>'Прил.1.1 -перечень домов'!D367</f>
        <v>1993</v>
      </c>
      <c r="E362" s="57">
        <v>4711.1000000000004</v>
      </c>
      <c r="F362" s="76">
        <f>SUM('Прил.1.1 -перечень домов'!J367)*(3.9*31+4.13*26+6.71*16+7.69*12+8.45*12+9.29*252)</f>
        <v>12036448.32</v>
      </c>
      <c r="G362" s="57">
        <f t="shared" si="161"/>
        <v>5693094.5899999999</v>
      </c>
      <c r="H362" s="57">
        <v>0</v>
      </c>
      <c r="I362" s="57">
        <v>0</v>
      </c>
      <c r="J362" s="57">
        <v>0</v>
      </c>
      <c r="K362" s="57">
        <v>0</v>
      </c>
      <c r="L362" s="54">
        <v>0</v>
      </c>
      <c r="M362" s="57">
        <v>0</v>
      </c>
      <c r="N362" s="57">
        <v>1110</v>
      </c>
      <c r="O362" s="57">
        <v>4822</v>
      </c>
      <c r="P362" s="57">
        <f t="shared" si="168"/>
        <v>5352420</v>
      </c>
      <c r="Q362" s="57">
        <v>0</v>
      </c>
      <c r="R362" s="57">
        <v>0</v>
      </c>
      <c r="S362" s="57">
        <v>0</v>
      </c>
      <c r="T362" s="57">
        <v>0</v>
      </c>
      <c r="U362" s="57">
        <v>0</v>
      </c>
      <c r="V362" s="57">
        <v>0</v>
      </c>
      <c r="W362" s="101">
        <v>1</v>
      </c>
      <c r="X362" s="57">
        <f t="shared" si="169"/>
        <v>226132.8</v>
      </c>
      <c r="Y362" s="101">
        <v>1</v>
      </c>
      <c r="Z362" s="57">
        <f t="shared" si="134"/>
        <v>114541.79</v>
      </c>
      <c r="AA362" s="73"/>
      <c r="AB362" s="74"/>
      <c r="AC362" s="74"/>
    </row>
    <row r="363" spans="1:29" s="36" customFormat="1" ht="30" x14ac:dyDescent="0.25">
      <c r="A363" s="101">
        <v>348</v>
      </c>
      <c r="B363" s="75">
        <v>43</v>
      </c>
      <c r="C363" s="55" t="s">
        <v>1420</v>
      </c>
      <c r="D363" s="56">
        <f>'Прил.1.1 -перечень домов'!D368</f>
        <v>1952</v>
      </c>
      <c r="E363" s="79">
        <v>247</v>
      </c>
      <c r="F363" s="76">
        <f>SUM('Прил.1.1 -перечень домов'!J368)*(3.9*31+4.13*26+6.71*16+7.69*12+8.45*12+9.29*252)</f>
        <v>632349.12</v>
      </c>
      <c r="G363" s="57">
        <f t="shared" ref="G363:G366" si="170">H363+I363+J363+K363+M363+P363+R363+T363+V363+X363+Z363</f>
        <v>695250.66</v>
      </c>
      <c r="H363" s="57">
        <v>0</v>
      </c>
      <c r="I363" s="57">
        <f t="shared" ref="I363:I365" si="171">E363*2700</f>
        <v>666900</v>
      </c>
      <c r="J363" s="57">
        <v>0</v>
      </c>
      <c r="K363" s="57">
        <v>0</v>
      </c>
      <c r="L363" s="54">
        <v>0</v>
      </c>
      <c r="M363" s="78">
        <v>0</v>
      </c>
      <c r="N363" s="79">
        <v>0</v>
      </c>
      <c r="O363" s="79"/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101">
        <v>1</v>
      </c>
      <c r="X363" s="57">
        <f t="shared" ref="X363:X364" si="172">E363*57</f>
        <v>14079</v>
      </c>
      <c r="Y363" s="101">
        <v>1</v>
      </c>
      <c r="Z363" s="57">
        <f t="shared" si="134"/>
        <v>14271.66</v>
      </c>
      <c r="AA363" s="73"/>
      <c r="AB363" s="74"/>
      <c r="AC363" s="74"/>
    </row>
    <row r="364" spans="1:29" s="36" customFormat="1" ht="30" x14ac:dyDescent="0.25">
      <c r="A364" s="101">
        <v>349</v>
      </c>
      <c r="B364" s="75">
        <v>44</v>
      </c>
      <c r="C364" s="55" t="s">
        <v>1421</v>
      </c>
      <c r="D364" s="56">
        <f>'Прил.1.1 -перечень домов'!D369</f>
        <v>1952</v>
      </c>
      <c r="E364" s="79">
        <v>246.7</v>
      </c>
      <c r="F364" s="76">
        <f>SUM('Прил.1.1 -перечень домов'!J369)*(3.9*31+4.13*26+6.71*16+7.69*12+8.45*12+9.29*252)</f>
        <v>633784.31999999995</v>
      </c>
      <c r="G364" s="57">
        <f t="shared" si="170"/>
        <v>694406.23</v>
      </c>
      <c r="H364" s="57">
        <v>0</v>
      </c>
      <c r="I364" s="57">
        <f t="shared" si="171"/>
        <v>666090</v>
      </c>
      <c r="J364" s="57">
        <v>0</v>
      </c>
      <c r="K364" s="57">
        <v>0</v>
      </c>
      <c r="L364" s="54">
        <v>0</v>
      </c>
      <c r="M364" s="78">
        <v>0</v>
      </c>
      <c r="N364" s="79">
        <v>0</v>
      </c>
      <c r="O364" s="79"/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101">
        <v>1</v>
      </c>
      <c r="X364" s="57">
        <f t="shared" si="172"/>
        <v>14061.9</v>
      </c>
      <c r="Y364" s="101">
        <v>1</v>
      </c>
      <c r="Z364" s="57">
        <f t="shared" si="134"/>
        <v>14254.33</v>
      </c>
      <c r="AA364" s="73"/>
      <c r="AB364" s="74"/>
      <c r="AC364" s="74"/>
    </row>
    <row r="365" spans="1:29" s="36" customFormat="1" ht="30" x14ac:dyDescent="0.25">
      <c r="A365" s="101">
        <v>350</v>
      </c>
      <c r="B365" s="75">
        <v>45</v>
      </c>
      <c r="C365" s="55" t="s">
        <v>1422</v>
      </c>
      <c r="D365" s="56">
        <f>'Прил.1.1 -перечень домов'!D370</f>
        <v>1962</v>
      </c>
      <c r="E365" s="79">
        <v>1684</v>
      </c>
      <c r="F365" s="76">
        <f>SUM('Прил.1.1 -перечень домов'!J370)*(3.9*31+4.13*26+6.71*16+7.69*12+8.45*12+9.29*252)</f>
        <v>4441656.96</v>
      </c>
      <c r="G365" s="57">
        <f t="shared" si="170"/>
        <v>6697194.2400000002</v>
      </c>
      <c r="H365" s="57">
        <v>0</v>
      </c>
      <c r="I365" s="57">
        <f t="shared" si="171"/>
        <v>4546800</v>
      </c>
      <c r="J365" s="57">
        <f>E365*855</f>
        <v>1439820</v>
      </c>
      <c r="K365" s="57">
        <f t="shared" ref="K365" si="173">E365*228</f>
        <v>383952</v>
      </c>
      <c r="L365" s="54">
        <v>0</v>
      </c>
      <c r="M365" s="78">
        <v>0</v>
      </c>
      <c r="N365" s="78">
        <v>0</v>
      </c>
      <c r="O365" s="78"/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101">
        <v>3</v>
      </c>
      <c r="X365" s="57">
        <f>E365*57+E365*28+E365*28</f>
        <v>190292</v>
      </c>
      <c r="Y365" s="101">
        <v>3</v>
      </c>
      <c r="Z365" s="57">
        <f t="shared" si="134"/>
        <v>136330.23999999999</v>
      </c>
      <c r="AA365" s="73">
        <v>1901982.21</v>
      </c>
      <c r="AB365" s="74" t="s">
        <v>2121</v>
      </c>
      <c r="AC365" s="74">
        <v>2021</v>
      </c>
    </row>
    <row r="366" spans="1:29" s="36" customFormat="1" ht="30" x14ac:dyDescent="0.25">
      <c r="A366" s="101">
        <v>351</v>
      </c>
      <c r="B366" s="75">
        <v>46</v>
      </c>
      <c r="C366" s="55" t="s">
        <v>1423</v>
      </c>
      <c r="D366" s="56">
        <f>'Прил.1.1 -перечень домов'!D371</f>
        <v>1959</v>
      </c>
      <c r="E366" s="57">
        <v>3494.6</v>
      </c>
      <c r="F366" s="76">
        <f>SUM('Прил.1.1 -перечень домов'!J371)*(3.9*31+4.13*26+6.71*16+7.69*12+8.45*12+9.29*252)</f>
        <v>9247280.6400000006</v>
      </c>
      <c r="G366" s="57">
        <f t="shared" si="170"/>
        <v>7915468.3600000003</v>
      </c>
      <c r="H366" s="57">
        <v>0</v>
      </c>
      <c r="I366" s="57">
        <v>0</v>
      </c>
      <c r="J366" s="57">
        <v>0</v>
      </c>
      <c r="K366" s="57">
        <v>0</v>
      </c>
      <c r="L366" s="54">
        <v>0</v>
      </c>
      <c r="M366" s="57">
        <v>0</v>
      </c>
      <c r="N366" s="57">
        <v>1150</v>
      </c>
      <c r="O366" s="57">
        <v>6596</v>
      </c>
      <c r="P366" s="57">
        <f>O366*N366</f>
        <v>7585400</v>
      </c>
      <c r="Q366" s="57">
        <v>0</v>
      </c>
      <c r="R366" s="57">
        <v>0</v>
      </c>
      <c r="S366" s="57">
        <v>0</v>
      </c>
      <c r="T366" s="57">
        <v>0</v>
      </c>
      <c r="U366" s="57">
        <v>0</v>
      </c>
      <c r="V366" s="57">
        <v>0</v>
      </c>
      <c r="W366" s="101">
        <v>1</v>
      </c>
      <c r="X366" s="57">
        <f t="shared" ref="X366" si="174">E366*48</f>
        <v>167740.79999999999</v>
      </c>
      <c r="Y366" s="101">
        <v>1</v>
      </c>
      <c r="Z366" s="57">
        <f t="shared" si="134"/>
        <v>162327.56</v>
      </c>
      <c r="AA366" s="73"/>
      <c r="AB366" s="74"/>
      <c r="AC366" s="74"/>
    </row>
    <row r="367" spans="1:29" s="36" customFormat="1" ht="30" x14ac:dyDescent="0.25">
      <c r="A367" s="101">
        <v>352</v>
      </c>
      <c r="B367" s="75">
        <v>47</v>
      </c>
      <c r="C367" s="55" t="s">
        <v>1424</v>
      </c>
      <c r="D367" s="56">
        <f>'Прил.1.1 -перечень домов'!D372</f>
        <v>1959</v>
      </c>
      <c r="E367" s="79">
        <v>452.4</v>
      </c>
      <c r="F367" s="76">
        <f>SUM('Прил.1.1 -перечень домов'!J372)*(3.9*31+4.13*26+6.71*16+7.69*12+8.45*12+9.29*252)</f>
        <v>1191790.0800000001</v>
      </c>
      <c r="G367" s="57">
        <f t="shared" ref="G367:G371" si="175">H367+I367+J367+K367+M367+P367+R367+T367+V367+X367+Z367</f>
        <v>360892.6</v>
      </c>
      <c r="H367" s="57">
        <f t="shared" ref="H367:H370" si="176">E367*735</f>
        <v>332514</v>
      </c>
      <c r="I367" s="57">
        <v>0</v>
      </c>
      <c r="J367" s="57">
        <v>0</v>
      </c>
      <c r="K367" s="57">
        <v>0</v>
      </c>
      <c r="L367" s="54">
        <v>0</v>
      </c>
      <c r="M367" s="78">
        <v>0</v>
      </c>
      <c r="N367" s="79">
        <v>0</v>
      </c>
      <c r="O367" s="79"/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101">
        <v>1</v>
      </c>
      <c r="X367" s="57">
        <f>E367*47</f>
        <v>21262.799999999999</v>
      </c>
      <c r="Y367" s="101">
        <v>1</v>
      </c>
      <c r="Z367" s="57">
        <f t="shared" si="134"/>
        <v>7115.8</v>
      </c>
      <c r="AA367" s="73">
        <v>1048603.73</v>
      </c>
      <c r="AB367" s="74" t="s">
        <v>2121</v>
      </c>
      <c r="AC367" s="74">
        <v>2021</v>
      </c>
    </row>
    <row r="368" spans="1:29" s="36" customFormat="1" ht="29.45" customHeight="1" x14ac:dyDescent="0.25">
      <c r="A368" s="101">
        <v>353</v>
      </c>
      <c r="B368" s="75">
        <v>48</v>
      </c>
      <c r="C368" s="55" t="s">
        <v>2116</v>
      </c>
      <c r="D368" s="56">
        <f>'Прил.1.1 -перечень домов'!D373</f>
        <v>1997</v>
      </c>
      <c r="E368" s="79">
        <v>8015.7</v>
      </c>
      <c r="F368" s="76">
        <f>SUM('Прил.1.1 -перечень домов'!J373)*(3.9*31+4.13*26+6.71*16+7.69*12+8.45*12+9.29*252)</f>
        <v>20292292.800000001</v>
      </c>
      <c r="G368" s="57">
        <f t="shared" si="175"/>
        <v>6394356.3499999996</v>
      </c>
      <c r="H368" s="57">
        <f t="shared" si="176"/>
        <v>5891539.5</v>
      </c>
      <c r="I368" s="57">
        <v>0</v>
      </c>
      <c r="J368" s="57">
        <v>0</v>
      </c>
      <c r="K368" s="57">
        <v>0</v>
      </c>
      <c r="L368" s="54">
        <v>0</v>
      </c>
      <c r="M368" s="78">
        <v>0</v>
      </c>
      <c r="N368" s="79">
        <v>0</v>
      </c>
      <c r="O368" s="79"/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101">
        <v>1</v>
      </c>
      <c r="X368" s="57">
        <f>E368*47</f>
        <v>376737.9</v>
      </c>
      <c r="Y368" s="101">
        <v>1</v>
      </c>
      <c r="Z368" s="57">
        <f t="shared" si="134"/>
        <v>126078.95</v>
      </c>
      <c r="AA368" s="73" t="s">
        <v>2117</v>
      </c>
      <c r="AB368" s="74"/>
      <c r="AC368" s="74"/>
    </row>
    <row r="369" spans="1:29" s="36" customFormat="1" ht="30" x14ac:dyDescent="0.25">
      <c r="A369" s="101">
        <v>354</v>
      </c>
      <c r="B369" s="75">
        <v>49</v>
      </c>
      <c r="C369" s="55" t="s">
        <v>1425</v>
      </c>
      <c r="D369" s="56">
        <f>'Прил.1.1 -перечень домов'!D374</f>
        <v>1960</v>
      </c>
      <c r="E369" s="79">
        <v>542.79999999999995</v>
      </c>
      <c r="F369" s="76">
        <f>SUM('Прил.1.1 -перечень домов'!J374)*(3.9*31+4.13*26+6.71*16+7.69*12+8.45*12+9.29*252)</f>
        <v>1438357.44</v>
      </c>
      <c r="G369" s="57">
        <f t="shared" si="175"/>
        <v>1917283.26</v>
      </c>
      <c r="H369" s="78">
        <v>0</v>
      </c>
      <c r="I369" s="78">
        <v>0</v>
      </c>
      <c r="J369" s="78">
        <v>0</v>
      </c>
      <c r="K369" s="78">
        <v>0</v>
      </c>
      <c r="L369" s="54">
        <v>0</v>
      </c>
      <c r="M369" s="78">
        <v>0</v>
      </c>
      <c r="N369" s="78">
        <v>0</v>
      </c>
      <c r="O369" s="78"/>
      <c r="P369" s="78">
        <v>0</v>
      </c>
      <c r="Q369" s="78">
        <v>0</v>
      </c>
      <c r="R369" s="78">
        <v>0</v>
      </c>
      <c r="S369" s="78">
        <v>0</v>
      </c>
      <c r="T369" s="57">
        <f>E369*3421</f>
        <v>1856918.8</v>
      </c>
      <c r="U369" s="78">
        <v>0</v>
      </c>
      <c r="V369" s="78">
        <v>0</v>
      </c>
      <c r="W369" s="101">
        <v>1</v>
      </c>
      <c r="X369" s="57">
        <f>E369*38</f>
        <v>20626.400000000001</v>
      </c>
      <c r="Y369" s="101">
        <v>1</v>
      </c>
      <c r="Z369" s="57">
        <f t="shared" si="134"/>
        <v>39738.06</v>
      </c>
      <c r="AA369" s="73">
        <v>939788.36</v>
      </c>
      <c r="AB369" s="74" t="s">
        <v>2122</v>
      </c>
      <c r="AC369" s="74">
        <v>2021</v>
      </c>
    </row>
    <row r="370" spans="1:29" s="36" customFormat="1" ht="30" x14ac:dyDescent="0.25">
      <c r="A370" s="101">
        <v>355</v>
      </c>
      <c r="B370" s="75">
        <v>50</v>
      </c>
      <c r="C370" s="55" t="s">
        <v>1426</v>
      </c>
      <c r="D370" s="56">
        <f>'Прил.1.1 -перечень домов'!D375</f>
        <v>1972</v>
      </c>
      <c r="E370" s="79">
        <v>3688</v>
      </c>
      <c r="F370" s="76">
        <f>SUM('Прил.1.1 -перечень домов'!J375)*(3.9*31+4.13*26+6.71*16+7.69*12+8.45*12+9.29*252)</f>
        <v>9723192.9600000009</v>
      </c>
      <c r="G370" s="57">
        <f t="shared" si="175"/>
        <v>2942024.55</v>
      </c>
      <c r="H370" s="57">
        <f t="shared" si="176"/>
        <v>2710680</v>
      </c>
      <c r="I370" s="78">
        <v>0</v>
      </c>
      <c r="J370" s="78">
        <v>0</v>
      </c>
      <c r="K370" s="78">
        <v>0</v>
      </c>
      <c r="L370" s="54">
        <v>0</v>
      </c>
      <c r="M370" s="78">
        <v>0</v>
      </c>
      <c r="N370" s="78">
        <v>0</v>
      </c>
      <c r="O370" s="78"/>
      <c r="P370" s="78">
        <v>0</v>
      </c>
      <c r="Q370" s="78">
        <v>0</v>
      </c>
      <c r="R370" s="78">
        <v>0</v>
      </c>
      <c r="S370" s="78">
        <v>0</v>
      </c>
      <c r="T370" s="78">
        <v>0</v>
      </c>
      <c r="U370" s="78">
        <v>0</v>
      </c>
      <c r="V370" s="78">
        <v>0</v>
      </c>
      <c r="W370" s="101">
        <v>1</v>
      </c>
      <c r="X370" s="57">
        <f>E370*47</f>
        <v>173336</v>
      </c>
      <c r="Y370" s="101">
        <v>1</v>
      </c>
      <c r="Z370" s="57">
        <f t="shared" si="134"/>
        <v>58008.55</v>
      </c>
      <c r="AA370" s="73"/>
      <c r="AB370" s="74"/>
      <c r="AC370" s="74"/>
    </row>
    <row r="371" spans="1:29" s="36" customFormat="1" ht="30" x14ac:dyDescent="0.25">
      <c r="A371" s="101">
        <v>356</v>
      </c>
      <c r="B371" s="75">
        <v>51</v>
      </c>
      <c r="C371" s="55" t="s">
        <v>1427</v>
      </c>
      <c r="D371" s="56">
        <f>'Прил.1.1 -перечень домов'!D376</f>
        <v>1975</v>
      </c>
      <c r="E371" s="79">
        <v>3700.6</v>
      </c>
      <c r="F371" s="76">
        <f>SUM('Прил.1.1 -перечень домов'!J376)*(3.9*31+4.13*26+6.71*16+7.69*12+8.45*12+9.29*252)</f>
        <v>9754767.3599999994</v>
      </c>
      <c r="G371" s="57">
        <f t="shared" si="175"/>
        <v>10416374.869999999</v>
      </c>
      <c r="H371" s="78">
        <v>0</v>
      </c>
      <c r="I371" s="57">
        <f>E371*2700</f>
        <v>9991620</v>
      </c>
      <c r="J371" s="78">
        <v>0</v>
      </c>
      <c r="K371" s="78">
        <v>0</v>
      </c>
      <c r="L371" s="54">
        <v>0</v>
      </c>
      <c r="M371" s="78">
        <v>0</v>
      </c>
      <c r="N371" s="78">
        <v>0</v>
      </c>
      <c r="O371" s="78"/>
      <c r="P371" s="78">
        <v>0</v>
      </c>
      <c r="Q371" s="78">
        <v>0</v>
      </c>
      <c r="R371" s="78">
        <v>0</v>
      </c>
      <c r="S371" s="78">
        <v>0</v>
      </c>
      <c r="T371" s="78">
        <v>0</v>
      </c>
      <c r="U371" s="78">
        <v>0</v>
      </c>
      <c r="V371" s="78">
        <v>0</v>
      </c>
      <c r="W371" s="101">
        <v>1</v>
      </c>
      <c r="X371" s="57">
        <f t="shared" ref="X371" si="177">E371*57</f>
        <v>210934.2</v>
      </c>
      <c r="Y371" s="101">
        <v>1</v>
      </c>
      <c r="Z371" s="57">
        <f t="shared" si="134"/>
        <v>213820.67</v>
      </c>
      <c r="AA371" s="73"/>
      <c r="AB371" s="74"/>
      <c r="AC371" s="74"/>
    </row>
    <row r="372" spans="1:29" s="36" customFormat="1" ht="30" x14ac:dyDescent="0.25">
      <c r="A372" s="101">
        <v>357</v>
      </c>
      <c r="B372" s="75">
        <v>52</v>
      </c>
      <c r="C372" s="55" t="s">
        <v>1428</v>
      </c>
      <c r="D372" s="56">
        <f>'Прил.1.1 -перечень домов'!D377</f>
        <v>1988</v>
      </c>
      <c r="E372" s="57">
        <v>3150.6</v>
      </c>
      <c r="F372" s="76">
        <f>SUM('Прил.1.1 -перечень домов'!J377)*(3.9*31+4.13*26+6.71*16+7.69*12+8.45*12+9.29*252)</f>
        <v>8204751.3600000003</v>
      </c>
      <c r="G372" s="57">
        <f t="shared" ref="G372:G374" si="178">H372+I372+J372+K372+M372+P372+R372+T372+V372+X372+Z372</f>
        <v>7279138.1600000001</v>
      </c>
      <c r="H372" s="57">
        <v>0</v>
      </c>
      <c r="I372" s="57">
        <v>0</v>
      </c>
      <c r="J372" s="57">
        <v>0</v>
      </c>
      <c r="K372" s="57">
        <v>0</v>
      </c>
      <c r="L372" s="54">
        <v>0</v>
      </c>
      <c r="M372" s="57">
        <v>0</v>
      </c>
      <c r="N372" s="57">
        <v>1058</v>
      </c>
      <c r="O372" s="57">
        <v>6596</v>
      </c>
      <c r="P372" s="57">
        <f t="shared" ref="P372:P373" si="179">O372*N372</f>
        <v>6978568</v>
      </c>
      <c r="Q372" s="57">
        <v>0</v>
      </c>
      <c r="R372" s="57">
        <v>0</v>
      </c>
      <c r="S372" s="57">
        <v>0</v>
      </c>
      <c r="T372" s="57">
        <v>0</v>
      </c>
      <c r="U372" s="57">
        <v>0</v>
      </c>
      <c r="V372" s="57">
        <v>0</v>
      </c>
      <c r="W372" s="101">
        <v>1</v>
      </c>
      <c r="X372" s="57">
        <f t="shared" ref="X372:X373" si="180">E372*48</f>
        <v>151228.79999999999</v>
      </c>
      <c r="Y372" s="101">
        <v>1</v>
      </c>
      <c r="Z372" s="57">
        <f t="shared" si="134"/>
        <v>149341.35999999999</v>
      </c>
      <c r="AA372" s="73"/>
      <c r="AB372" s="74"/>
      <c r="AC372" s="74"/>
    </row>
    <row r="373" spans="1:29" s="36" customFormat="1" ht="30" x14ac:dyDescent="0.25">
      <c r="A373" s="101">
        <v>358</v>
      </c>
      <c r="B373" s="75">
        <v>53</v>
      </c>
      <c r="C373" s="55" t="s">
        <v>1429</v>
      </c>
      <c r="D373" s="56">
        <f>'Прил.1.1 -перечень домов'!D378</f>
        <v>1963</v>
      </c>
      <c r="E373" s="57">
        <v>665.8</v>
      </c>
      <c r="F373" s="76">
        <f>SUM('Прил.1.1 -перечень домов'!J378)*(3.9*31+4.13*26+6.71*16+7.69*12+8.45*12+9.29*252)</f>
        <v>1746351.36</v>
      </c>
      <c r="G373" s="57">
        <f t="shared" si="178"/>
        <v>2707764.92</v>
      </c>
      <c r="H373" s="57">
        <v>0</v>
      </c>
      <c r="I373" s="57">
        <v>0</v>
      </c>
      <c r="J373" s="57">
        <v>0</v>
      </c>
      <c r="K373" s="57">
        <v>0</v>
      </c>
      <c r="L373" s="54">
        <v>0</v>
      </c>
      <c r="M373" s="57">
        <v>0</v>
      </c>
      <c r="N373" s="57">
        <v>556.79999999999995</v>
      </c>
      <c r="O373" s="57">
        <v>4705</v>
      </c>
      <c r="P373" s="57">
        <f t="shared" si="179"/>
        <v>2619744</v>
      </c>
      <c r="Q373" s="57">
        <v>0</v>
      </c>
      <c r="R373" s="57">
        <v>0</v>
      </c>
      <c r="S373" s="57">
        <v>0</v>
      </c>
      <c r="T373" s="57">
        <v>0</v>
      </c>
      <c r="U373" s="57">
        <v>0</v>
      </c>
      <c r="V373" s="57">
        <v>0</v>
      </c>
      <c r="W373" s="101">
        <v>1</v>
      </c>
      <c r="X373" s="57">
        <f t="shared" si="180"/>
        <v>31958.400000000001</v>
      </c>
      <c r="Y373" s="101">
        <v>1</v>
      </c>
      <c r="Z373" s="57">
        <f t="shared" si="134"/>
        <v>56062.52</v>
      </c>
      <c r="AA373" s="73"/>
      <c r="AB373" s="74"/>
      <c r="AC373" s="74"/>
    </row>
    <row r="374" spans="1:29" s="36" customFormat="1" ht="30" x14ac:dyDescent="0.25">
      <c r="A374" s="101">
        <v>359</v>
      </c>
      <c r="B374" s="75">
        <v>54</v>
      </c>
      <c r="C374" s="55" t="s">
        <v>1430</v>
      </c>
      <c r="D374" s="56">
        <f>'Прил.1.1 -перечень домов'!D379</f>
        <v>1979</v>
      </c>
      <c r="E374" s="79">
        <v>3678.5</v>
      </c>
      <c r="F374" s="76">
        <f>SUM('Прил.1.1 -перечень домов'!J379)*(3.9*31+4.13*26+6.71*16+7.69*12+8.45*12+9.29*252)</f>
        <v>7649616</v>
      </c>
      <c r="G374" s="57">
        <f t="shared" si="178"/>
        <v>2934446.13</v>
      </c>
      <c r="H374" s="57">
        <f t="shared" ref="H374" si="181">E374*735</f>
        <v>2703697.5</v>
      </c>
      <c r="I374" s="78">
        <v>0</v>
      </c>
      <c r="J374" s="78">
        <v>0</v>
      </c>
      <c r="K374" s="78">
        <v>0</v>
      </c>
      <c r="L374" s="54">
        <v>0</v>
      </c>
      <c r="M374" s="78">
        <v>0</v>
      </c>
      <c r="N374" s="78">
        <v>0</v>
      </c>
      <c r="O374" s="78"/>
      <c r="P374" s="78">
        <v>0</v>
      </c>
      <c r="Q374" s="78">
        <v>0</v>
      </c>
      <c r="R374" s="78">
        <v>0</v>
      </c>
      <c r="S374" s="78">
        <v>0</v>
      </c>
      <c r="T374" s="78">
        <v>0</v>
      </c>
      <c r="U374" s="78">
        <v>0</v>
      </c>
      <c r="V374" s="78">
        <v>0</v>
      </c>
      <c r="W374" s="101">
        <v>1</v>
      </c>
      <c r="X374" s="57">
        <f>E374*47</f>
        <v>172889.5</v>
      </c>
      <c r="Y374" s="101">
        <v>1</v>
      </c>
      <c r="Z374" s="57">
        <f t="shared" si="134"/>
        <v>57859.13</v>
      </c>
      <c r="AA374" s="73"/>
      <c r="AB374" s="74"/>
      <c r="AC374" s="74"/>
    </row>
    <row r="375" spans="1:29" s="36" customFormat="1" ht="30" x14ac:dyDescent="0.25">
      <c r="A375" s="101">
        <v>360</v>
      </c>
      <c r="B375" s="75">
        <v>55</v>
      </c>
      <c r="C375" s="55" t="s">
        <v>1431</v>
      </c>
      <c r="D375" s="56">
        <f>'Прил.1.1 -перечень домов'!D380</f>
        <v>1957</v>
      </c>
      <c r="E375" s="57">
        <v>442.6</v>
      </c>
      <c r="F375" s="76">
        <f>SUM('Прил.1.1 -перечень домов'!J380)*(3.9*31+4.13*26+6.71*16+7.69*12+8.45*12+9.29*252)</f>
        <v>1150456.3200000001</v>
      </c>
      <c r="G375" s="57">
        <f t="shared" ref="G375:G378" si="182">H375+I375+J375+K375+M375+P375+R375+T375+V375+X375+Z375</f>
        <v>1895462.73</v>
      </c>
      <c r="H375" s="57">
        <v>0</v>
      </c>
      <c r="I375" s="57">
        <v>0</v>
      </c>
      <c r="J375" s="57">
        <v>0</v>
      </c>
      <c r="K375" s="57">
        <v>0</v>
      </c>
      <c r="L375" s="54">
        <v>0</v>
      </c>
      <c r="M375" s="57">
        <v>0</v>
      </c>
      <c r="N375" s="57">
        <v>390</v>
      </c>
      <c r="O375" s="57">
        <v>4705</v>
      </c>
      <c r="P375" s="57">
        <f>O375*N375</f>
        <v>1834950</v>
      </c>
      <c r="Q375" s="57">
        <v>0</v>
      </c>
      <c r="R375" s="57">
        <v>0</v>
      </c>
      <c r="S375" s="57">
        <v>0</v>
      </c>
      <c r="T375" s="57">
        <v>0</v>
      </c>
      <c r="U375" s="57">
        <v>0</v>
      </c>
      <c r="V375" s="57">
        <v>0</v>
      </c>
      <c r="W375" s="101">
        <v>1</v>
      </c>
      <c r="X375" s="57">
        <f t="shared" ref="X375" si="183">E375*48</f>
        <v>21244.799999999999</v>
      </c>
      <c r="Y375" s="101">
        <v>1</v>
      </c>
      <c r="Z375" s="57">
        <f t="shared" si="134"/>
        <v>39267.93</v>
      </c>
      <c r="AA375" s="73"/>
      <c r="AB375" s="74"/>
      <c r="AC375" s="74"/>
    </row>
    <row r="376" spans="1:29" s="36" customFormat="1" ht="30" x14ac:dyDescent="0.25">
      <c r="A376" s="101">
        <v>361</v>
      </c>
      <c r="B376" s="75">
        <v>56</v>
      </c>
      <c r="C376" s="55" t="s">
        <v>1432</v>
      </c>
      <c r="D376" s="56">
        <f>'Прил.1.1 -перечень домов'!D381</f>
        <v>1957</v>
      </c>
      <c r="E376" s="79">
        <v>442.2</v>
      </c>
      <c r="F376" s="76">
        <f>SUM('Прил.1.1 -перечень домов'!J381)*(3.9*31+4.13*26+6.71*16+7.69*12+8.45*12+9.29*252)</f>
        <v>1149882.24</v>
      </c>
      <c r="G376" s="57">
        <f t="shared" si="182"/>
        <v>1244695.72</v>
      </c>
      <c r="H376" s="57">
        <v>0</v>
      </c>
      <c r="I376" s="57">
        <f>E376*2700</f>
        <v>1193940</v>
      </c>
      <c r="J376" s="57">
        <v>0</v>
      </c>
      <c r="K376" s="57">
        <v>0</v>
      </c>
      <c r="L376" s="54">
        <v>0</v>
      </c>
      <c r="M376" s="78">
        <v>0</v>
      </c>
      <c r="N376" s="79">
        <v>0</v>
      </c>
      <c r="O376" s="79"/>
      <c r="P376" s="78">
        <v>0</v>
      </c>
      <c r="Q376" s="78">
        <v>0</v>
      </c>
      <c r="R376" s="78">
        <v>0</v>
      </c>
      <c r="S376" s="78">
        <v>0</v>
      </c>
      <c r="T376" s="78">
        <v>0</v>
      </c>
      <c r="U376" s="78">
        <v>0</v>
      </c>
      <c r="V376" s="78">
        <v>0</v>
      </c>
      <c r="W376" s="101">
        <v>1</v>
      </c>
      <c r="X376" s="57">
        <f>E376*57</f>
        <v>25205.4</v>
      </c>
      <c r="Y376" s="101">
        <v>1</v>
      </c>
      <c r="Z376" s="57">
        <f t="shared" si="134"/>
        <v>25550.32</v>
      </c>
      <c r="AA376" s="73">
        <v>1092872.5900000001</v>
      </c>
      <c r="AB376" s="74" t="s">
        <v>2121</v>
      </c>
      <c r="AC376" s="74">
        <v>2020</v>
      </c>
    </row>
    <row r="377" spans="1:29" s="36" customFormat="1" ht="30" x14ac:dyDescent="0.25">
      <c r="A377" s="101">
        <v>362</v>
      </c>
      <c r="B377" s="75">
        <v>57</v>
      </c>
      <c r="C377" s="55" t="s">
        <v>1433</v>
      </c>
      <c r="D377" s="56">
        <f>'Прил.1.1 -перечень домов'!D382</f>
        <v>1954</v>
      </c>
      <c r="E377" s="79">
        <v>1471.9</v>
      </c>
      <c r="F377" s="76">
        <f>SUM('Прил.1.1 -перечень домов'!J382)*(3.9*31+4.13*26+6.71*16+7.69*12+8.45*12+9.29*252)</f>
        <v>3877623.36</v>
      </c>
      <c r="G377" s="57">
        <f t="shared" si="182"/>
        <v>383988.09</v>
      </c>
      <c r="H377" s="57">
        <v>0</v>
      </c>
      <c r="I377" s="57">
        <v>0</v>
      </c>
      <c r="J377" s="57">
        <v>0</v>
      </c>
      <c r="K377" s="57">
        <f t="shared" ref="K377:K378" si="184">E377*228</f>
        <v>335593.2</v>
      </c>
      <c r="L377" s="54">
        <v>0</v>
      </c>
      <c r="M377" s="57">
        <v>0</v>
      </c>
      <c r="N377" s="57">
        <v>0</v>
      </c>
      <c r="O377" s="57"/>
      <c r="P377" s="57">
        <v>0</v>
      </c>
      <c r="Q377" s="57">
        <v>0</v>
      </c>
      <c r="R377" s="57">
        <v>0</v>
      </c>
      <c r="S377" s="57">
        <v>0</v>
      </c>
      <c r="T377" s="57">
        <v>0</v>
      </c>
      <c r="U377" s="57">
        <v>0</v>
      </c>
      <c r="V377" s="57">
        <v>0</v>
      </c>
      <c r="W377" s="101">
        <v>1</v>
      </c>
      <c r="X377" s="57">
        <f>E377*28</f>
        <v>41213.199999999997</v>
      </c>
      <c r="Y377" s="101">
        <v>1</v>
      </c>
      <c r="Z377" s="57">
        <f t="shared" si="134"/>
        <v>7181.69</v>
      </c>
      <c r="AA377" s="73"/>
      <c r="AB377" s="74"/>
      <c r="AC377" s="74"/>
    </row>
    <row r="378" spans="1:29" s="36" customFormat="1" ht="30" x14ac:dyDescent="0.25">
      <c r="A378" s="101">
        <v>363</v>
      </c>
      <c r="B378" s="75">
        <v>58</v>
      </c>
      <c r="C378" s="55" t="s">
        <v>1434</v>
      </c>
      <c r="D378" s="56">
        <f>'Прил.1.1 -перечень домов'!D383</f>
        <v>1960</v>
      </c>
      <c r="E378" s="79">
        <v>2929.7</v>
      </c>
      <c r="F378" s="76">
        <f>SUM('Прил.1.1 -перечень домов'!J383)*(3.9*31+4.13*26+6.71*16+7.69*12+8.45*12+9.29*252)</f>
        <v>7777348.7999999998</v>
      </c>
      <c r="G378" s="57">
        <f t="shared" si="182"/>
        <v>3404827.61</v>
      </c>
      <c r="H378" s="57">
        <v>0</v>
      </c>
      <c r="I378" s="57">
        <v>0</v>
      </c>
      <c r="J378" s="57">
        <f>E378*855</f>
        <v>2504893.5</v>
      </c>
      <c r="K378" s="57">
        <f t="shared" si="184"/>
        <v>667971.6</v>
      </c>
      <c r="L378" s="54">
        <v>0</v>
      </c>
      <c r="M378" s="57">
        <v>0</v>
      </c>
      <c r="N378" s="57">
        <v>0</v>
      </c>
      <c r="O378" s="57"/>
      <c r="P378" s="57">
        <v>0</v>
      </c>
      <c r="Q378" s="57">
        <v>0</v>
      </c>
      <c r="R378" s="57">
        <v>0</v>
      </c>
      <c r="S378" s="57">
        <v>0</v>
      </c>
      <c r="T378" s="57">
        <v>0</v>
      </c>
      <c r="U378" s="57">
        <v>0</v>
      </c>
      <c r="V378" s="57">
        <v>0</v>
      </c>
      <c r="W378" s="101">
        <v>2</v>
      </c>
      <c r="X378" s="57">
        <f>E378*28+E378*28</f>
        <v>164063.20000000001</v>
      </c>
      <c r="Y378" s="101">
        <v>2</v>
      </c>
      <c r="Z378" s="57">
        <f t="shared" si="134"/>
        <v>67899.31</v>
      </c>
      <c r="AA378" s="73">
        <v>1721736.41</v>
      </c>
      <c r="AB378" s="74" t="s">
        <v>2125</v>
      </c>
      <c r="AC378" s="74">
        <v>2022</v>
      </c>
    </row>
    <row r="379" spans="1:29" s="36" customFormat="1" ht="30" x14ac:dyDescent="0.25">
      <c r="A379" s="101">
        <v>364</v>
      </c>
      <c r="B379" s="75">
        <v>59</v>
      </c>
      <c r="C379" s="55" t="s">
        <v>1435</v>
      </c>
      <c r="D379" s="56">
        <f>'Прил.1.1 -перечень домов'!D384</f>
        <v>1960</v>
      </c>
      <c r="E379" s="57">
        <v>1015.8</v>
      </c>
      <c r="F379" s="76">
        <f>SUM('Прил.1.1 -перечень домов'!J384)*(3.9*31+4.13*26+6.71*16+7.69*12+8.45*12+9.29*252)</f>
        <v>2763621.12</v>
      </c>
      <c r="G379" s="57">
        <f t="shared" ref="G379:G386" si="185">H379+I379+J379+K379+M379+P379+R379+T379+V379+X379+Z379</f>
        <v>2617398.1</v>
      </c>
      <c r="H379" s="57">
        <v>0</v>
      </c>
      <c r="I379" s="57">
        <v>0</v>
      </c>
      <c r="J379" s="57">
        <v>0</v>
      </c>
      <c r="K379" s="57">
        <v>0</v>
      </c>
      <c r="L379" s="54">
        <v>0</v>
      </c>
      <c r="M379" s="57">
        <v>0</v>
      </c>
      <c r="N379" s="57">
        <v>534.5</v>
      </c>
      <c r="O379" s="57">
        <v>4705</v>
      </c>
      <c r="P379" s="57">
        <f>O379*N379</f>
        <v>2514822.5</v>
      </c>
      <c r="Q379" s="57">
        <v>0</v>
      </c>
      <c r="R379" s="57">
        <v>0</v>
      </c>
      <c r="S379" s="57">
        <v>0</v>
      </c>
      <c r="T379" s="57">
        <v>0</v>
      </c>
      <c r="U379" s="57">
        <v>0</v>
      </c>
      <c r="V379" s="57">
        <v>0</v>
      </c>
      <c r="W379" s="101">
        <v>1</v>
      </c>
      <c r="X379" s="57">
        <f t="shared" ref="X379" si="186">E379*48</f>
        <v>48758.400000000001</v>
      </c>
      <c r="Y379" s="101">
        <v>1</v>
      </c>
      <c r="Z379" s="57">
        <f t="shared" si="134"/>
        <v>53817.2</v>
      </c>
      <c r="AA379" s="73">
        <v>540222.07999999996</v>
      </c>
      <c r="AB379" s="74" t="s">
        <v>2126</v>
      </c>
      <c r="AC379" s="74">
        <v>2020</v>
      </c>
    </row>
    <row r="380" spans="1:29" s="36" customFormat="1" ht="30" x14ac:dyDescent="0.25">
      <c r="A380" s="101">
        <v>365</v>
      </c>
      <c r="B380" s="75">
        <v>60</v>
      </c>
      <c r="C380" s="55" t="s">
        <v>1436</v>
      </c>
      <c r="D380" s="56">
        <f>'Прил.1.1 -перечень домов'!D385</f>
        <v>1967</v>
      </c>
      <c r="E380" s="79">
        <v>3468.8</v>
      </c>
      <c r="F380" s="76">
        <f>SUM('Прил.1.1 -перечень домов'!J385)*(3.9*31+4.13*26+6.71*16+7.69*12+8.45*12+9.29*252)</f>
        <v>9187289.2799999993</v>
      </c>
      <c r="G380" s="57">
        <f t="shared" si="185"/>
        <v>2767162.36</v>
      </c>
      <c r="H380" s="57">
        <f t="shared" ref="H380:H381" si="187">E380*735</f>
        <v>2549568</v>
      </c>
      <c r="I380" s="57">
        <v>0</v>
      </c>
      <c r="J380" s="57">
        <v>0</v>
      </c>
      <c r="K380" s="57">
        <v>0</v>
      </c>
      <c r="L380" s="54">
        <v>0</v>
      </c>
      <c r="M380" s="78">
        <v>0</v>
      </c>
      <c r="N380" s="79">
        <v>0</v>
      </c>
      <c r="O380" s="79"/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101">
        <v>1</v>
      </c>
      <c r="X380" s="57">
        <f>E380*47</f>
        <v>163033.60000000001</v>
      </c>
      <c r="Y380" s="101">
        <v>1</v>
      </c>
      <c r="Z380" s="57">
        <f t="shared" si="134"/>
        <v>54560.76</v>
      </c>
      <c r="AA380" s="73"/>
      <c r="AB380" s="74"/>
      <c r="AC380" s="74"/>
    </row>
    <row r="381" spans="1:29" s="36" customFormat="1" ht="30" x14ac:dyDescent="0.25">
      <c r="A381" s="101">
        <v>366</v>
      </c>
      <c r="B381" s="75">
        <v>61</v>
      </c>
      <c r="C381" s="55" t="s">
        <v>1437</v>
      </c>
      <c r="D381" s="56">
        <f>'Прил.1.1 -перечень домов'!D386</f>
        <v>1950</v>
      </c>
      <c r="E381" s="79">
        <v>1074.0999999999999</v>
      </c>
      <c r="F381" s="76">
        <f>SUM('Прил.1.1 -перечень домов'!J386)*(3.9*31+4.13*26+6.71*16+7.69*12+8.45*12+9.29*252)</f>
        <v>2744389.44</v>
      </c>
      <c r="G381" s="57">
        <f t="shared" si="185"/>
        <v>856840.72</v>
      </c>
      <c r="H381" s="57">
        <f t="shared" si="187"/>
        <v>789463.5</v>
      </c>
      <c r="I381" s="57">
        <v>0</v>
      </c>
      <c r="J381" s="57">
        <v>0</v>
      </c>
      <c r="K381" s="57">
        <v>0</v>
      </c>
      <c r="L381" s="54">
        <v>0</v>
      </c>
      <c r="M381" s="78">
        <v>0</v>
      </c>
      <c r="N381" s="79">
        <v>0</v>
      </c>
      <c r="O381" s="79"/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101">
        <v>1</v>
      </c>
      <c r="X381" s="57">
        <f>E381*47</f>
        <v>50482.7</v>
      </c>
      <c r="Y381" s="101">
        <v>1</v>
      </c>
      <c r="Z381" s="57">
        <f t="shared" si="134"/>
        <v>16894.52</v>
      </c>
      <c r="AA381" s="73"/>
      <c r="AB381" s="74"/>
      <c r="AC381" s="74"/>
    </row>
    <row r="382" spans="1:29" s="36" customFormat="1" ht="30" x14ac:dyDescent="0.25">
      <c r="A382" s="101">
        <v>367</v>
      </c>
      <c r="B382" s="75">
        <v>62</v>
      </c>
      <c r="C382" s="55" t="s">
        <v>1438</v>
      </c>
      <c r="D382" s="56">
        <f>'Прил.1.1 -перечень домов'!D387</f>
        <v>1960</v>
      </c>
      <c r="E382" s="57">
        <v>2304.6</v>
      </c>
      <c r="F382" s="76">
        <f>SUM('Прил.1.1 -перечень домов'!J387)*(3.9*31+4.13*26+6.71*16+7.69*12+8.45*12+9.29*252)</f>
        <v>6154137.5999999996</v>
      </c>
      <c r="G382" s="57">
        <f t="shared" si="185"/>
        <v>6118815.0899999999</v>
      </c>
      <c r="H382" s="57">
        <v>0</v>
      </c>
      <c r="I382" s="57">
        <v>0</v>
      </c>
      <c r="J382" s="57">
        <v>0</v>
      </c>
      <c r="K382" s="57">
        <v>0</v>
      </c>
      <c r="L382" s="54">
        <v>0</v>
      </c>
      <c r="M382" s="57">
        <v>0</v>
      </c>
      <c r="N382" s="57">
        <v>891.8</v>
      </c>
      <c r="O382" s="57">
        <v>6596</v>
      </c>
      <c r="P382" s="57">
        <f t="shared" ref="P382:P383" si="188">O382*N382</f>
        <v>5882312.7999999998</v>
      </c>
      <c r="Q382" s="57">
        <v>0</v>
      </c>
      <c r="R382" s="57">
        <v>0</v>
      </c>
      <c r="S382" s="57">
        <v>0</v>
      </c>
      <c r="T382" s="57">
        <v>0</v>
      </c>
      <c r="U382" s="57">
        <v>0</v>
      </c>
      <c r="V382" s="57">
        <v>0</v>
      </c>
      <c r="W382" s="101">
        <v>1</v>
      </c>
      <c r="X382" s="57">
        <f t="shared" ref="X382:X383" si="189">E382*48</f>
        <v>110620.8</v>
      </c>
      <c r="Y382" s="101">
        <v>1</v>
      </c>
      <c r="Z382" s="57">
        <f t="shared" si="134"/>
        <v>125881.49</v>
      </c>
      <c r="AA382" s="73">
        <v>4262646.63</v>
      </c>
      <c r="AB382" s="74" t="s">
        <v>2127</v>
      </c>
      <c r="AC382" s="74">
        <v>2022</v>
      </c>
    </row>
    <row r="383" spans="1:29" s="36" customFormat="1" ht="30" x14ac:dyDescent="0.25">
      <c r="A383" s="101">
        <v>368</v>
      </c>
      <c r="B383" s="75">
        <v>63</v>
      </c>
      <c r="C383" s="55" t="s">
        <v>1439</v>
      </c>
      <c r="D383" s="56">
        <f>'Прил.1.1 -перечень домов'!D388</f>
        <v>1960</v>
      </c>
      <c r="E383" s="57">
        <v>2362.5</v>
      </c>
      <c r="F383" s="76">
        <f>SUM('Прил.1.1 -перечень домов'!J388)*(3.9*31+4.13*26+6.71*16+7.69*12+8.45*12+9.29*252)</f>
        <v>6299379.8399999999</v>
      </c>
      <c r="G383" s="57">
        <f t="shared" si="185"/>
        <v>9465917.7400000002</v>
      </c>
      <c r="H383" s="57">
        <v>0</v>
      </c>
      <c r="I383" s="57">
        <v>0</v>
      </c>
      <c r="J383" s="57">
        <v>0</v>
      </c>
      <c r="K383" s="57">
        <v>0</v>
      </c>
      <c r="L383" s="54">
        <v>0</v>
      </c>
      <c r="M383" s="57">
        <v>0</v>
      </c>
      <c r="N383" s="57">
        <v>1388.2</v>
      </c>
      <c r="O383" s="57">
        <v>6596</v>
      </c>
      <c r="P383" s="57">
        <f t="shared" si="188"/>
        <v>9156567.1999999993</v>
      </c>
      <c r="Q383" s="57">
        <v>0</v>
      </c>
      <c r="R383" s="57">
        <v>0</v>
      </c>
      <c r="S383" s="57">
        <v>0</v>
      </c>
      <c r="T383" s="57">
        <v>0</v>
      </c>
      <c r="U383" s="57">
        <v>0</v>
      </c>
      <c r="V383" s="57">
        <v>0</v>
      </c>
      <c r="W383" s="101">
        <v>1</v>
      </c>
      <c r="X383" s="57">
        <f t="shared" si="189"/>
        <v>113400</v>
      </c>
      <c r="Y383" s="101">
        <v>1</v>
      </c>
      <c r="Z383" s="57">
        <f t="shared" si="134"/>
        <v>195950.54</v>
      </c>
      <c r="AA383" s="73">
        <v>4387062.8</v>
      </c>
      <c r="AB383" s="74" t="s">
        <v>2127</v>
      </c>
      <c r="AC383" s="74">
        <v>2022</v>
      </c>
    </row>
    <row r="384" spans="1:29" s="36" customFormat="1" ht="30" x14ac:dyDescent="0.25">
      <c r="A384" s="101">
        <v>369</v>
      </c>
      <c r="B384" s="75">
        <v>64</v>
      </c>
      <c r="C384" s="55" t="s">
        <v>1440</v>
      </c>
      <c r="D384" s="56">
        <f>'Прил.1.1 -перечень домов'!D389</f>
        <v>1961</v>
      </c>
      <c r="E384" s="79">
        <v>1227.93</v>
      </c>
      <c r="F384" s="76">
        <f>SUM('Прил.1.1 -перечень домов'!J389)*(3.9*31+4.13*26+6.71*16+7.69*12+8.45*12+9.29*252)</f>
        <v>3287555.23</v>
      </c>
      <c r="G384" s="57">
        <f t="shared" si="185"/>
        <v>4337305.8899999997</v>
      </c>
      <c r="H384" s="78">
        <v>0</v>
      </c>
      <c r="I384" s="78">
        <v>0</v>
      </c>
      <c r="J384" s="78">
        <v>0</v>
      </c>
      <c r="K384" s="78">
        <v>0</v>
      </c>
      <c r="L384" s="54">
        <v>0</v>
      </c>
      <c r="M384" s="78">
        <v>0</v>
      </c>
      <c r="N384" s="78">
        <v>0</v>
      </c>
      <c r="O384" s="78"/>
      <c r="P384" s="78">
        <v>0</v>
      </c>
      <c r="Q384" s="78">
        <v>0</v>
      </c>
      <c r="R384" s="78">
        <v>0</v>
      </c>
      <c r="S384" s="78">
        <v>0</v>
      </c>
      <c r="T384" s="57">
        <f>E384*3421</f>
        <v>4200748.53</v>
      </c>
      <c r="U384" s="78">
        <v>0</v>
      </c>
      <c r="V384" s="78">
        <v>0</v>
      </c>
      <c r="W384" s="101">
        <v>1</v>
      </c>
      <c r="X384" s="57">
        <f>E384*38</f>
        <v>46661.34</v>
      </c>
      <c r="Y384" s="101">
        <v>1</v>
      </c>
      <c r="Z384" s="57">
        <f t="shared" ref="Z384:Z445" si="190">(H384+I384+J384+K384+M384+P384+R384+T384+V384)*0.0214</f>
        <v>89896.02</v>
      </c>
      <c r="AA384" s="73">
        <v>1678537.57</v>
      </c>
      <c r="AB384" s="74" t="s">
        <v>2121</v>
      </c>
      <c r="AC384" s="74">
        <v>2020</v>
      </c>
    </row>
    <row r="385" spans="1:29" s="36" customFormat="1" ht="30" x14ac:dyDescent="0.25">
      <c r="A385" s="101">
        <v>370</v>
      </c>
      <c r="B385" s="75">
        <v>65</v>
      </c>
      <c r="C385" s="55" t="s">
        <v>1441</v>
      </c>
      <c r="D385" s="56">
        <f>'Прил.1.1 -перечень домов'!D390</f>
        <v>1969</v>
      </c>
      <c r="E385" s="79">
        <v>5726.7</v>
      </c>
      <c r="F385" s="76">
        <f>SUM('Прил.1.1 -перечень домов'!J390)*(3.9*31+4.13*26+6.71*16+7.69*12+8.45*12+9.29*252)</f>
        <v>15108924.48</v>
      </c>
      <c r="G385" s="57">
        <f t="shared" si="185"/>
        <v>16119400.630000001</v>
      </c>
      <c r="H385" s="78">
        <v>0</v>
      </c>
      <c r="I385" s="57">
        <f t="shared" ref="I385:I386" si="191">E385*2700</f>
        <v>15462090</v>
      </c>
      <c r="J385" s="78">
        <v>0</v>
      </c>
      <c r="K385" s="78">
        <v>0</v>
      </c>
      <c r="L385" s="54">
        <v>0</v>
      </c>
      <c r="M385" s="78">
        <v>0</v>
      </c>
      <c r="N385" s="78">
        <v>0</v>
      </c>
      <c r="O385" s="78"/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101">
        <v>1</v>
      </c>
      <c r="X385" s="57">
        <f t="shared" ref="X385:X386" si="192">E385*57</f>
        <v>326421.90000000002</v>
      </c>
      <c r="Y385" s="101">
        <v>1</v>
      </c>
      <c r="Z385" s="57">
        <f t="shared" si="190"/>
        <v>330888.73</v>
      </c>
      <c r="AA385" s="73"/>
      <c r="AB385" s="74"/>
      <c r="AC385" s="74"/>
    </row>
    <row r="386" spans="1:29" s="36" customFormat="1" ht="30" x14ac:dyDescent="0.25">
      <c r="A386" s="101">
        <v>371</v>
      </c>
      <c r="B386" s="75">
        <v>66</v>
      </c>
      <c r="C386" s="55" t="s">
        <v>1442</v>
      </c>
      <c r="D386" s="56">
        <f>'Прил.1.1 -перечень домов'!D391</f>
        <v>1966</v>
      </c>
      <c r="E386" s="79">
        <v>6486.07</v>
      </c>
      <c r="F386" s="76">
        <f>SUM('Прил.1.1 -перечень домов'!J391)*(3.9*31+4.13*26+6.71*16+7.69*12+8.45*12+9.29*252)</f>
        <v>17456624.640000001</v>
      </c>
      <c r="G386" s="57">
        <f t="shared" si="185"/>
        <v>18256860.109999999</v>
      </c>
      <c r="H386" s="78">
        <v>0</v>
      </c>
      <c r="I386" s="57">
        <f t="shared" si="191"/>
        <v>17512389</v>
      </c>
      <c r="J386" s="78">
        <v>0</v>
      </c>
      <c r="K386" s="78">
        <v>0</v>
      </c>
      <c r="L386" s="54">
        <v>0</v>
      </c>
      <c r="M386" s="78">
        <v>0</v>
      </c>
      <c r="N386" s="78">
        <v>0</v>
      </c>
      <c r="O386" s="78"/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101">
        <v>1</v>
      </c>
      <c r="X386" s="57">
        <f t="shared" si="192"/>
        <v>369705.99</v>
      </c>
      <c r="Y386" s="101">
        <v>1</v>
      </c>
      <c r="Z386" s="57">
        <f t="shared" si="190"/>
        <v>374765.12</v>
      </c>
      <c r="AA386" s="73"/>
      <c r="AB386" s="74"/>
      <c r="AC386" s="74"/>
    </row>
    <row r="387" spans="1:29" s="36" customFormat="1" ht="30" x14ac:dyDescent="0.25">
      <c r="A387" s="101">
        <v>372</v>
      </c>
      <c r="B387" s="75">
        <v>67</v>
      </c>
      <c r="C387" s="55" t="s">
        <v>1443</v>
      </c>
      <c r="D387" s="56">
        <f>'Прил.1.1 -перечень домов'!D392</f>
        <v>1965</v>
      </c>
      <c r="E387" s="57">
        <v>3858.4</v>
      </c>
      <c r="F387" s="76">
        <f>SUM('Прил.1.1 -перечень домов'!J392)*(3.9*31+4.13*26+6.71*16+7.69*12+8.45*12+9.29*252)</f>
        <v>10193651.52</v>
      </c>
      <c r="G387" s="57">
        <f t="shared" ref="G387:G393" si="193">H387+I387+J387+K387+M387+P387+R387+T387+V387+X387+Z387</f>
        <v>7070575</v>
      </c>
      <c r="H387" s="57">
        <v>0</v>
      </c>
      <c r="I387" s="57">
        <v>0</v>
      </c>
      <c r="J387" s="57">
        <v>0</v>
      </c>
      <c r="K387" s="57">
        <v>0</v>
      </c>
      <c r="L387" s="54">
        <v>0</v>
      </c>
      <c r="M387" s="57">
        <v>0</v>
      </c>
      <c r="N387" s="57">
        <v>1022</v>
      </c>
      <c r="O387" s="57">
        <v>6596</v>
      </c>
      <c r="P387" s="57">
        <f t="shared" ref="P387:P389" si="194">O387*N387</f>
        <v>6741112</v>
      </c>
      <c r="Q387" s="57">
        <v>0</v>
      </c>
      <c r="R387" s="57">
        <v>0</v>
      </c>
      <c r="S387" s="57">
        <v>0</v>
      </c>
      <c r="T387" s="57">
        <v>0</v>
      </c>
      <c r="U387" s="57">
        <v>0</v>
      </c>
      <c r="V387" s="57">
        <v>0</v>
      </c>
      <c r="W387" s="101">
        <v>1</v>
      </c>
      <c r="X387" s="57">
        <f t="shared" ref="X387:X391" si="195">E387*48</f>
        <v>185203.20000000001</v>
      </c>
      <c r="Y387" s="101">
        <v>1</v>
      </c>
      <c r="Z387" s="57">
        <f t="shared" si="190"/>
        <v>144259.79999999999</v>
      </c>
      <c r="AA387" s="73"/>
      <c r="AB387" s="74"/>
      <c r="AC387" s="74"/>
    </row>
    <row r="388" spans="1:29" s="36" customFormat="1" ht="30" x14ac:dyDescent="0.25">
      <c r="A388" s="101">
        <v>373</v>
      </c>
      <c r="B388" s="75">
        <v>68</v>
      </c>
      <c r="C388" s="55" t="s">
        <v>1444</v>
      </c>
      <c r="D388" s="56">
        <f>'Прил.1.1 -перечень домов'!D393</f>
        <v>1964</v>
      </c>
      <c r="E388" s="57">
        <v>3885.6</v>
      </c>
      <c r="F388" s="76">
        <f>SUM('Прил.1.1 -перечень домов'!J393)*(3.9*31+4.13*26+6.71*16+7.69*12+8.45*12+9.29*252)</f>
        <v>10281772.800000001</v>
      </c>
      <c r="G388" s="57">
        <f t="shared" si="193"/>
        <v>8493420.1799999997</v>
      </c>
      <c r="H388" s="57">
        <v>0</v>
      </c>
      <c r="I388" s="57">
        <v>0</v>
      </c>
      <c r="J388" s="57">
        <v>0</v>
      </c>
      <c r="K388" s="57">
        <v>0</v>
      </c>
      <c r="L388" s="54">
        <v>0</v>
      </c>
      <c r="M388" s="57">
        <v>0</v>
      </c>
      <c r="N388" s="57">
        <v>1233</v>
      </c>
      <c r="O388" s="57">
        <v>6596</v>
      </c>
      <c r="P388" s="57">
        <f t="shared" si="194"/>
        <v>8132868</v>
      </c>
      <c r="Q388" s="57">
        <v>0</v>
      </c>
      <c r="R388" s="57">
        <v>0</v>
      </c>
      <c r="S388" s="57">
        <v>0</v>
      </c>
      <c r="T388" s="57">
        <v>0</v>
      </c>
      <c r="U388" s="57">
        <v>0</v>
      </c>
      <c r="V388" s="57">
        <v>0</v>
      </c>
      <c r="W388" s="101">
        <v>1</v>
      </c>
      <c r="X388" s="57">
        <f t="shared" si="195"/>
        <v>186508.79999999999</v>
      </c>
      <c r="Y388" s="101">
        <v>1</v>
      </c>
      <c r="Z388" s="57">
        <f t="shared" si="190"/>
        <v>174043.38</v>
      </c>
      <c r="AA388" s="73"/>
      <c r="AB388" s="74"/>
      <c r="AC388" s="74"/>
    </row>
    <row r="389" spans="1:29" s="36" customFormat="1" ht="30" x14ac:dyDescent="0.25">
      <c r="A389" s="101">
        <v>374</v>
      </c>
      <c r="B389" s="75">
        <v>69</v>
      </c>
      <c r="C389" s="55" t="s">
        <v>1445</v>
      </c>
      <c r="D389" s="56">
        <f>'Прил.1.1 -перечень домов'!D394</f>
        <v>1978</v>
      </c>
      <c r="E389" s="57">
        <v>8611</v>
      </c>
      <c r="F389" s="76">
        <f>SUM('Прил.1.1 -перечень домов'!J394)*(3.9*31+4.13*26+6.71*16+7.69*12+8.45*12+9.29*252)</f>
        <v>20611194.239999998</v>
      </c>
      <c r="G389" s="57">
        <f t="shared" si="193"/>
        <v>4077669.96</v>
      </c>
      <c r="H389" s="57">
        <v>0</v>
      </c>
      <c r="I389" s="57">
        <v>0</v>
      </c>
      <c r="J389" s="57">
        <v>0</v>
      </c>
      <c r="K389" s="57">
        <v>0</v>
      </c>
      <c r="L389" s="54">
        <v>0</v>
      </c>
      <c r="M389" s="57">
        <v>0</v>
      </c>
      <c r="N389" s="57">
        <v>744</v>
      </c>
      <c r="O389" s="57">
        <v>4822</v>
      </c>
      <c r="P389" s="57">
        <f t="shared" si="194"/>
        <v>3587568</v>
      </c>
      <c r="Q389" s="57">
        <v>0</v>
      </c>
      <c r="R389" s="57">
        <v>0</v>
      </c>
      <c r="S389" s="57">
        <v>0</v>
      </c>
      <c r="T389" s="57">
        <v>0</v>
      </c>
      <c r="U389" s="57">
        <v>0</v>
      </c>
      <c r="V389" s="57">
        <v>0</v>
      </c>
      <c r="W389" s="101">
        <v>1</v>
      </c>
      <c r="X389" s="57">
        <f t="shared" si="195"/>
        <v>413328</v>
      </c>
      <c r="Y389" s="101">
        <v>1</v>
      </c>
      <c r="Z389" s="57">
        <f t="shared" si="190"/>
        <v>76773.960000000006</v>
      </c>
      <c r="AA389" s="73"/>
      <c r="AB389" s="74"/>
      <c r="AC389" s="74"/>
    </row>
    <row r="390" spans="1:29" s="36" customFormat="1" ht="30" x14ac:dyDescent="0.25">
      <c r="A390" s="101">
        <v>375</v>
      </c>
      <c r="B390" s="75">
        <v>70</v>
      </c>
      <c r="C390" s="55" t="s">
        <v>1446</v>
      </c>
      <c r="D390" s="56">
        <f>'Прил.1.1 -перечень домов'!D395</f>
        <v>1973</v>
      </c>
      <c r="E390" s="79">
        <v>3008.3</v>
      </c>
      <c r="F390" s="76">
        <f>SUM('Прил.1.1 -перечень домов'!J395)*(3.9*31+4.13*26+6.71*16+7.69*12+8.45*12+9.29*252)</f>
        <v>7791413.7599999998</v>
      </c>
      <c r="G390" s="57">
        <f t="shared" si="193"/>
        <v>8467702.6699999999</v>
      </c>
      <c r="H390" s="78">
        <v>0</v>
      </c>
      <c r="I390" s="57">
        <f>E390*2700</f>
        <v>8122410</v>
      </c>
      <c r="J390" s="78">
        <v>0</v>
      </c>
      <c r="K390" s="78">
        <v>0</v>
      </c>
      <c r="L390" s="54">
        <v>0</v>
      </c>
      <c r="M390" s="78">
        <v>0</v>
      </c>
      <c r="N390" s="78">
        <v>0</v>
      </c>
      <c r="O390" s="78"/>
      <c r="P390" s="78">
        <v>0</v>
      </c>
      <c r="Q390" s="78">
        <v>0</v>
      </c>
      <c r="R390" s="78">
        <v>0</v>
      </c>
      <c r="S390" s="78">
        <v>0</v>
      </c>
      <c r="T390" s="78">
        <v>0</v>
      </c>
      <c r="U390" s="78">
        <v>0</v>
      </c>
      <c r="V390" s="78">
        <v>0</v>
      </c>
      <c r="W390" s="101">
        <v>1</v>
      </c>
      <c r="X390" s="57">
        <f t="shared" ref="X390" si="196">E390*57</f>
        <v>171473.1</v>
      </c>
      <c r="Y390" s="101">
        <v>1</v>
      </c>
      <c r="Z390" s="57">
        <f t="shared" si="190"/>
        <v>173819.57</v>
      </c>
      <c r="AA390" s="73"/>
      <c r="AB390" s="74"/>
      <c r="AC390" s="74"/>
    </row>
    <row r="391" spans="1:29" s="36" customFormat="1" ht="30" x14ac:dyDescent="0.25">
      <c r="A391" s="101">
        <v>376</v>
      </c>
      <c r="B391" s="75">
        <v>71</v>
      </c>
      <c r="C391" s="55" t="s">
        <v>1447</v>
      </c>
      <c r="D391" s="56">
        <f>'Прил.1.1 -перечень домов'!D396</f>
        <v>1973</v>
      </c>
      <c r="E391" s="57">
        <v>4811.1000000000004</v>
      </c>
      <c r="F391" s="76">
        <f>SUM('Прил.1.1 -перечень домов'!J396)*(3.9*31+4.13*26+6.71*16+7.69*12+8.45*12+9.29*252)</f>
        <v>12503462.4</v>
      </c>
      <c r="G391" s="57">
        <f t="shared" si="193"/>
        <v>8399058.7899999991</v>
      </c>
      <c r="H391" s="57">
        <v>0</v>
      </c>
      <c r="I391" s="57">
        <v>0</v>
      </c>
      <c r="J391" s="57">
        <v>0</v>
      </c>
      <c r="K391" s="57">
        <v>0</v>
      </c>
      <c r="L391" s="54">
        <v>0</v>
      </c>
      <c r="M391" s="57">
        <v>0</v>
      </c>
      <c r="N391" s="57">
        <v>1212.4000000000001</v>
      </c>
      <c r="O391" s="57">
        <v>6596</v>
      </c>
      <c r="P391" s="57">
        <f>O391*N391</f>
        <v>7996990.4000000004</v>
      </c>
      <c r="Q391" s="57">
        <v>0</v>
      </c>
      <c r="R391" s="57">
        <v>0</v>
      </c>
      <c r="S391" s="57">
        <v>0</v>
      </c>
      <c r="T391" s="57">
        <v>0</v>
      </c>
      <c r="U391" s="57">
        <v>0</v>
      </c>
      <c r="V391" s="57">
        <v>0</v>
      </c>
      <c r="W391" s="101">
        <v>1</v>
      </c>
      <c r="X391" s="57">
        <f t="shared" si="195"/>
        <v>230932.8</v>
      </c>
      <c r="Y391" s="101">
        <v>1</v>
      </c>
      <c r="Z391" s="57">
        <f t="shared" si="190"/>
        <v>171135.59</v>
      </c>
      <c r="AA391" s="73"/>
      <c r="AB391" s="74"/>
      <c r="AC391" s="74"/>
    </row>
    <row r="392" spans="1:29" s="36" customFormat="1" ht="30" x14ac:dyDescent="0.25">
      <c r="A392" s="101">
        <v>377</v>
      </c>
      <c r="B392" s="75">
        <v>72</v>
      </c>
      <c r="C392" s="55" t="s">
        <v>1448</v>
      </c>
      <c r="D392" s="56">
        <f>'Прил.1.1 -перечень домов'!D397</f>
        <v>1977</v>
      </c>
      <c r="E392" s="79">
        <v>10035</v>
      </c>
      <c r="F392" s="76">
        <f>SUM('Прил.1.1 -перечень домов'!J397)*(3.9*31+4.13*26+6.71*16+7.69*12+8.45*12+9.29*252)</f>
        <v>25256936.640000001</v>
      </c>
      <c r="G392" s="57">
        <f t="shared" si="193"/>
        <v>11662438.17</v>
      </c>
      <c r="H392" s="78">
        <v>0</v>
      </c>
      <c r="I392" s="78">
        <v>0</v>
      </c>
      <c r="J392" s="57">
        <f>E392*855</f>
        <v>8579925</v>
      </c>
      <c r="K392" s="57">
        <f t="shared" ref="K392:K393" si="197">E392*228</f>
        <v>2287980</v>
      </c>
      <c r="L392" s="54">
        <v>0</v>
      </c>
      <c r="M392" s="78">
        <v>0</v>
      </c>
      <c r="N392" s="78">
        <v>0</v>
      </c>
      <c r="O392" s="78"/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101">
        <v>2</v>
      </c>
      <c r="X392" s="57">
        <f>E392*28+E392*28</f>
        <v>561960</v>
      </c>
      <c r="Y392" s="101">
        <v>2</v>
      </c>
      <c r="Z392" s="57">
        <f t="shared" si="190"/>
        <v>232573.17</v>
      </c>
      <c r="AA392" s="73"/>
      <c r="AB392" s="74"/>
      <c r="AC392" s="74"/>
    </row>
    <row r="393" spans="1:29" s="36" customFormat="1" ht="30" x14ac:dyDescent="0.25">
      <c r="A393" s="101">
        <v>378</v>
      </c>
      <c r="B393" s="75">
        <v>73</v>
      </c>
      <c r="C393" s="55" t="s">
        <v>1449</v>
      </c>
      <c r="D393" s="56">
        <f>'Прил.1.1 -перечень домов'!D398</f>
        <v>1977</v>
      </c>
      <c r="E393" s="79">
        <v>9669</v>
      </c>
      <c r="F393" s="76">
        <f>SUM('Прил.1.1 -перечень домов'!J398)*(3.9*31+4.13*26+6.71*16+7.69*12+8.45*12+9.29*252)</f>
        <v>24664773.120000001</v>
      </c>
      <c r="G393" s="57">
        <f t="shared" si="193"/>
        <v>11237081.68</v>
      </c>
      <c r="H393" s="78">
        <v>0</v>
      </c>
      <c r="I393" s="78">
        <v>0</v>
      </c>
      <c r="J393" s="57">
        <f>E393*855</f>
        <v>8266995</v>
      </c>
      <c r="K393" s="57">
        <f t="shared" si="197"/>
        <v>2204532</v>
      </c>
      <c r="L393" s="54">
        <v>0</v>
      </c>
      <c r="M393" s="78">
        <v>0</v>
      </c>
      <c r="N393" s="78">
        <v>0</v>
      </c>
      <c r="O393" s="78"/>
      <c r="P393" s="78">
        <v>0</v>
      </c>
      <c r="Q393" s="78">
        <v>0</v>
      </c>
      <c r="R393" s="78">
        <v>0</v>
      </c>
      <c r="S393" s="78">
        <v>0</v>
      </c>
      <c r="T393" s="78">
        <v>0</v>
      </c>
      <c r="U393" s="78">
        <v>0</v>
      </c>
      <c r="V393" s="78">
        <v>0</v>
      </c>
      <c r="W393" s="101">
        <v>2</v>
      </c>
      <c r="X393" s="57">
        <f>E393*28+E393*28</f>
        <v>541464</v>
      </c>
      <c r="Y393" s="101">
        <v>2</v>
      </c>
      <c r="Z393" s="57">
        <f t="shared" si="190"/>
        <v>224090.68</v>
      </c>
      <c r="AA393" s="73"/>
      <c r="AB393" s="74"/>
      <c r="AC393" s="74"/>
    </row>
    <row r="394" spans="1:29" s="36" customFormat="1" ht="30" x14ac:dyDescent="0.25">
      <c r="A394" s="101">
        <v>379</v>
      </c>
      <c r="B394" s="75">
        <v>74</v>
      </c>
      <c r="C394" s="55" t="s">
        <v>1450</v>
      </c>
      <c r="D394" s="56">
        <f>'Прил.1.1 -перечень домов'!D399</f>
        <v>1972</v>
      </c>
      <c r="E394" s="57">
        <v>4772.6000000000004</v>
      </c>
      <c r="F394" s="76">
        <f>SUM('Прил.1.1 -перечень домов'!J399)*(3.9*31+4.13*26+6.71*16+7.69*12+8.45*12+9.29*252)</f>
        <v>12376016.640000001</v>
      </c>
      <c r="G394" s="57">
        <f t="shared" ref="G394:G400" si="198">H394+I394+J394+K394+M394+P394+R394+T394+V394+X394+Z394</f>
        <v>8381715.3399999999</v>
      </c>
      <c r="H394" s="57">
        <v>0</v>
      </c>
      <c r="I394" s="57">
        <v>0</v>
      </c>
      <c r="J394" s="57">
        <v>0</v>
      </c>
      <c r="K394" s="57">
        <v>0</v>
      </c>
      <c r="L394" s="54">
        <v>0</v>
      </c>
      <c r="M394" s="57">
        <v>0</v>
      </c>
      <c r="N394" s="57">
        <v>1210.0999999999999</v>
      </c>
      <c r="O394" s="57">
        <v>6596</v>
      </c>
      <c r="P394" s="57">
        <f t="shared" ref="P394:P397" si="199">O394*N394</f>
        <v>7981819.5999999996</v>
      </c>
      <c r="Q394" s="57">
        <v>0</v>
      </c>
      <c r="R394" s="57">
        <v>0</v>
      </c>
      <c r="S394" s="57">
        <v>0</v>
      </c>
      <c r="T394" s="57">
        <v>0</v>
      </c>
      <c r="U394" s="57">
        <v>0</v>
      </c>
      <c r="V394" s="57">
        <v>0</v>
      </c>
      <c r="W394" s="101">
        <v>1</v>
      </c>
      <c r="X394" s="57">
        <f t="shared" ref="X394:X397" si="200">E394*48</f>
        <v>229084.79999999999</v>
      </c>
      <c r="Y394" s="101">
        <v>1</v>
      </c>
      <c r="Z394" s="57">
        <f t="shared" si="190"/>
        <v>170810.94</v>
      </c>
      <c r="AA394" s="73"/>
      <c r="AB394" s="74"/>
      <c r="AC394" s="74"/>
    </row>
    <row r="395" spans="1:29" s="36" customFormat="1" ht="30" x14ac:dyDescent="0.25">
      <c r="A395" s="101">
        <v>380</v>
      </c>
      <c r="B395" s="75">
        <v>75</v>
      </c>
      <c r="C395" s="55" t="s">
        <v>1451</v>
      </c>
      <c r="D395" s="56">
        <f>'Прил.1.1 -перечень домов'!D400</f>
        <v>1978</v>
      </c>
      <c r="E395" s="57">
        <v>10360.1</v>
      </c>
      <c r="F395" s="76">
        <f>SUM('Прил.1.1 -перечень домов'!J400)*(3.9*31+4.13*26+6.71*16+7.69*12+8.45*12+9.29*252)</f>
        <v>26427485.760000002</v>
      </c>
      <c r="G395" s="57">
        <f t="shared" si="198"/>
        <v>6496167.1900000004</v>
      </c>
      <c r="H395" s="57">
        <v>0</v>
      </c>
      <c r="I395" s="57">
        <v>0</v>
      </c>
      <c r="J395" s="57">
        <v>0</v>
      </c>
      <c r="K395" s="57">
        <v>0</v>
      </c>
      <c r="L395" s="54">
        <v>0</v>
      </c>
      <c r="M395" s="57">
        <v>0</v>
      </c>
      <c r="N395" s="57">
        <v>1218</v>
      </c>
      <c r="O395" s="57">
        <v>4822</v>
      </c>
      <c r="P395" s="57">
        <f t="shared" si="199"/>
        <v>5873196</v>
      </c>
      <c r="Q395" s="57">
        <v>0</v>
      </c>
      <c r="R395" s="57">
        <v>0</v>
      </c>
      <c r="S395" s="57">
        <v>0</v>
      </c>
      <c r="T395" s="57">
        <v>0</v>
      </c>
      <c r="U395" s="57">
        <v>0</v>
      </c>
      <c r="V395" s="57">
        <v>0</v>
      </c>
      <c r="W395" s="101">
        <v>1</v>
      </c>
      <c r="X395" s="57">
        <f t="shared" si="200"/>
        <v>497284.8</v>
      </c>
      <c r="Y395" s="101">
        <v>1</v>
      </c>
      <c r="Z395" s="57">
        <f t="shared" si="190"/>
        <v>125686.39</v>
      </c>
      <c r="AA395" s="73"/>
      <c r="AB395" s="74"/>
      <c r="AC395" s="74"/>
    </row>
    <row r="396" spans="1:29" s="36" customFormat="1" ht="30" x14ac:dyDescent="0.25">
      <c r="A396" s="101">
        <v>381</v>
      </c>
      <c r="B396" s="75">
        <v>76</v>
      </c>
      <c r="C396" s="55" t="s">
        <v>1452</v>
      </c>
      <c r="D396" s="56">
        <f>'Прил.1.1 -перечень домов'!D401</f>
        <v>1979</v>
      </c>
      <c r="E396" s="57">
        <v>10627.3</v>
      </c>
      <c r="F396" s="76">
        <f>SUM('Прил.1.1 -перечень домов'!J401)*(3.9*31+4.13*26+6.71*16+7.69*12+8.45*12+9.29*252)</f>
        <v>27244114.559999999</v>
      </c>
      <c r="G396" s="57">
        <f t="shared" si="198"/>
        <v>6469591.2699999996</v>
      </c>
      <c r="H396" s="57">
        <v>0</v>
      </c>
      <c r="I396" s="57">
        <v>0</v>
      </c>
      <c r="J396" s="57">
        <v>0</v>
      </c>
      <c r="K396" s="57">
        <v>0</v>
      </c>
      <c r="L396" s="54">
        <v>0</v>
      </c>
      <c r="M396" s="57">
        <v>0</v>
      </c>
      <c r="N396" s="57">
        <v>1210</v>
      </c>
      <c r="O396" s="57">
        <v>4822</v>
      </c>
      <c r="P396" s="57">
        <f t="shared" si="199"/>
        <v>5834620</v>
      </c>
      <c r="Q396" s="57">
        <v>0</v>
      </c>
      <c r="R396" s="57">
        <v>0</v>
      </c>
      <c r="S396" s="57">
        <v>0</v>
      </c>
      <c r="T396" s="57">
        <v>0</v>
      </c>
      <c r="U396" s="57">
        <v>0</v>
      </c>
      <c r="V396" s="57">
        <v>0</v>
      </c>
      <c r="W396" s="101">
        <v>1</v>
      </c>
      <c r="X396" s="57">
        <f t="shared" si="200"/>
        <v>510110.4</v>
      </c>
      <c r="Y396" s="101">
        <v>1</v>
      </c>
      <c r="Z396" s="57">
        <f t="shared" si="190"/>
        <v>124860.87</v>
      </c>
      <c r="AA396" s="73"/>
      <c r="AB396" s="74"/>
      <c r="AC396" s="74"/>
    </row>
    <row r="397" spans="1:29" s="36" customFormat="1" ht="30" x14ac:dyDescent="0.25">
      <c r="A397" s="101">
        <v>382</v>
      </c>
      <c r="B397" s="75">
        <v>77</v>
      </c>
      <c r="C397" s="55" t="s">
        <v>1453</v>
      </c>
      <c r="D397" s="56">
        <f>'Прил.1.1 -перечень домов'!D402</f>
        <v>1971</v>
      </c>
      <c r="E397" s="57">
        <v>2998.3</v>
      </c>
      <c r="F397" s="76">
        <f>SUM('Прил.1.1 -перечень домов'!J402)*(3.9*31+4.13*26+6.71*16+7.69*12+8.45*12+9.29*252)</f>
        <v>7745487.3600000003</v>
      </c>
      <c r="G397" s="57">
        <f t="shared" si="198"/>
        <v>4768301.18</v>
      </c>
      <c r="H397" s="57">
        <v>0</v>
      </c>
      <c r="I397" s="57">
        <v>0</v>
      </c>
      <c r="J397" s="57">
        <v>0</v>
      </c>
      <c r="K397" s="57">
        <v>0</v>
      </c>
      <c r="L397" s="54">
        <v>0</v>
      </c>
      <c r="M397" s="57">
        <v>0</v>
      </c>
      <c r="N397" s="57">
        <v>686.4</v>
      </c>
      <c r="O397" s="57">
        <v>6596</v>
      </c>
      <c r="P397" s="57">
        <f t="shared" si="199"/>
        <v>4527494.4000000004</v>
      </c>
      <c r="Q397" s="57">
        <v>0</v>
      </c>
      <c r="R397" s="57">
        <v>0</v>
      </c>
      <c r="S397" s="57">
        <v>0</v>
      </c>
      <c r="T397" s="57">
        <v>0</v>
      </c>
      <c r="U397" s="57">
        <v>0</v>
      </c>
      <c r="V397" s="57">
        <v>0</v>
      </c>
      <c r="W397" s="101">
        <v>1</v>
      </c>
      <c r="X397" s="57">
        <f t="shared" si="200"/>
        <v>143918.39999999999</v>
      </c>
      <c r="Y397" s="101">
        <v>1</v>
      </c>
      <c r="Z397" s="57">
        <f t="shared" si="190"/>
        <v>96888.38</v>
      </c>
      <c r="AA397" s="73"/>
      <c r="AB397" s="74"/>
      <c r="AC397" s="74"/>
    </row>
    <row r="398" spans="1:29" s="36" customFormat="1" ht="30" x14ac:dyDescent="0.25">
      <c r="A398" s="101">
        <v>383</v>
      </c>
      <c r="B398" s="75">
        <v>78</v>
      </c>
      <c r="C398" s="55" t="s">
        <v>1454</v>
      </c>
      <c r="D398" s="56">
        <f>'Прил.1.1 -перечень домов'!D403</f>
        <v>1974</v>
      </c>
      <c r="E398" s="79">
        <v>9609.7000000000007</v>
      </c>
      <c r="F398" s="76">
        <f>SUM('Прил.1.1 -перечень домов'!J403)*(3.9*31+4.13*26+6.71*16+7.69*12+8.45*12+9.29*252)</f>
        <v>24068591.039999999</v>
      </c>
      <c r="G398" s="57">
        <f t="shared" si="198"/>
        <v>7665936.3700000001</v>
      </c>
      <c r="H398" s="57">
        <f t="shared" ref="H398" si="201">E398*735</f>
        <v>7063129.5</v>
      </c>
      <c r="I398" s="57">
        <v>0</v>
      </c>
      <c r="J398" s="57">
        <v>0</v>
      </c>
      <c r="K398" s="57">
        <v>0</v>
      </c>
      <c r="L398" s="54">
        <v>0</v>
      </c>
      <c r="M398" s="57">
        <v>0</v>
      </c>
      <c r="N398" s="57">
        <v>0</v>
      </c>
      <c r="O398" s="57"/>
      <c r="P398" s="57">
        <v>0</v>
      </c>
      <c r="Q398" s="57">
        <v>0</v>
      </c>
      <c r="R398" s="57">
        <v>0</v>
      </c>
      <c r="S398" s="57">
        <v>0</v>
      </c>
      <c r="T398" s="57">
        <v>0</v>
      </c>
      <c r="U398" s="57">
        <v>0</v>
      </c>
      <c r="V398" s="57">
        <v>0</v>
      </c>
      <c r="W398" s="101">
        <v>1</v>
      </c>
      <c r="X398" s="57">
        <f>E398*47</f>
        <v>451655.9</v>
      </c>
      <c r="Y398" s="101">
        <v>1</v>
      </c>
      <c r="Z398" s="57">
        <f t="shared" si="190"/>
        <v>151150.97</v>
      </c>
      <c r="AA398" s="73"/>
      <c r="AB398" s="74"/>
      <c r="AC398" s="74"/>
    </row>
    <row r="399" spans="1:29" s="36" customFormat="1" ht="30" x14ac:dyDescent="0.25">
      <c r="A399" s="101">
        <v>384</v>
      </c>
      <c r="B399" s="75">
        <v>79</v>
      </c>
      <c r="C399" s="55" t="s">
        <v>1455</v>
      </c>
      <c r="D399" s="56">
        <f>'Прил.1.1 -перечень домов'!D404</f>
        <v>1972</v>
      </c>
      <c r="E399" s="57">
        <v>4784.3</v>
      </c>
      <c r="F399" s="76">
        <f>SUM('Прил.1.1 -перечень домов'!J404)*(3.9*31+4.13*26+6.71*16+7.69*12+8.45*12+9.29*252)</f>
        <v>12695492.16</v>
      </c>
      <c r="G399" s="57">
        <f t="shared" si="198"/>
        <v>8429437.0199999996</v>
      </c>
      <c r="H399" s="57">
        <v>0</v>
      </c>
      <c r="I399" s="57">
        <v>0</v>
      </c>
      <c r="J399" s="57">
        <v>0</v>
      </c>
      <c r="K399" s="57">
        <v>0</v>
      </c>
      <c r="L399" s="54">
        <v>0</v>
      </c>
      <c r="M399" s="57">
        <v>0</v>
      </c>
      <c r="N399" s="57">
        <v>1217.0999999999999</v>
      </c>
      <c r="O399" s="57">
        <v>6596</v>
      </c>
      <c r="P399" s="57">
        <f>O399*N399</f>
        <v>8027991.5999999996</v>
      </c>
      <c r="Q399" s="57">
        <v>0</v>
      </c>
      <c r="R399" s="57">
        <v>0</v>
      </c>
      <c r="S399" s="57">
        <v>0</v>
      </c>
      <c r="T399" s="57">
        <v>0</v>
      </c>
      <c r="U399" s="57">
        <v>0</v>
      </c>
      <c r="V399" s="57">
        <v>0</v>
      </c>
      <c r="W399" s="101">
        <v>1</v>
      </c>
      <c r="X399" s="57">
        <f t="shared" ref="X399:X404" si="202">E399*48</f>
        <v>229646.4</v>
      </c>
      <c r="Y399" s="101">
        <v>1</v>
      </c>
      <c r="Z399" s="57">
        <f t="shared" si="190"/>
        <v>171799.02</v>
      </c>
      <c r="AA399" s="73"/>
      <c r="AB399" s="74"/>
      <c r="AC399" s="74"/>
    </row>
    <row r="400" spans="1:29" s="36" customFormat="1" ht="30" x14ac:dyDescent="0.25">
      <c r="A400" s="101">
        <v>385</v>
      </c>
      <c r="B400" s="75">
        <v>80</v>
      </c>
      <c r="C400" s="55" t="s">
        <v>1456</v>
      </c>
      <c r="D400" s="56">
        <f>'Прил.1.1 -перечень домов'!D405</f>
        <v>1977</v>
      </c>
      <c r="E400" s="79">
        <v>13253.7</v>
      </c>
      <c r="F400" s="76">
        <f>SUM('Прил.1.1 -перечень домов'!J405)*(3.9*31+4.13*26+6.71*16+7.69*12+8.45*12+9.29*252)</f>
        <v>32399927.039999999</v>
      </c>
      <c r="G400" s="57">
        <f t="shared" si="198"/>
        <v>22518380.899999999</v>
      </c>
      <c r="H400" s="57">
        <f t="shared" ref="H400" si="203">E400*735</f>
        <v>9741469.5</v>
      </c>
      <c r="I400" s="57">
        <v>0</v>
      </c>
      <c r="J400" s="57">
        <f>E400*855</f>
        <v>11331913.5</v>
      </c>
      <c r="K400" s="57">
        <v>0</v>
      </c>
      <c r="L400" s="54">
        <v>0</v>
      </c>
      <c r="M400" s="57">
        <v>0</v>
      </c>
      <c r="N400" s="57">
        <v>0</v>
      </c>
      <c r="O400" s="57"/>
      <c r="P400" s="57">
        <v>0</v>
      </c>
      <c r="Q400" s="57">
        <v>0</v>
      </c>
      <c r="R400" s="57">
        <v>0</v>
      </c>
      <c r="S400" s="57">
        <v>0</v>
      </c>
      <c r="T400" s="57">
        <v>0</v>
      </c>
      <c r="U400" s="57">
        <v>0</v>
      </c>
      <c r="V400" s="57">
        <v>0</v>
      </c>
      <c r="W400" s="101">
        <v>1</v>
      </c>
      <c r="X400" s="57">
        <f>E400*47+E400*28</f>
        <v>994027.5</v>
      </c>
      <c r="Y400" s="101">
        <v>1</v>
      </c>
      <c r="Z400" s="57">
        <f t="shared" si="190"/>
        <v>450970.4</v>
      </c>
      <c r="AA400" s="73"/>
      <c r="AB400" s="74"/>
      <c r="AC400" s="74"/>
    </row>
    <row r="401" spans="1:29" s="36" customFormat="1" ht="30" x14ac:dyDescent="0.25">
      <c r="A401" s="101">
        <v>386</v>
      </c>
      <c r="B401" s="75">
        <v>81</v>
      </c>
      <c r="C401" s="55" t="s">
        <v>1457</v>
      </c>
      <c r="D401" s="56">
        <f>'Прил.1.1 -перечень домов'!D406</f>
        <v>1974</v>
      </c>
      <c r="E401" s="57">
        <v>2976.8</v>
      </c>
      <c r="F401" s="76">
        <f>SUM('Прил.1.1 -перечень домов'!J406)*(3.9*31+4.13*26+6.71*16+7.69*12+8.45*12+9.29*252)</f>
        <v>7679181.1200000001</v>
      </c>
      <c r="G401" s="57">
        <f t="shared" ref="G401:G403" si="204">H401+I401+J401+K401+M401+P401+R401+T401+V401+X401+Z401</f>
        <v>5626930.0800000001</v>
      </c>
      <c r="H401" s="57">
        <v>0</v>
      </c>
      <c r="I401" s="57">
        <v>0</v>
      </c>
      <c r="J401" s="57">
        <v>0</v>
      </c>
      <c r="K401" s="57">
        <v>0</v>
      </c>
      <c r="L401" s="54">
        <v>0</v>
      </c>
      <c r="M401" s="57">
        <v>0</v>
      </c>
      <c r="N401" s="57">
        <v>814</v>
      </c>
      <c r="O401" s="57">
        <v>6596</v>
      </c>
      <c r="P401" s="57">
        <f t="shared" ref="P401:P402" si="205">O401*N401</f>
        <v>5369144</v>
      </c>
      <c r="Q401" s="57">
        <v>0</v>
      </c>
      <c r="R401" s="57">
        <v>0</v>
      </c>
      <c r="S401" s="57">
        <v>0</v>
      </c>
      <c r="T401" s="57">
        <v>0</v>
      </c>
      <c r="U401" s="57">
        <v>0</v>
      </c>
      <c r="V401" s="57">
        <v>0</v>
      </c>
      <c r="W401" s="101">
        <v>1</v>
      </c>
      <c r="X401" s="57">
        <f t="shared" si="202"/>
        <v>142886.39999999999</v>
      </c>
      <c r="Y401" s="101">
        <v>1</v>
      </c>
      <c r="Z401" s="57">
        <f t="shared" si="190"/>
        <v>114899.68</v>
      </c>
      <c r="AA401" s="73"/>
      <c r="AB401" s="74"/>
      <c r="AC401" s="74"/>
    </row>
    <row r="402" spans="1:29" s="36" customFormat="1" ht="30" x14ac:dyDescent="0.25">
      <c r="A402" s="101">
        <v>387</v>
      </c>
      <c r="B402" s="75">
        <v>82</v>
      </c>
      <c r="C402" s="55" t="s">
        <v>1458</v>
      </c>
      <c r="D402" s="56">
        <f>'Прил.1.1 -перечень домов'!D407</f>
        <v>1977</v>
      </c>
      <c r="E402" s="57">
        <v>9395.2999999999993</v>
      </c>
      <c r="F402" s="76">
        <f>SUM('Прил.1.1 -перечень домов'!J407)*(3.9*31+4.13*26+6.71*16+7.69*12+8.45*12+9.29*252)</f>
        <v>22510250.879999999</v>
      </c>
      <c r="G402" s="57">
        <f t="shared" si="204"/>
        <v>6287325.5</v>
      </c>
      <c r="H402" s="57">
        <v>0</v>
      </c>
      <c r="I402" s="57">
        <v>0</v>
      </c>
      <c r="J402" s="57">
        <v>0</v>
      </c>
      <c r="K402" s="57">
        <v>0</v>
      </c>
      <c r="L402" s="54">
        <v>0</v>
      </c>
      <c r="M402" s="57">
        <v>0</v>
      </c>
      <c r="N402" s="57">
        <v>1185</v>
      </c>
      <c r="O402" s="57">
        <v>4822</v>
      </c>
      <c r="P402" s="57">
        <f t="shared" si="205"/>
        <v>5714070</v>
      </c>
      <c r="Q402" s="57">
        <v>0</v>
      </c>
      <c r="R402" s="57">
        <v>0</v>
      </c>
      <c r="S402" s="57">
        <v>0</v>
      </c>
      <c r="T402" s="57">
        <v>0</v>
      </c>
      <c r="U402" s="57">
        <v>0</v>
      </c>
      <c r="V402" s="57">
        <v>0</v>
      </c>
      <c r="W402" s="101">
        <v>1</v>
      </c>
      <c r="X402" s="57">
        <f t="shared" si="202"/>
        <v>450974.4</v>
      </c>
      <c r="Y402" s="101">
        <v>1</v>
      </c>
      <c r="Z402" s="57">
        <f t="shared" si="190"/>
        <v>122281.1</v>
      </c>
      <c r="AA402" s="73"/>
      <c r="AB402" s="74"/>
      <c r="AC402" s="74"/>
    </row>
    <row r="403" spans="1:29" s="36" customFormat="1" ht="30" x14ac:dyDescent="0.25">
      <c r="A403" s="101">
        <v>388</v>
      </c>
      <c r="B403" s="75">
        <v>83</v>
      </c>
      <c r="C403" s="55" t="s">
        <v>1459</v>
      </c>
      <c r="D403" s="56">
        <f>'Прил.1.1 -перечень домов'!D408</f>
        <v>1984</v>
      </c>
      <c r="E403" s="79">
        <v>4471.3</v>
      </c>
      <c r="F403" s="76">
        <f>SUM('Прил.1.1 -перечень домов'!J408)*(3.9*31+4.13*26+6.71*16+7.69*12+8.45*12+9.29*252)</f>
        <v>10968372.48</v>
      </c>
      <c r="G403" s="57">
        <f t="shared" si="204"/>
        <v>16615695.09</v>
      </c>
      <c r="H403" s="57">
        <v>0</v>
      </c>
      <c r="I403" s="57">
        <f>E403*2700</f>
        <v>12072510</v>
      </c>
      <c r="J403" s="57">
        <f>E403*855</f>
        <v>3822961.5</v>
      </c>
      <c r="K403" s="57">
        <v>0</v>
      </c>
      <c r="L403" s="54">
        <v>0</v>
      </c>
      <c r="M403" s="78">
        <v>0</v>
      </c>
      <c r="N403" s="79">
        <v>0</v>
      </c>
      <c r="O403" s="79"/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101">
        <v>2</v>
      </c>
      <c r="X403" s="57">
        <f>E403*57+E403*28</f>
        <v>380060.5</v>
      </c>
      <c r="Y403" s="101">
        <v>2</v>
      </c>
      <c r="Z403" s="57">
        <f t="shared" si="190"/>
        <v>340163.09</v>
      </c>
      <c r="AA403" s="73"/>
      <c r="AB403" s="74"/>
      <c r="AC403" s="74"/>
    </row>
    <row r="404" spans="1:29" s="36" customFormat="1" ht="30" x14ac:dyDescent="0.25">
      <c r="A404" s="101">
        <v>389</v>
      </c>
      <c r="B404" s="75">
        <v>84</v>
      </c>
      <c r="C404" s="55" t="s">
        <v>1460</v>
      </c>
      <c r="D404" s="56">
        <f>'Прил.1.1 -перечень домов'!D409</f>
        <v>1985</v>
      </c>
      <c r="E404" s="57">
        <v>11177.24</v>
      </c>
      <c r="F404" s="76">
        <f>SUM('Прил.1.1 -перечень домов'!J409)*(3.9*31+4.13*26+6.71*16+7.69*12+8.45*12+9.29*252)</f>
        <v>27483046.66</v>
      </c>
      <c r="G404" s="57">
        <f t="shared" ref="G404:G406" si="206">H404+I404+J404+K404+M404+P404+R404+T404+V404+X404+Z404</f>
        <v>7807074.1799999997</v>
      </c>
      <c r="H404" s="57">
        <v>0</v>
      </c>
      <c r="I404" s="57">
        <v>0</v>
      </c>
      <c r="J404" s="57">
        <v>0</v>
      </c>
      <c r="K404" s="57">
        <v>0</v>
      </c>
      <c r="L404" s="54">
        <v>0</v>
      </c>
      <c r="M404" s="57">
        <v>0</v>
      </c>
      <c r="N404" s="57">
        <v>1476.2</v>
      </c>
      <c r="O404" s="57">
        <v>4822</v>
      </c>
      <c r="P404" s="57">
        <f>O404*N404</f>
        <v>7118236.4000000004</v>
      </c>
      <c r="Q404" s="57">
        <v>0</v>
      </c>
      <c r="R404" s="57">
        <v>0</v>
      </c>
      <c r="S404" s="57">
        <v>0</v>
      </c>
      <c r="T404" s="57">
        <v>0</v>
      </c>
      <c r="U404" s="57">
        <v>0</v>
      </c>
      <c r="V404" s="57">
        <v>0</v>
      </c>
      <c r="W404" s="101">
        <v>1</v>
      </c>
      <c r="X404" s="57">
        <f t="shared" si="202"/>
        <v>536507.52</v>
      </c>
      <c r="Y404" s="101">
        <v>1</v>
      </c>
      <c r="Z404" s="57">
        <f t="shared" si="190"/>
        <v>152330.26</v>
      </c>
      <c r="AA404" s="73"/>
      <c r="AB404" s="74"/>
      <c r="AC404" s="74"/>
    </row>
    <row r="405" spans="1:29" s="36" customFormat="1" ht="30" x14ac:dyDescent="0.25">
      <c r="A405" s="101">
        <v>390</v>
      </c>
      <c r="B405" s="75">
        <v>85</v>
      </c>
      <c r="C405" s="55" t="s">
        <v>1461</v>
      </c>
      <c r="D405" s="56">
        <f>'Прил.1.1 -перечень домов'!D410</f>
        <v>1957</v>
      </c>
      <c r="E405" s="79">
        <v>2268.8000000000002</v>
      </c>
      <c r="F405" s="76">
        <f>SUM('Прил.1.1 -перечень домов'!J410)*(3.9*31+4.13*26+6.71*16+7.69*12+8.45*12+9.29*252)</f>
        <v>5983061.7599999998</v>
      </c>
      <c r="G405" s="57">
        <f t="shared" si="206"/>
        <v>8013876.6900000004</v>
      </c>
      <c r="H405" s="78">
        <v>0</v>
      </c>
      <c r="I405" s="78">
        <v>0</v>
      </c>
      <c r="J405" s="78">
        <v>0</v>
      </c>
      <c r="K405" s="78">
        <v>0</v>
      </c>
      <c r="L405" s="54">
        <v>0</v>
      </c>
      <c r="M405" s="78">
        <v>0</v>
      </c>
      <c r="N405" s="78">
        <v>0</v>
      </c>
      <c r="O405" s="78"/>
      <c r="P405" s="78">
        <v>0</v>
      </c>
      <c r="Q405" s="78">
        <v>0</v>
      </c>
      <c r="R405" s="78">
        <v>0</v>
      </c>
      <c r="S405" s="78">
        <v>0</v>
      </c>
      <c r="T405" s="57">
        <f>E405*3421</f>
        <v>7761564.7999999998</v>
      </c>
      <c r="U405" s="78">
        <v>0</v>
      </c>
      <c r="V405" s="78">
        <v>0</v>
      </c>
      <c r="W405" s="101">
        <v>1</v>
      </c>
      <c r="X405" s="57">
        <f>E405*38</f>
        <v>86214.399999999994</v>
      </c>
      <c r="Y405" s="101">
        <v>1</v>
      </c>
      <c r="Z405" s="57">
        <f t="shared" si="190"/>
        <v>166097.49</v>
      </c>
      <c r="AA405" s="73">
        <v>5993776.7599999998</v>
      </c>
      <c r="AB405" s="74" t="s">
        <v>2128</v>
      </c>
      <c r="AC405" s="74">
        <v>2022</v>
      </c>
    </row>
    <row r="406" spans="1:29" s="36" customFormat="1" ht="30" x14ac:dyDescent="0.25">
      <c r="A406" s="101">
        <v>391</v>
      </c>
      <c r="B406" s="75">
        <v>86</v>
      </c>
      <c r="C406" s="55" t="s">
        <v>1462</v>
      </c>
      <c r="D406" s="56">
        <f>'Прил.1.1 -перечень домов'!D411</f>
        <v>1956</v>
      </c>
      <c r="E406" s="79">
        <v>552.20000000000005</v>
      </c>
      <c r="F406" s="76">
        <f>SUM('Прил.1.1 -перечень домов'!J411)*(3.9*31+4.13*26+6.71*16+7.69*12+8.45*12+9.29*252)</f>
        <v>1459885.44</v>
      </c>
      <c r="G406" s="57">
        <f t="shared" si="206"/>
        <v>1950486.03</v>
      </c>
      <c r="H406" s="78">
        <v>0</v>
      </c>
      <c r="I406" s="78">
        <v>0</v>
      </c>
      <c r="J406" s="78">
        <v>0</v>
      </c>
      <c r="K406" s="78">
        <v>0</v>
      </c>
      <c r="L406" s="54">
        <v>0</v>
      </c>
      <c r="M406" s="78">
        <v>0</v>
      </c>
      <c r="N406" s="78">
        <v>0</v>
      </c>
      <c r="O406" s="78"/>
      <c r="P406" s="78">
        <v>0</v>
      </c>
      <c r="Q406" s="78">
        <v>0</v>
      </c>
      <c r="R406" s="78">
        <v>0</v>
      </c>
      <c r="S406" s="78">
        <v>0</v>
      </c>
      <c r="T406" s="57">
        <f>E406*3421</f>
        <v>1889076.2</v>
      </c>
      <c r="U406" s="78">
        <v>0</v>
      </c>
      <c r="V406" s="78">
        <v>0</v>
      </c>
      <c r="W406" s="101">
        <v>1</v>
      </c>
      <c r="X406" s="57">
        <f>E406*38</f>
        <v>20983.599999999999</v>
      </c>
      <c r="Y406" s="101">
        <v>1</v>
      </c>
      <c r="Z406" s="57">
        <f t="shared" si="190"/>
        <v>40426.230000000003</v>
      </c>
      <c r="AA406" s="73"/>
      <c r="AB406" s="74"/>
      <c r="AC406" s="74"/>
    </row>
    <row r="407" spans="1:29" s="36" customFormat="1" ht="30" x14ac:dyDescent="0.25">
      <c r="A407" s="101">
        <v>392</v>
      </c>
      <c r="B407" s="75">
        <v>87</v>
      </c>
      <c r="C407" s="55" t="s">
        <v>1463</v>
      </c>
      <c r="D407" s="56">
        <f>'Прил.1.1 -перечень домов'!D412</f>
        <v>1961</v>
      </c>
      <c r="E407" s="79">
        <v>3356.2</v>
      </c>
      <c r="F407" s="76">
        <f>SUM('Прил.1.1 -перечень домов'!J412)*(3.9*31+4.13*26+6.71*16+7.69*12+8.45*12+9.29*252)</f>
        <v>8853174.7200000007</v>
      </c>
      <c r="G407" s="57">
        <f t="shared" ref="G407:G413" si="207">H407+I407+J407+K407+M407+P407+R407+T407+V407+X407+Z407</f>
        <v>2677338.0699999998</v>
      </c>
      <c r="H407" s="57">
        <f t="shared" ref="H407:H413" si="208">E407*735</f>
        <v>2466807</v>
      </c>
      <c r="I407" s="57">
        <v>0</v>
      </c>
      <c r="J407" s="57">
        <v>0</v>
      </c>
      <c r="K407" s="57">
        <v>0</v>
      </c>
      <c r="L407" s="54">
        <v>0</v>
      </c>
      <c r="M407" s="78">
        <v>0</v>
      </c>
      <c r="N407" s="79">
        <v>0</v>
      </c>
      <c r="O407" s="79"/>
      <c r="P407" s="78">
        <v>0</v>
      </c>
      <c r="Q407" s="78">
        <v>0</v>
      </c>
      <c r="R407" s="78">
        <v>0</v>
      </c>
      <c r="S407" s="78">
        <v>0</v>
      </c>
      <c r="T407" s="78">
        <v>0</v>
      </c>
      <c r="U407" s="78">
        <v>0</v>
      </c>
      <c r="V407" s="78">
        <v>0</v>
      </c>
      <c r="W407" s="101">
        <v>1</v>
      </c>
      <c r="X407" s="57">
        <f>E407*47</f>
        <v>157741.4</v>
      </c>
      <c r="Y407" s="101">
        <v>1</v>
      </c>
      <c r="Z407" s="57">
        <f t="shared" si="190"/>
        <v>52789.67</v>
      </c>
      <c r="AA407" s="73">
        <v>3420903.25</v>
      </c>
      <c r="AB407" s="74" t="s">
        <v>2121</v>
      </c>
      <c r="AC407" s="74">
        <v>2020</v>
      </c>
    </row>
    <row r="408" spans="1:29" s="36" customFormat="1" ht="30" x14ac:dyDescent="0.25">
      <c r="A408" s="101">
        <v>393</v>
      </c>
      <c r="B408" s="75">
        <v>88</v>
      </c>
      <c r="C408" s="55" t="s">
        <v>1464</v>
      </c>
      <c r="D408" s="56">
        <f>'Прил.1.1 -перечень домов'!D413</f>
        <v>1962</v>
      </c>
      <c r="E408" s="79">
        <v>2903.7</v>
      </c>
      <c r="F408" s="76">
        <f>SUM('Прил.1.1 -перечень домов'!J413)*(3.9*31+4.13*26+6.71*16+7.69*12+8.45*12+9.29*252)</f>
        <v>7746635.5199999996</v>
      </c>
      <c r="G408" s="57">
        <f t="shared" si="207"/>
        <v>2316365.7000000002</v>
      </c>
      <c r="H408" s="57">
        <f t="shared" si="208"/>
        <v>2134219.5</v>
      </c>
      <c r="I408" s="57">
        <v>0</v>
      </c>
      <c r="J408" s="57">
        <v>0</v>
      </c>
      <c r="K408" s="57">
        <v>0</v>
      </c>
      <c r="L408" s="54">
        <v>0</v>
      </c>
      <c r="M408" s="78">
        <v>0</v>
      </c>
      <c r="N408" s="79">
        <v>0</v>
      </c>
      <c r="O408" s="79"/>
      <c r="P408" s="78">
        <v>0</v>
      </c>
      <c r="Q408" s="78">
        <v>0</v>
      </c>
      <c r="R408" s="78">
        <v>0</v>
      </c>
      <c r="S408" s="78">
        <v>0</v>
      </c>
      <c r="T408" s="78">
        <v>0</v>
      </c>
      <c r="U408" s="78">
        <v>0</v>
      </c>
      <c r="V408" s="78">
        <v>0</v>
      </c>
      <c r="W408" s="101">
        <v>1</v>
      </c>
      <c r="X408" s="57">
        <f>E408*47</f>
        <v>136473.9</v>
      </c>
      <c r="Y408" s="101">
        <v>1</v>
      </c>
      <c r="Z408" s="57">
        <f t="shared" si="190"/>
        <v>45672.3</v>
      </c>
      <c r="AA408" s="73">
        <v>2999511.02</v>
      </c>
      <c r="AB408" s="74" t="s">
        <v>2121</v>
      </c>
      <c r="AC408" s="74">
        <v>2021</v>
      </c>
    </row>
    <row r="409" spans="1:29" s="36" customFormat="1" ht="30" x14ac:dyDescent="0.25">
      <c r="A409" s="101">
        <v>394</v>
      </c>
      <c r="B409" s="75">
        <v>89</v>
      </c>
      <c r="C409" s="55" t="s">
        <v>1465</v>
      </c>
      <c r="D409" s="56">
        <f>'Прил.1.1 -перечень домов'!D414</f>
        <v>1961</v>
      </c>
      <c r="E409" s="79">
        <v>1489.8</v>
      </c>
      <c r="F409" s="76">
        <f>SUM('Прил.1.1 -перечень домов'!J414)*(3.9*31+4.13*26+6.71*16+7.69*12+8.45*12+9.29*252)</f>
        <v>3893697.6</v>
      </c>
      <c r="G409" s="57">
        <f t="shared" si="207"/>
        <v>1188456.6599999999</v>
      </c>
      <c r="H409" s="57">
        <f t="shared" si="208"/>
        <v>1095003</v>
      </c>
      <c r="I409" s="57">
        <v>0</v>
      </c>
      <c r="J409" s="57">
        <v>0</v>
      </c>
      <c r="K409" s="57">
        <v>0</v>
      </c>
      <c r="L409" s="54">
        <v>0</v>
      </c>
      <c r="M409" s="57">
        <v>0</v>
      </c>
      <c r="N409" s="57">
        <v>0</v>
      </c>
      <c r="O409" s="57"/>
      <c r="P409" s="57">
        <v>0</v>
      </c>
      <c r="Q409" s="57">
        <v>0</v>
      </c>
      <c r="R409" s="57">
        <v>0</v>
      </c>
      <c r="S409" s="57">
        <v>0</v>
      </c>
      <c r="T409" s="57">
        <v>0</v>
      </c>
      <c r="U409" s="57">
        <v>0</v>
      </c>
      <c r="V409" s="57">
        <v>0</v>
      </c>
      <c r="W409" s="101">
        <v>1</v>
      </c>
      <c r="X409" s="57">
        <f t="shared" ref="X409:X415" si="209">E409*47</f>
        <v>70020.600000000006</v>
      </c>
      <c r="Y409" s="101">
        <v>1</v>
      </c>
      <c r="Z409" s="57">
        <f t="shared" si="190"/>
        <v>23433.06</v>
      </c>
      <c r="AA409" s="73">
        <v>2246526.21</v>
      </c>
      <c r="AB409" s="74" t="s">
        <v>2121</v>
      </c>
      <c r="AC409" s="74">
        <v>2021</v>
      </c>
    </row>
    <row r="410" spans="1:29" s="36" customFormat="1" ht="30" x14ac:dyDescent="0.25">
      <c r="A410" s="101">
        <v>395</v>
      </c>
      <c r="B410" s="75">
        <v>90</v>
      </c>
      <c r="C410" s="55" t="s">
        <v>1466</v>
      </c>
      <c r="D410" s="56">
        <f>'Прил.1.1 -перечень домов'!D415</f>
        <v>1961</v>
      </c>
      <c r="E410" s="79">
        <v>2795.4</v>
      </c>
      <c r="F410" s="76">
        <f>SUM('Прил.1.1 -перечень домов'!J415)*(3.9*31+4.13*26+6.71*16+7.69*12+8.45*12+9.29*252)</f>
        <v>7440076.7999999998</v>
      </c>
      <c r="G410" s="57">
        <f t="shared" si="207"/>
        <v>2229971.65</v>
      </c>
      <c r="H410" s="57">
        <f t="shared" si="208"/>
        <v>2054619</v>
      </c>
      <c r="I410" s="57">
        <v>0</v>
      </c>
      <c r="J410" s="57">
        <v>0</v>
      </c>
      <c r="K410" s="57">
        <v>0</v>
      </c>
      <c r="L410" s="54">
        <v>0</v>
      </c>
      <c r="M410" s="57">
        <v>0</v>
      </c>
      <c r="N410" s="57">
        <v>0</v>
      </c>
      <c r="O410" s="57"/>
      <c r="P410" s="57">
        <v>0</v>
      </c>
      <c r="Q410" s="57">
        <v>0</v>
      </c>
      <c r="R410" s="57">
        <v>0</v>
      </c>
      <c r="S410" s="57">
        <v>0</v>
      </c>
      <c r="T410" s="57">
        <v>0</v>
      </c>
      <c r="U410" s="57">
        <v>0</v>
      </c>
      <c r="V410" s="57">
        <v>0</v>
      </c>
      <c r="W410" s="101">
        <v>1</v>
      </c>
      <c r="X410" s="57">
        <f t="shared" si="209"/>
        <v>131383.79999999999</v>
      </c>
      <c r="Y410" s="101">
        <v>1</v>
      </c>
      <c r="Z410" s="57">
        <f t="shared" si="190"/>
        <v>43968.85</v>
      </c>
      <c r="AA410" s="73">
        <v>3213760</v>
      </c>
      <c r="AB410" s="74" t="s">
        <v>2121</v>
      </c>
      <c r="AC410" s="74">
        <v>2021</v>
      </c>
    </row>
    <row r="411" spans="1:29" s="36" customFormat="1" ht="30" x14ac:dyDescent="0.25">
      <c r="A411" s="101">
        <v>396</v>
      </c>
      <c r="B411" s="75">
        <v>91</v>
      </c>
      <c r="C411" s="55" t="s">
        <v>1467</v>
      </c>
      <c r="D411" s="56">
        <f>'Прил.1.1 -перечень домов'!D416</f>
        <v>1961</v>
      </c>
      <c r="E411" s="79">
        <v>2748.8</v>
      </c>
      <c r="F411" s="76">
        <f>SUM('Прил.1.1 -перечень домов'!J416)*(3.9*31+4.13*26+6.71*16+7.69*12+8.45*12+9.29*252)</f>
        <v>7312344</v>
      </c>
      <c r="G411" s="57">
        <f t="shared" si="207"/>
        <v>2192797.48</v>
      </c>
      <c r="H411" s="57">
        <f t="shared" si="208"/>
        <v>2020368</v>
      </c>
      <c r="I411" s="57">
        <v>0</v>
      </c>
      <c r="J411" s="57">
        <v>0</v>
      </c>
      <c r="K411" s="57">
        <v>0</v>
      </c>
      <c r="L411" s="54">
        <v>0</v>
      </c>
      <c r="M411" s="57">
        <v>0</v>
      </c>
      <c r="N411" s="57">
        <v>0</v>
      </c>
      <c r="O411" s="57"/>
      <c r="P411" s="57">
        <v>0</v>
      </c>
      <c r="Q411" s="57">
        <v>0</v>
      </c>
      <c r="R411" s="57">
        <v>0</v>
      </c>
      <c r="S411" s="57">
        <v>0</v>
      </c>
      <c r="T411" s="57">
        <v>0</v>
      </c>
      <c r="U411" s="57">
        <v>0</v>
      </c>
      <c r="V411" s="57">
        <v>0</v>
      </c>
      <c r="W411" s="101">
        <v>1</v>
      </c>
      <c r="X411" s="57">
        <f t="shared" si="209"/>
        <v>129193.60000000001</v>
      </c>
      <c r="Y411" s="101">
        <v>1</v>
      </c>
      <c r="Z411" s="57">
        <f t="shared" si="190"/>
        <v>43235.88</v>
      </c>
      <c r="AA411" s="73">
        <v>3368256.02</v>
      </c>
      <c r="AB411" s="74" t="s">
        <v>2121</v>
      </c>
      <c r="AC411" s="74">
        <v>2021</v>
      </c>
    </row>
    <row r="412" spans="1:29" s="36" customFormat="1" ht="30" x14ac:dyDescent="0.25">
      <c r="A412" s="101">
        <v>397</v>
      </c>
      <c r="B412" s="75">
        <v>92</v>
      </c>
      <c r="C412" s="55" t="s">
        <v>1468</v>
      </c>
      <c r="D412" s="56">
        <f>'Прил.1.1 -перечень домов'!D417</f>
        <v>1961</v>
      </c>
      <c r="E412" s="79">
        <v>1642.9</v>
      </c>
      <c r="F412" s="76">
        <f>SUM('Прил.1.1 -перечень домов'!J417)*(3.9*31+4.13*26+6.71*16+7.69*12+8.45*12+9.29*252)</f>
        <v>4337174.4000000004</v>
      </c>
      <c r="G412" s="57">
        <f t="shared" si="207"/>
        <v>1310588.97</v>
      </c>
      <c r="H412" s="57">
        <f t="shared" si="208"/>
        <v>1207531.5</v>
      </c>
      <c r="I412" s="57">
        <v>0</v>
      </c>
      <c r="J412" s="57">
        <v>0</v>
      </c>
      <c r="K412" s="57">
        <v>0</v>
      </c>
      <c r="L412" s="54">
        <v>0</v>
      </c>
      <c r="M412" s="57">
        <v>0</v>
      </c>
      <c r="N412" s="57">
        <v>0</v>
      </c>
      <c r="O412" s="57"/>
      <c r="P412" s="57">
        <v>0</v>
      </c>
      <c r="Q412" s="57">
        <v>0</v>
      </c>
      <c r="R412" s="57">
        <v>0</v>
      </c>
      <c r="S412" s="57">
        <v>0</v>
      </c>
      <c r="T412" s="57">
        <v>0</v>
      </c>
      <c r="U412" s="57">
        <v>0</v>
      </c>
      <c r="V412" s="57">
        <v>0</v>
      </c>
      <c r="W412" s="101">
        <v>1</v>
      </c>
      <c r="X412" s="57">
        <f t="shared" si="209"/>
        <v>77216.3</v>
      </c>
      <c r="Y412" s="101">
        <v>1</v>
      </c>
      <c r="Z412" s="57">
        <f t="shared" si="190"/>
        <v>25841.17</v>
      </c>
      <c r="AA412" s="73">
        <v>3817662.39</v>
      </c>
      <c r="AB412" s="74" t="s">
        <v>2121</v>
      </c>
      <c r="AC412" s="74">
        <v>2022</v>
      </c>
    </row>
    <row r="413" spans="1:29" s="36" customFormat="1" ht="30" x14ac:dyDescent="0.25">
      <c r="A413" s="101">
        <v>398</v>
      </c>
      <c r="B413" s="75">
        <v>93</v>
      </c>
      <c r="C413" s="55" t="s">
        <v>1469</v>
      </c>
      <c r="D413" s="56">
        <f>'Прил.1.1 -перечень домов'!D418</f>
        <v>1962</v>
      </c>
      <c r="E413" s="79">
        <v>2626.9</v>
      </c>
      <c r="F413" s="76">
        <f>SUM('Прил.1.1 -перечень домов'!J418)*(3.9*31+4.13*26+6.71*16+7.69*12+8.45*12+9.29*252)</f>
        <v>6971914.5599999996</v>
      </c>
      <c r="G413" s="57">
        <f t="shared" si="207"/>
        <v>2095554.31</v>
      </c>
      <c r="H413" s="57">
        <f t="shared" si="208"/>
        <v>1930771.5</v>
      </c>
      <c r="I413" s="57">
        <v>0</v>
      </c>
      <c r="J413" s="57">
        <v>0</v>
      </c>
      <c r="K413" s="57">
        <v>0</v>
      </c>
      <c r="L413" s="54">
        <v>0</v>
      </c>
      <c r="M413" s="57">
        <v>0</v>
      </c>
      <c r="N413" s="57">
        <v>0</v>
      </c>
      <c r="O413" s="57"/>
      <c r="P413" s="57">
        <v>0</v>
      </c>
      <c r="Q413" s="57">
        <v>0</v>
      </c>
      <c r="R413" s="57">
        <v>0</v>
      </c>
      <c r="S413" s="57">
        <v>0</v>
      </c>
      <c r="T413" s="57">
        <v>0</v>
      </c>
      <c r="U413" s="57">
        <v>0</v>
      </c>
      <c r="V413" s="57">
        <v>0</v>
      </c>
      <c r="W413" s="101">
        <v>1</v>
      </c>
      <c r="X413" s="57">
        <f t="shared" si="209"/>
        <v>123464.3</v>
      </c>
      <c r="Y413" s="101">
        <v>1</v>
      </c>
      <c r="Z413" s="57">
        <f t="shared" si="190"/>
        <v>41318.51</v>
      </c>
      <c r="AA413" s="73">
        <v>3257402.81</v>
      </c>
      <c r="AB413" s="74" t="s">
        <v>2121</v>
      </c>
      <c r="AC413" s="74">
        <v>2020</v>
      </c>
    </row>
    <row r="414" spans="1:29" s="36" customFormat="1" ht="30" x14ac:dyDescent="0.25">
      <c r="A414" s="101">
        <v>399</v>
      </c>
      <c r="B414" s="75">
        <v>94</v>
      </c>
      <c r="C414" s="55" t="s">
        <v>1470</v>
      </c>
      <c r="D414" s="56">
        <f>'Прил.1.1 -перечень домов'!D419</f>
        <v>1964</v>
      </c>
      <c r="E414" s="79">
        <v>3862.9</v>
      </c>
      <c r="F414" s="76">
        <f>SUM('Прил.1.1 -перечень домов'!J419)*(3.9*31+4.13*26+6.71*16+7.69*12+8.45*12+9.29*252)</f>
        <v>10210299.84</v>
      </c>
      <c r="G414" s="57">
        <f t="shared" ref="G414:G416" si="210">H414+I414+J414+K414+M414+P414+R414+T414+V414+X414+Z414</f>
        <v>13644571.689999999</v>
      </c>
      <c r="H414" s="78">
        <v>0</v>
      </c>
      <c r="I414" s="78">
        <v>0</v>
      </c>
      <c r="J414" s="78">
        <v>0</v>
      </c>
      <c r="K414" s="78">
        <v>0</v>
      </c>
      <c r="L414" s="54">
        <v>0</v>
      </c>
      <c r="M414" s="78">
        <v>0</v>
      </c>
      <c r="N414" s="78">
        <v>0</v>
      </c>
      <c r="O414" s="78"/>
      <c r="P414" s="78">
        <v>0</v>
      </c>
      <c r="Q414" s="78">
        <v>0</v>
      </c>
      <c r="R414" s="78">
        <v>0</v>
      </c>
      <c r="S414" s="78">
        <v>0</v>
      </c>
      <c r="T414" s="57">
        <f>E414*3421</f>
        <v>13214980.9</v>
      </c>
      <c r="U414" s="78">
        <v>0</v>
      </c>
      <c r="V414" s="78">
        <v>0</v>
      </c>
      <c r="W414" s="101">
        <v>1</v>
      </c>
      <c r="X414" s="57">
        <f>E414*38</f>
        <v>146790.20000000001</v>
      </c>
      <c r="Y414" s="101">
        <v>1</v>
      </c>
      <c r="Z414" s="57">
        <f t="shared" si="190"/>
        <v>282800.59000000003</v>
      </c>
      <c r="AA414" s="73"/>
      <c r="AB414" s="74"/>
      <c r="AC414" s="74"/>
    </row>
    <row r="415" spans="1:29" s="36" customFormat="1" ht="30" x14ac:dyDescent="0.25">
      <c r="A415" s="101">
        <v>400</v>
      </c>
      <c r="B415" s="75">
        <v>95</v>
      </c>
      <c r="C415" s="55" t="s">
        <v>1471</v>
      </c>
      <c r="D415" s="56">
        <f>'Прил.1.1 -перечень домов'!D420</f>
        <v>1962</v>
      </c>
      <c r="E415" s="79">
        <v>1705</v>
      </c>
      <c r="F415" s="76">
        <f>SUM('Прил.1.1 -перечень домов'!J420)*(3.9*31+4.13*26+6.71*16+7.69*12+8.45*12+9.29*252)</f>
        <v>4530352.32</v>
      </c>
      <c r="G415" s="57">
        <f t="shared" si="210"/>
        <v>1360127.95</v>
      </c>
      <c r="H415" s="57">
        <f t="shared" ref="H415" si="211">E415*735</f>
        <v>1253175</v>
      </c>
      <c r="I415" s="78">
        <v>0</v>
      </c>
      <c r="J415" s="78">
        <v>0</v>
      </c>
      <c r="K415" s="78">
        <v>0</v>
      </c>
      <c r="L415" s="54">
        <v>0</v>
      </c>
      <c r="M415" s="78">
        <v>0</v>
      </c>
      <c r="N415" s="78">
        <v>0</v>
      </c>
      <c r="O415" s="78"/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101">
        <v>1</v>
      </c>
      <c r="X415" s="57">
        <f t="shared" si="209"/>
        <v>80135</v>
      </c>
      <c r="Y415" s="101">
        <v>1</v>
      </c>
      <c r="Z415" s="57">
        <f t="shared" si="190"/>
        <v>26817.95</v>
      </c>
      <c r="AA415" s="73">
        <v>1955075.07</v>
      </c>
      <c r="AB415" s="74" t="s">
        <v>2121</v>
      </c>
      <c r="AC415" s="74">
        <v>2020</v>
      </c>
    </row>
    <row r="416" spans="1:29" s="36" customFormat="1" ht="30" x14ac:dyDescent="0.25">
      <c r="A416" s="101">
        <v>401</v>
      </c>
      <c r="B416" s="75">
        <v>96</v>
      </c>
      <c r="C416" s="55" t="s">
        <v>1472</v>
      </c>
      <c r="D416" s="56">
        <f>'Прил.1.1 -перечень домов'!D421</f>
        <v>1968</v>
      </c>
      <c r="E416" s="57">
        <v>6285.23</v>
      </c>
      <c r="F416" s="76">
        <f>SUM('Прил.1.1 -перечень домов'!J421)*(3.9*31+4.13*26+6.71*16+7.69*12+8.45*12+9.29*252)</f>
        <v>16428533.470000001</v>
      </c>
      <c r="G416" s="57">
        <f t="shared" si="210"/>
        <v>16331402.5</v>
      </c>
      <c r="H416" s="57">
        <v>0</v>
      </c>
      <c r="I416" s="57">
        <v>0</v>
      </c>
      <c r="J416" s="57">
        <v>0</v>
      </c>
      <c r="K416" s="57">
        <v>0</v>
      </c>
      <c r="L416" s="54">
        <v>0</v>
      </c>
      <c r="M416" s="57">
        <v>0</v>
      </c>
      <c r="N416" s="57">
        <v>2379.3000000000002</v>
      </c>
      <c r="O416" s="57">
        <v>6596</v>
      </c>
      <c r="P416" s="57">
        <f t="shared" ref="P416:P419" si="212">O416*N416</f>
        <v>15693862.800000001</v>
      </c>
      <c r="Q416" s="57">
        <v>0</v>
      </c>
      <c r="R416" s="57">
        <v>0</v>
      </c>
      <c r="S416" s="57">
        <v>0</v>
      </c>
      <c r="T416" s="57">
        <v>0</v>
      </c>
      <c r="U416" s="57">
        <v>0</v>
      </c>
      <c r="V416" s="57">
        <v>0</v>
      </c>
      <c r="W416" s="101">
        <v>1</v>
      </c>
      <c r="X416" s="57">
        <f t="shared" ref="X416:X419" si="213">E416*48</f>
        <v>301691.03999999998</v>
      </c>
      <c r="Y416" s="101">
        <v>1</v>
      </c>
      <c r="Z416" s="57">
        <f t="shared" si="190"/>
        <v>335848.66</v>
      </c>
      <c r="AA416" s="73"/>
      <c r="AB416" s="74"/>
      <c r="AC416" s="74"/>
    </row>
    <row r="417" spans="1:29" s="36" customFormat="1" ht="30" x14ac:dyDescent="0.25">
      <c r="A417" s="101">
        <v>402</v>
      </c>
      <c r="B417" s="75">
        <v>97</v>
      </c>
      <c r="C417" s="55" t="s">
        <v>1473</v>
      </c>
      <c r="D417" s="56">
        <f>'Прил.1.1 -перечень домов'!D422</f>
        <v>1967</v>
      </c>
      <c r="E417" s="57">
        <v>8507.7000000000007</v>
      </c>
      <c r="F417" s="76">
        <f>SUM('Прил.1.1 -перечень домов'!J422)*(3.9*31+4.13*26+6.71*16+7.69*12+8.45*12+9.29*252)</f>
        <v>23207471.039999999</v>
      </c>
      <c r="G417" s="57">
        <f t="shared" ref="G417:G418" si="214">H417+I417+J417+K417+M417+P417+R417+T417+V417+X417+Z417</f>
        <v>13518872.060000001</v>
      </c>
      <c r="H417" s="57">
        <v>0</v>
      </c>
      <c r="I417" s="57">
        <v>0</v>
      </c>
      <c r="J417" s="57">
        <v>0</v>
      </c>
      <c r="K417" s="57">
        <v>0</v>
      </c>
      <c r="L417" s="54">
        <v>0</v>
      </c>
      <c r="M417" s="57">
        <v>0</v>
      </c>
      <c r="N417" s="57">
        <v>1946</v>
      </c>
      <c r="O417" s="57">
        <v>6596</v>
      </c>
      <c r="P417" s="57">
        <f t="shared" si="212"/>
        <v>12835816</v>
      </c>
      <c r="Q417" s="57">
        <v>0</v>
      </c>
      <c r="R417" s="57">
        <v>0</v>
      </c>
      <c r="S417" s="57">
        <v>0</v>
      </c>
      <c r="T417" s="57">
        <v>0</v>
      </c>
      <c r="U417" s="57">
        <v>0</v>
      </c>
      <c r="V417" s="57">
        <v>0</v>
      </c>
      <c r="W417" s="101">
        <v>1</v>
      </c>
      <c r="X417" s="57">
        <f t="shared" si="213"/>
        <v>408369.6</v>
      </c>
      <c r="Y417" s="101">
        <v>1</v>
      </c>
      <c r="Z417" s="57">
        <f t="shared" si="190"/>
        <v>274686.46000000002</v>
      </c>
      <c r="AA417" s="73"/>
      <c r="AB417" s="74"/>
      <c r="AC417" s="74"/>
    </row>
    <row r="418" spans="1:29" s="36" customFormat="1" ht="30" x14ac:dyDescent="0.25">
      <c r="A418" s="101">
        <v>403</v>
      </c>
      <c r="B418" s="75">
        <v>98</v>
      </c>
      <c r="C418" s="55" t="s">
        <v>1474</v>
      </c>
      <c r="D418" s="56">
        <f>'Прил.1.1 -перечень домов'!D423</f>
        <v>1970</v>
      </c>
      <c r="E418" s="57">
        <v>4887.3</v>
      </c>
      <c r="F418" s="76">
        <f>SUM('Прил.1.1 -перечень домов'!J423)*(3.9*31+4.13*26+6.71*16+7.69*12+8.45*12+9.29*252)</f>
        <v>12552546.24</v>
      </c>
      <c r="G418" s="57">
        <f t="shared" si="214"/>
        <v>11373127.77</v>
      </c>
      <c r="H418" s="57">
        <v>0</v>
      </c>
      <c r="I418" s="57">
        <v>0</v>
      </c>
      <c r="J418" s="57">
        <v>0</v>
      </c>
      <c r="K418" s="57">
        <v>0</v>
      </c>
      <c r="L418" s="54">
        <v>0</v>
      </c>
      <c r="M418" s="57">
        <v>0</v>
      </c>
      <c r="N418" s="57">
        <v>1653.3</v>
      </c>
      <c r="O418" s="57">
        <v>6596</v>
      </c>
      <c r="P418" s="57">
        <f t="shared" si="212"/>
        <v>10905166.800000001</v>
      </c>
      <c r="Q418" s="57">
        <v>0</v>
      </c>
      <c r="R418" s="57">
        <v>0</v>
      </c>
      <c r="S418" s="57">
        <v>0</v>
      </c>
      <c r="T418" s="57">
        <v>0</v>
      </c>
      <c r="U418" s="57">
        <v>0</v>
      </c>
      <c r="V418" s="57">
        <v>0</v>
      </c>
      <c r="W418" s="101">
        <v>1</v>
      </c>
      <c r="X418" s="57">
        <f t="shared" si="213"/>
        <v>234590.4</v>
      </c>
      <c r="Y418" s="101">
        <v>1</v>
      </c>
      <c r="Z418" s="57">
        <f t="shared" si="190"/>
        <v>233370.57</v>
      </c>
      <c r="AA418" s="73"/>
      <c r="AB418" s="74"/>
      <c r="AC418" s="74"/>
    </row>
    <row r="419" spans="1:29" s="36" customFormat="1" ht="30" x14ac:dyDescent="0.25">
      <c r="A419" s="101">
        <v>404</v>
      </c>
      <c r="B419" s="75">
        <v>99</v>
      </c>
      <c r="C419" s="55" t="s">
        <v>1475</v>
      </c>
      <c r="D419" s="56">
        <f>'Прил.1.1 -перечень домов'!D424</f>
        <v>1971</v>
      </c>
      <c r="E419" s="57">
        <v>4905.3</v>
      </c>
      <c r="F419" s="76">
        <f>SUM('Прил.1.1 -перечень домов'!J424)*(3.9*31+4.13*26+6.71*16+7.69*12+8.45*12+9.29*252)</f>
        <v>12811743.359999999</v>
      </c>
      <c r="G419" s="57">
        <f t="shared" ref="G419:G420" si="215">H419+I419+J419+K419+M419+P419+R419+T419+V419+X419+Z419</f>
        <v>11688616.880000001</v>
      </c>
      <c r="H419" s="57">
        <v>0</v>
      </c>
      <c r="I419" s="57">
        <v>0</v>
      </c>
      <c r="J419" s="57">
        <v>0</v>
      </c>
      <c r="K419" s="57">
        <v>0</v>
      </c>
      <c r="L419" s="54">
        <v>0</v>
      </c>
      <c r="M419" s="57">
        <v>0</v>
      </c>
      <c r="N419" s="57">
        <v>1700</v>
      </c>
      <c r="O419" s="57">
        <v>6596</v>
      </c>
      <c r="P419" s="57">
        <f t="shared" si="212"/>
        <v>11213200</v>
      </c>
      <c r="Q419" s="57">
        <v>0</v>
      </c>
      <c r="R419" s="57">
        <v>0</v>
      </c>
      <c r="S419" s="57">
        <v>0</v>
      </c>
      <c r="T419" s="57">
        <v>0</v>
      </c>
      <c r="U419" s="57">
        <v>0</v>
      </c>
      <c r="V419" s="57">
        <v>0</v>
      </c>
      <c r="W419" s="101">
        <v>1</v>
      </c>
      <c r="X419" s="57">
        <f t="shared" si="213"/>
        <v>235454.4</v>
      </c>
      <c r="Y419" s="101">
        <v>1</v>
      </c>
      <c r="Z419" s="57">
        <f t="shared" si="190"/>
        <v>239962.48</v>
      </c>
      <c r="AA419" s="73"/>
      <c r="AB419" s="74"/>
      <c r="AC419" s="74"/>
    </row>
    <row r="420" spans="1:29" s="36" customFormat="1" ht="30" x14ac:dyDescent="0.25">
      <c r="A420" s="101">
        <v>405</v>
      </c>
      <c r="B420" s="75">
        <v>100</v>
      </c>
      <c r="C420" s="55" t="s">
        <v>1476</v>
      </c>
      <c r="D420" s="56">
        <f>'Прил.1.1 -перечень домов'!D425</f>
        <v>1967</v>
      </c>
      <c r="E420" s="79">
        <v>4851.1000000000004</v>
      </c>
      <c r="F420" s="76">
        <f>SUM('Прил.1.1 -перечень домов'!J425)*(3.9*31+4.13*26+6.71*16+7.69*12+8.45*12+9.29*252)</f>
        <v>12598472.640000001</v>
      </c>
      <c r="G420" s="57">
        <f t="shared" si="215"/>
        <v>13654779.26</v>
      </c>
      <c r="H420" s="57">
        <v>0</v>
      </c>
      <c r="I420" s="57">
        <f>E420*2700</f>
        <v>13097970</v>
      </c>
      <c r="J420" s="57">
        <v>0</v>
      </c>
      <c r="K420" s="57">
        <v>0</v>
      </c>
      <c r="L420" s="54">
        <v>0</v>
      </c>
      <c r="M420" s="78">
        <v>0</v>
      </c>
      <c r="N420" s="79">
        <v>0</v>
      </c>
      <c r="O420" s="79"/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101">
        <v>1</v>
      </c>
      <c r="X420" s="57">
        <f>E420*57</f>
        <v>276512.7</v>
      </c>
      <c r="Y420" s="101">
        <v>1</v>
      </c>
      <c r="Z420" s="57">
        <f t="shared" si="190"/>
        <v>280296.56</v>
      </c>
      <c r="AA420" s="73"/>
      <c r="AB420" s="74"/>
      <c r="AC420" s="74"/>
    </row>
    <row r="421" spans="1:29" s="36" customFormat="1" ht="30" x14ac:dyDescent="0.25">
      <c r="A421" s="101">
        <v>406</v>
      </c>
      <c r="B421" s="75">
        <v>101</v>
      </c>
      <c r="C421" s="55" t="s">
        <v>1477</v>
      </c>
      <c r="D421" s="56">
        <f>'Прил.1.1 -перечень домов'!D426</f>
        <v>1966</v>
      </c>
      <c r="E421" s="57">
        <v>4909.7</v>
      </c>
      <c r="F421" s="76">
        <f>SUM('Прил.1.1 -перечень домов'!J426)*(3.9*31+4.13*26+6.71*16+7.69*12+8.45*12+9.29*252)</f>
        <v>12631769.279999999</v>
      </c>
      <c r="G421" s="57">
        <f t="shared" ref="G421:G424" si="216">H421+I421+J421+K421+M421+P421+R421+T421+V421+X421+Z421</f>
        <v>8317799.5199999996</v>
      </c>
      <c r="H421" s="57">
        <v>0</v>
      </c>
      <c r="I421" s="57">
        <v>0</v>
      </c>
      <c r="J421" s="57">
        <v>0</v>
      </c>
      <c r="K421" s="57">
        <v>0</v>
      </c>
      <c r="L421" s="54">
        <v>0</v>
      </c>
      <c r="M421" s="57">
        <v>0</v>
      </c>
      <c r="N421" s="57">
        <v>1200</v>
      </c>
      <c r="O421" s="57">
        <v>6594</v>
      </c>
      <c r="P421" s="57">
        <f>O421*N421</f>
        <v>7912800</v>
      </c>
      <c r="Q421" s="57">
        <v>0</v>
      </c>
      <c r="R421" s="57">
        <v>0</v>
      </c>
      <c r="S421" s="57">
        <v>0</v>
      </c>
      <c r="T421" s="57">
        <v>0</v>
      </c>
      <c r="U421" s="57">
        <v>0</v>
      </c>
      <c r="V421" s="57">
        <v>0</v>
      </c>
      <c r="W421" s="101">
        <v>1</v>
      </c>
      <c r="X421" s="57">
        <f t="shared" ref="X421" si="217">E421*48</f>
        <v>235665.6</v>
      </c>
      <c r="Y421" s="101">
        <v>1</v>
      </c>
      <c r="Z421" s="57">
        <f t="shared" si="190"/>
        <v>169333.92</v>
      </c>
      <c r="AA421" s="73"/>
      <c r="AB421" s="74"/>
      <c r="AC421" s="74"/>
    </row>
    <row r="422" spans="1:29" s="36" customFormat="1" ht="30" x14ac:dyDescent="0.25">
      <c r="A422" s="101">
        <v>407</v>
      </c>
      <c r="B422" s="75">
        <v>102</v>
      </c>
      <c r="C422" s="55" t="s">
        <v>1478</v>
      </c>
      <c r="D422" s="56">
        <f>'Прил.1.1 -перечень домов'!D427</f>
        <v>1965</v>
      </c>
      <c r="E422" s="79">
        <v>3877</v>
      </c>
      <c r="F422" s="76">
        <f>SUM('Прил.1.1 -перечень домов'!J427)*(3.9*31+4.13*26+6.71*16+7.69*12+8.45*12+9.29*252)</f>
        <v>10223503.68</v>
      </c>
      <c r="G422" s="57">
        <f t="shared" si="216"/>
        <v>3092795.33</v>
      </c>
      <c r="H422" s="57">
        <f t="shared" ref="H422" si="218">E422*735</f>
        <v>2849595</v>
      </c>
      <c r="I422" s="57">
        <v>0</v>
      </c>
      <c r="J422" s="57">
        <v>0</v>
      </c>
      <c r="K422" s="57">
        <v>0</v>
      </c>
      <c r="L422" s="54">
        <v>0</v>
      </c>
      <c r="M422" s="78">
        <v>0</v>
      </c>
      <c r="N422" s="79">
        <v>0</v>
      </c>
      <c r="O422" s="79"/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101">
        <v>1</v>
      </c>
      <c r="X422" s="57">
        <f>E422*47</f>
        <v>182219</v>
      </c>
      <c r="Y422" s="101">
        <v>1</v>
      </c>
      <c r="Z422" s="57">
        <f t="shared" si="190"/>
        <v>60981.33</v>
      </c>
      <c r="AA422" s="73"/>
      <c r="AB422" s="74"/>
      <c r="AC422" s="74"/>
    </row>
    <row r="423" spans="1:29" s="36" customFormat="1" ht="30" x14ac:dyDescent="0.25">
      <c r="A423" s="101">
        <v>408</v>
      </c>
      <c r="B423" s="75">
        <v>103</v>
      </c>
      <c r="C423" s="55" t="s">
        <v>1479</v>
      </c>
      <c r="D423" s="56">
        <f>'Прил.1.1 -перечень домов'!D428</f>
        <v>1962</v>
      </c>
      <c r="E423" s="79">
        <v>3844.9</v>
      </c>
      <c r="F423" s="76">
        <f>SUM('Прил.1.1 -перечень домов'!J428)*(3.9*31+4.13*26+6.71*16+7.69*12+8.45*12+9.29*252)</f>
        <v>10191355.199999999</v>
      </c>
      <c r="G423" s="57">
        <f t="shared" si="216"/>
        <v>10822547.619999999</v>
      </c>
      <c r="H423" s="57">
        <v>0</v>
      </c>
      <c r="I423" s="57">
        <f>E423*2700</f>
        <v>10381230</v>
      </c>
      <c r="J423" s="57">
        <v>0</v>
      </c>
      <c r="K423" s="57">
        <v>0</v>
      </c>
      <c r="L423" s="54">
        <v>0</v>
      </c>
      <c r="M423" s="57">
        <v>0</v>
      </c>
      <c r="N423" s="57">
        <v>0</v>
      </c>
      <c r="O423" s="57"/>
      <c r="P423" s="57">
        <v>0</v>
      </c>
      <c r="Q423" s="57">
        <v>0</v>
      </c>
      <c r="R423" s="57">
        <v>0</v>
      </c>
      <c r="S423" s="57">
        <v>0</v>
      </c>
      <c r="T423" s="57">
        <v>0</v>
      </c>
      <c r="U423" s="57">
        <v>0</v>
      </c>
      <c r="V423" s="57">
        <v>0</v>
      </c>
      <c r="W423" s="101">
        <v>1</v>
      </c>
      <c r="X423" s="57">
        <f>E423*57</f>
        <v>219159.3</v>
      </c>
      <c r="Y423" s="101">
        <v>1</v>
      </c>
      <c r="Z423" s="57">
        <f t="shared" si="190"/>
        <v>222158.32</v>
      </c>
      <c r="AA423" s="73">
        <v>4169918.22</v>
      </c>
      <c r="AB423" s="74" t="s">
        <v>2121</v>
      </c>
      <c r="AC423" s="74">
        <v>2021</v>
      </c>
    </row>
    <row r="424" spans="1:29" s="36" customFormat="1" ht="30" x14ac:dyDescent="0.25">
      <c r="A424" s="101">
        <v>409</v>
      </c>
      <c r="B424" s="75">
        <v>104</v>
      </c>
      <c r="C424" s="55" t="s">
        <v>1480</v>
      </c>
      <c r="D424" s="56">
        <f>'Прил.1.1 -перечень домов'!D429</f>
        <v>1962</v>
      </c>
      <c r="E424" s="79">
        <v>4104</v>
      </c>
      <c r="F424" s="76">
        <f>SUM('Прил.1.1 -перечень домов'!J429)*(3.9*31+4.13*26+6.71*16+7.69*12+8.45*12+9.29*252)</f>
        <v>11000520.960000001</v>
      </c>
      <c r="G424" s="57">
        <f t="shared" si="216"/>
        <v>3698922.89</v>
      </c>
      <c r="H424" s="57">
        <v>0</v>
      </c>
      <c r="I424" s="57">
        <v>0</v>
      </c>
      <c r="J424" s="57">
        <f>E424*855</f>
        <v>3508920</v>
      </c>
      <c r="K424" s="57">
        <v>0</v>
      </c>
      <c r="L424" s="54">
        <v>0</v>
      </c>
      <c r="M424" s="57">
        <v>0</v>
      </c>
      <c r="N424" s="57">
        <v>0</v>
      </c>
      <c r="O424" s="57"/>
      <c r="P424" s="57">
        <v>0</v>
      </c>
      <c r="Q424" s="57">
        <v>0</v>
      </c>
      <c r="R424" s="57">
        <v>0</v>
      </c>
      <c r="S424" s="57">
        <v>0</v>
      </c>
      <c r="T424" s="57">
        <v>0</v>
      </c>
      <c r="U424" s="57">
        <v>0</v>
      </c>
      <c r="V424" s="57">
        <v>0</v>
      </c>
      <c r="W424" s="101">
        <v>1</v>
      </c>
      <c r="X424" s="57">
        <f>E424*28</f>
        <v>114912</v>
      </c>
      <c r="Y424" s="101">
        <v>1</v>
      </c>
      <c r="Z424" s="57">
        <f t="shared" si="190"/>
        <v>75090.89</v>
      </c>
      <c r="AA424" s="73">
        <v>10432497.15</v>
      </c>
      <c r="AB424" s="74" t="s">
        <v>2128</v>
      </c>
      <c r="AC424" s="74">
        <v>2022</v>
      </c>
    </row>
    <row r="425" spans="1:29" s="36" customFormat="1" ht="30" x14ac:dyDescent="0.25">
      <c r="A425" s="101">
        <v>410</v>
      </c>
      <c r="B425" s="75">
        <v>105</v>
      </c>
      <c r="C425" s="55" t="s">
        <v>1481</v>
      </c>
      <c r="D425" s="56">
        <f>'Прил.1.1 -перечень домов'!D430</f>
        <v>1975</v>
      </c>
      <c r="E425" s="79">
        <v>6373</v>
      </c>
      <c r="F425" s="76">
        <f>SUM('Прил.1.1 -перечень домов'!J430)*(3.9*31+4.13*26+6.71*16+7.69*12+8.45*12+9.29*252)</f>
        <v>16970091.84</v>
      </c>
      <c r="G425" s="57">
        <f t="shared" ref="G425:G446" si="219">H425+I425+J425+K425+M425+P425+R425+T425+V425+X425+Z425</f>
        <v>25345141.859999999</v>
      </c>
      <c r="H425" s="57">
        <v>0</v>
      </c>
      <c r="I425" s="57">
        <f>E425*2700</f>
        <v>17207100</v>
      </c>
      <c r="J425" s="57">
        <f>E425*855</f>
        <v>5448915</v>
      </c>
      <c r="K425" s="57">
        <f t="shared" ref="K425" si="220">E425*228</f>
        <v>1453044</v>
      </c>
      <c r="L425" s="54">
        <v>0</v>
      </c>
      <c r="M425" s="78">
        <v>0</v>
      </c>
      <c r="N425" s="79">
        <v>0</v>
      </c>
      <c r="O425" s="79"/>
      <c r="P425" s="78">
        <v>0</v>
      </c>
      <c r="Q425" s="78">
        <v>0</v>
      </c>
      <c r="R425" s="78">
        <v>0</v>
      </c>
      <c r="S425" s="78">
        <v>0</v>
      </c>
      <c r="T425" s="78">
        <v>0</v>
      </c>
      <c r="U425" s="78">
        <v>0</v>
      </c>
      <c r="V425" s="78">
        <v>0</v>
      </c>
      <c r="W425" s="101">
        <v>3</v>
      </c>
      <c r="X425" s="57">
        <f t="shared" ref="X425" si="221">E425*57+E425*28+E425*28</f>
        <v>720149</v>
      </c>
      <c r="Y425" s="101">
        <v>3</v>
      </c>
      <c r="Z425" s="57">
        <f t="shared" si="190"/>
        <v>515933.86</v>
      </c>
      <c r="AA425" s="73"/>
      <c r="AB425" s="74"/>
      <c r="AC425" s="74"/>
    </row>
    <row r="426" spans="1:29" s="36" customFormat="1" ht="30" x14ac:dyDescent="0.25">
      <c r="A426" s="101">
        <v>411</v>
      </c>
      <c r="B426" s="75">
        <v>106</v>
      </c>
      <c r="C426" s="55" t="s">
        <v>1482</v>
      </c>
      <c r="D426" s="56">
        <f>'Прил.1.1 -перечень домов'!D431</f>
        <v>1983</v>
      </c>
      <c r="E426" s="57">
        <v>9312.7999999999993</v>
      </c>
      <c r="F426" s="76">
        <f>SUM('Прил.1.1 -перечень домов'!J431)*(3.9*31+4.13*26+6.71*16+7.69*12+8.45*12+9.29*252)</f>
        <v>22393999.68</v>
      </c>
      <c r="G426" s="57">
        <f t="shared" si="219"/>
        <v>6607935.5700000003</v>
      </c>
      <c r="H426" s="57">
        <v>0</v>
      </c>
      <c r="I426" s="57">
        <v>0</v>
      </c>
      <c r="J426" s="57">
        <v>0</v>
      </c>
      <c r="K426" s="57">
        <v>0</v>
      </c>
      <c r="L426" s="54">
        <v>0</v>
      </c>
      <c r="M426" s="57">
        <v>0</v>
      </c>
      <c r="N426" s="57">
        <v>1250.9000000000001</v>
      </c>
      <c r="O426" s="57">
        <v>4822</v>
      </c>
      <c r="P426" s="57">
        <f t="shared" ref="P426:P428" si="222">O426*N426</f>
        <v>6031839.7999999998</v>
      </c>
      <c r="Q426" s="57">
        <v>0</v>
      </c>
      <c r="R426" s="57">
        <v>0</v>
      </c>
      <c r="S426" s="57">
        <v>0</v>
      </c>
      <c r="T426" s="57">
        <v>0</v>
      </c>
      <c r="U426" s="57">
        <v>0</v>
      </c>
      <c r="V426" s="57">
        <v>0</v>
      </c>
      <c r="W426" s="101">
        <v>1</v>
      </c>
      <c r="X426" s="57">
        <f t="shared" ref="X426:X428" si="223">E426*48</f>
        <v>447014.40000000002</v>
      </c>
      <c r="Y426" s="101">
        <v>1</v>
      </c>
      <c r="Z426" s="57">
        <f t="shared" si="190"/>
        <v>129081.37</v>
      </c>
      <c r="AA426" s="73"/>
      <c r="AB426" s="74"/>
      <c r="AC426" s="74"/>
    </row>
    <row r="427" spans="1:29" s="36" customFormat="1" ht="30" x14ac:dyDescent="0.25">
      <c r="A427" s="101">
        <v>412</v>
      </c>
      <c r="B427" s="75">
        <v>107</v>
      </c>
      <c r="C427" s="55" t="s">
        <v>1484</v>
      </c>
      <c r="D427" s="56">
        <f>'Прил.1.1 -перечень домов'!D432</f>
        <v>1982</v>
      </c>
      <c r="E427" s="57">
        <v>9179.1</v>
      </c>
      <c r="F427" s="76">
        <f>SUM('Прил.1.1 -перечень домов'!J432)*(3.9*31+4.13*26+6.71*16+7.69*12+8.45*12+9.29*252)</f>
        <v>22194793.920000002</v>
      </c>
      <c r="G427" s="57">
        <f t="shared" si="219"/>
        <v>6529117.6699999999</v>
      </c>
      <c r="H427" s="57">
        <v>0</v>
      </c>
      <c r="I427" s="57">
        <v>0</v>
      </c>
      <c r="J427" s="57">
        <v>0</v>
      </c>
      <c r="K427" s="57">
        <v>0</v>
      </c>
      <c r="L427" s="54">
        <v>0</v>
      </c>
      <c r="M427" s="57">
        <v>0</v>
      </c>
      <c r="N427" s="57">
        <v>1236.2</v>
      </c>
      <c r="O427" s="57">
        <v>4822</v>
      </c>
      <c r="P427" s="57">
        <f t="shared" si="222"/>
        <v>5960956.4000000004</v>
      </c>
      <c r="Q427" s="57">
        <v>0</v>
      </c>
      <c r="R427" s="57">
        <v>0</v>
      </c>
      <c r="S427" s="57">
        <v>0</v>
      </c>
      <c r="T427" s="57">
        <v>0</v>
      </c>
      <c r="U427" s="57">
        <v>0</v>
      </c>
      <c r="V427" s="57">
        <v>0</v>
      </c>
      <c r="W427" s="101">
        <v>1</v>
      </c>
      <c r="X427" s="57">
        <f t="shared" si="223"/>
        <v>440596.8</v>
      </c>
      <c r="Y427" s="101">
        <v>1</v>
      </c>
      <c r="Z427" s="57">
        <f t="shared" si="190"/>
        <v>127564.47</v>
      </c>
      <c r="AA427" s="73"/>
      <c r="AB427" s="74"/>
      <c r="AC427" s="74"/>
    </row>
    <row r="428" spans="1:29" s="36" customFormat="1" ht="30" x14ac:dyDescent="0.25">
      <c r="A428" s="101">
        <v>413</v>
      </c>
      <c r="B428" s="75">
        <v>108</v>
      </c>
      <c r="C428" s="55" t="s">
        <v>1483</v>
      </c>
      <c r="D428" s="56">
        <f>'Прил.1.1 -перечень домов'!D433</f>
        <v>1983</v>
      </c>
      <c r="E428" s="57">
        <v>9212.2999999999993</v>
      </c>
      <c r="F428" s="76">
        <f>SUM('Прил.1.1 -перечень домов'!J433)*(3.9*31+4.13*26+6.71*16+7.69*12+8.45*12+9.29*252)</f>
        <v>22198812.48</v>
      </c>
      <c r="G428" s="57">
        <f t="shared" si="219"/>
        <v>6530711.2699999996</v>
      </c>
      <c r="H428" s="57">
        <v>0</v>
      </c>
      <c r="I428" s="57">
        <v>0</v>
      </c>
      <c r="J428" s="57">
        <v>0</v>
      </c>
      <c r="K428" s="57">
        <v>0</v>
      </c>
      <c r="L428" s="54">
        <v>0</v>
      </c>
      <c r="M428" s="57">
        <v>0</v>
      </c>
      <c r="N428" s="57">
        <v>1236.2</v>
      </c>
      <c r="O428" s="57">
        <v>4822</v>
      </c>
      <c r="P428" s="57">
        <f t="shared" si="222"/>
        <v>5960956.4000000004</v>
      </c>
      <c r="Q428" s="57">
        <v>0</v>
      </c>
      <c r="R428" s="57">
        <v>0</v>
      </c>
      <c r="S428" s="57">
        <v>0</v>
      </c>
      <c r="T428" s="57">
        <v>0</v>
      </c>
      <c r="U428" s="57">
        <v>0</v>
      </c>
      <c r="V428" s="57">
        <v>0</v>
      </c>
      <c r="W428" s="101">
        <v>1</v>
      </c>
      <c r="X428" s="57">
        <f t="shared" si="223"/>
        <v>442190.4</v>
      </c>
      <c r="Y428" s="101">
        <v>1</v>
      </c>
      <c r="Z428" s="57">
        <f t="shared" si="190"/>
        <v>127564.47</v>
      </c>
      <c r="AA428" s="73"/>
      <c r="AB428" s="74"/>
      <c r="AC428" s="74"/>
    </row>
    <row r="429" spans="1:29" s="36" customFormat="1" ht="30" x14ac:dyDescent="0.25">
      <c r="A429" s="101">
        <v>414</v>
      </c>
      <c r="B429" s="75">
        <v>109</v>
      </c>
      <c r="C429" s="55" t="s">
        <v>1485</v>
      </c>
      <c r="D429" s="56">
        <f>'Прил.1.1 -перечень домов'!D434</f>
        <v>1973</v>
      </c>
      <c r="E429" s="79">
        <v>5777.4</v>
      </c>
      <c r="F429" s="76">
        <f>SUM('Прил.1.1 -перечень домов'!J434)*(3.9*31+4.13*26+6.71*16+7.69*12+8.45*12+9.29*252)</f>
        <v>15707402.880000001</v>
      </c>
      <c r="G429" s="57">
        <f t="shared" si="219"/>
        <v>22976466.75</v>
      </c>
      <c r="H429" s="57">
        <v>0</v>
      </c>
      <c r="I429" s="57">
        <f t="shared" ref="I429:I430" si="224">E429*2700</f>
        <v>15598980</v>
      </c>
      <c r="J429" s="57">
        <f>E429*855</f>
        <v>4939677</v>
      </c>
      <c r="K429" s="57">
        <f t="shared" ref="K429:K430" si="225">E429*228</f>
        <v>1317247.2</v>
      </c>
      <c r="L429" s="54">
        <v>0</v>
      </c>
      <c r="M429" s="78">
        <v>0</v>
      </c>
      <c r="N429" s="79">
        <v>0</v>
      </c>
      <c r="O429" s="79"/>
      <c r="P429" s="78">
        <v>0</v>
      </c>
      <c r="Q429" s="78">
        <v>0</v>
      </c>
      <c r="R429" s="78">
        <v>0</v>
      </c>
      <c r="S429" s="78">
        <v>0</v>
      </c>
      <c r="T429" s="78">
        <v>0</v>
      </c>
      <c r="U429" s="78">
        <v>0</v>
      </c>
      <c r="V429" s="78">
        <v>0</v>
      </c>
      <c r="W429" s="101">
        <v>3</v>
      </c>
      <c r="X429" s="57">
        <f t="shared" ref="X429:X430" si="226">E429*57+E429*28+E429*28</f>
        <v>652846.19999999995</v>
      </c>
      <c r="Y429" s="101">
        <v>3</v>
      </c>
      <c r="Z429" s="57">
        <f t="shared" si="190"/>
        <v>467716.35</v>
      </c>
      <c r="AA429" s="73"/>
      <c r="AB429" s="74"/>
      <c r="AC429" s="74"/>
    </row>
    <row r="430" spans="1:29" s="36" customFormat="1" ht="30" x14ac:dyDescent="0.25">
      <c r="A430" s="101">
        <v>415</v>
      </c>
      <c r="B430" s="75">
        <v>110</v>
      </c>
      <c r="C430" s="55" t="s">
        <v>1486</v>
      </c>
      <c r="D430" s="56">
        <f>'Прил.1.1 -перечень домов'!D435</f>
        <v>1974</v>
      </c>
      <c r="E430" s="79">
        <v>3025.9</v>
      </c>
      <c r="F430" s="76">
        <f>SUM('Прил.1.1 -перечень домов'!J435)*(3.9*31+4.13*26+6.71*16+7.69*12+8.45*12+9.29*252)</f>
        <v>7810932.4800000004</v>
      </c>
      <c r="G430" s="57">
        <f t="shared" si="219"/>
        <v>12033871.77</v>
      </c>
      <c r="H430" s="57">
        <v>0</v>
      </c>
      <c r="I430" s="57">
        <f t="shared" si="224"/>
        <v>8169930</v>
      </c>
      <c r="J430" s="57">
        <f>E430*855</f>
        <v>2587144.5</v>
      </c>
      <c r="K430" s="57">
        <f t="shared" si="225"/>
        <v>689905.2</v>
      </c>
      <c r="L430" s="54">
        <v>0</v>
      </c>
      <c r="M430" s="78">
        <v>0</v>
      </c>
      <c r="N430" s="79">
        <v>0</v>
      </c>
      <c r="O430" s="79"/>
      <c r="P430" s="78">
        <v>0</v>
      </c>
      <c r="Q430" s="78">
        <v>0</v>
      </c>
      <c r="R430" s="78">
        <v>0</v>
      </c>
      <c r="S430" s="78">
        <v>0</v>
      </c>
      <c r="T430" s="78">
        <v>0</v>
      </c>
      <c r="U430" s="78">
        <v>0</v>
      </c>
      <c r="V430" s="78">
        <v>0</v>
      </c>
      <c r="W430" s="101">
        <v>3</v>
      </c>
      <c r="X430" s="57">
        <f t="shared" si="226"/>
        <v>341926.7</v>
      </c>
      <c r="Y430" s="101">
        <v>3</v>
      </c>
      <c r="Z430" s="57">
        <f t="shared" si="190"/>
        <v>244965.37</v>
      </c>
      <c r="AA430" s="73"/>
      <c r="AB430" s="74"/>
      <c r="AC430" s="74"/>
    </row>
    <row r="431" spans="1:29" s="36" customFormat="1" ht="30" x14ac:dyDescent="0.25">
      <c r="A431" s="101">
        <v>416</v>
      </c>
      <c r="B431" s="75">
        <v>111</v>
      </c>
      <c r="C431" s="55" t="s">
        <v>1487</v>
      </c>
      <c r="D431" s="56">
        <f>'Прил.1.1 -перечень домов'!D436</f>
        <v>1976</v>
      </c>
      <c r="E431" s="57">
        <v>4795.3999999999996</v>
      </c>
      <c r="F431" s="76">
        <f>SUM('Прил.1.1 -перечень домов'!J436)*(3.9*31+4.13*26+6.71*16+7.69*12+8.45*12+9.29*252)</f>
        <v>11707213.439999999</v>
      </c>
      <c r="G431" s="57">
        <f t="shared" si="219"/>
        <v>3275917.19</v>
      </c>
      <c r="H431" s="57">
        <v>0</v>
      </c>
      <c r="I431" s="57">
        <v>0</v>
      </c>
      <c r="J431" s="57">
        <v>0</v>
      </c>
      <c r="K431" s="57">
        <v>0</v>
      </c>
      <c r="L431" s="54">
        <v>0</v>
      </c>
      <c r="M431" s="57">
        <v>0</v>
      </c>
      <c r="N431" s="57">
        <v>618.4</v>
      </c>
      <c r="O431" s="57">
        <v>4822</v>
      </c>
      <c r="P431" s="57">
        <f t="shared" ref="P431:P434" si="227">O431*N431</f>
        <v>2981924.8</v>
      </c>
      <c r="Q431" s="57">
        <v>0</v>
      </c>
      <c r="R431" s="57">
        <v>0</v>
      </c>
      <c r="S431" s="57">
        <v>0</v>
      </c>
      <c r="T431" s="57">
        <v>0</v>
      </c>
      <c r="U431" s="57">
        <v>0</v>
      </c>
      <c r="V431" s="57">
        <v>0</v>
      </c>
      <c r="W431" s="101">
        <v>1</v>
      </c>
      <c r="X431" s="57">
        <f t="shared" ref="X431:X434" si="228">E431*48</f>
        <v>230179.20000000001</v>
      </c>
      <c r="Y431" s="101">
        <v>1</v>
      </c>
      <c r="Z431" s="57">
        <f t="shared" si="190"/>
        <v>63813.19</v>
      </c>
      <c r="AA431" s="73"/>
      <c r="AB431" s="74"/>
      <c r="AC431" s="74"/>
    </row>
    <row r="432" spans="1:29" s="36" customFormat="1" ht="30" x14ac:dyDescent="0.25">
      <c r="A432" s="101">
        <v>417</v>
      </c>
      <c r="B432" s="75">
        <v>112</v>
      </c>
      <c r="C432" s="55" t="s">
        <v>1488</v>
      </c>
      <c r="D432" s="56">
        <f>'Прил.1.1 -перечень домов'!D437</f>
        <v>1984</v>
      </c>
      <c r="E432" s="57">
        <v>9244</v>
      </c>
      <c r="F432" s="76">
        <f>SUM('Прил.1.1 -перечень домов'!J437)*(3.9*31+4.13*26+6.71*16+7.69*12+8.45*12+9.29*252)</f>
        <v>22043810.879999999</v>
      </c>
      <c r="G432" s="57">
        <f t="shared" si="219"/>
        <v>6608573.3200000003</v>
      </c>
      <c r="H432" s="57">
        <v>0</v>
      </c>
      <c r="I432" s="57">
        <v>0</v>
      </c>
      <c r="J432" s="57">
        <v>0</v>
      </c>
      <c r="K432" s="57">
        <v>0</v>
      </c>
      <c r="L432" s="54">
        <v>0</v>
      </c>
      <c r="M432" s="57">
        <v>0</v>
      </c>
      <c r="N432" s="57">
        <v>1251.7</v>
      </c>
      <c r="O432" s="57">
        <v>4822</v>
      </c>
      <c r="P432" s="57">
        <f t="shared" si="227"/>
        <v>6035697.4000000004</v>
      </c>
      <c r="Q432" s="57">
        <v>0</v>
      </c>
      <c r="R432" s="57">
        <v>0</v>
      </c>
      <c r="S432" s="57">
        <v>0</v>
      </c>
      <c r="T432" s="57">
        <v>0</v>
      </c>
      <c r="U432" s="57">
        <v>0</v>
      </c>
      <c r="V432" s="57">
        <v>0</v>
      </c>
      <c r="W432" s="101">
        <v>1</v>
      </c>
      <c r="X432" s="57">
        <f t="shared" si="228"/>
        <v>443712</v>
      </c>
      <c r="Y432" s="101">
        <v>1</v>
      </c>
      <c r="Z432" s="57">
        <f t="shared" si="190"/>
        <v>129163.92</v>
      </c>
      <c r="AA432" s="73"/>
      <c r="AB432" s="74"/>
      <c r="AC432" s="74"/>
    </row>
    <row r="433" spans="1:29" s="36" customFormat="1" ht="30" x14ac:dyDescent="0.25">
      <c r="A433" s="101">
        <v>418</v>
      </c>
      <c r="B433" s="75">
        <v>113</v>
      </c>
      <c r="C433" s="55" t="s">
        <v>1489</v>
      </c>
      <c r="D433" s="56">
        <f>'Прил.1.1 -перечень домов'!D438</f>
        <v>1985</v>
      </c>
      <c r="E433" s="57">
        <v>9444.9</v>
      </c>
      <c r="F433" s="76">
        <f>SUM('Прил.1.1 -перечень домов'!J438)*(3.9*31+4.13*26+6.71*16+7.69*12+8.45*12+9.29*252)</f>
        <v>22223497.920000002</v>
      </c>
      <c r="G433" s="57">
        <f t="shared" si="219"/>
        <v>6554189.04</v>
      </c>
      <c r="H433" s="57">
        <v>0</v>
      </c>
      <c r="I433" s="57">
        <v>0</v>
      </c>
      <c r="J433" s="57">
        <v>0</v>
      </c>
      <c r="K433" s="57">
        <v>0</v>
      </c>
      <c r="L433" s="54">
        <v>0</v>
      </c>
      <c r="M433" s="57">
        <v>0</v>
      </c>
      <c r="N433" s="57">
        <v>1238.7</v>
      </c>
      <c r="O433" s="57">
        <v>4822</v>
      </c>
      <c r="P433" s="57">
        <f t="shared" si="227"/>
        <v>5973011.4000000004</v>
      </c>
      <c r="Q433" s="57">
        <v>0</v>
      </c>
      <c r="R433" s="57">
        <v>0</v>
      </c>
      <c r="S433" s="57">
        <v>0</v>
      </c>
      <c r="T433" s="57">
        <v>0</v>
      </c>
      <c r="U433" s="57">
        <v>0</v>
      </c>
      <c r="V433" s="57">
        <v>0</v>
      </c>
      <c r="W433" s="101">
        <v>1</v>
      </c>
      <c r="X433" s="57">
        <f t="shared" si="228"/>
        <v>453355.2</v>
      </c>
      <c r="Y433" s="101">
        <v>1</v>
      </c>
      <c r="Z433" s="57">
        <f t="shared" si="190"/>
        <v>127822.44</v>
      </c>
      <c r="AA433" s="73"/>
      <c r="AB433" s="74"/>
      <c r="AC433" s="74"/>
    </row>
    <row r="434" spans="1:29" s="36" customFormat="1" ht="30" x14ac:dyDescent="0.25">
      <c r="A434" s="101">
        <v>419</v>
      </c>
      <c r="B434" s="75">
        <v>114</v>
      </c>
      <c r="C434" s="55" t="s">
        <v>1490</v>
      </c>
      <c r="D434" s="56">
        <f>'Прил.1.1 -перечень домов'!D439</f>
        <v>1984</v>
      </c>
      <c r="E434" s="57">
        <v>9346.7000000000007</v>
      </c>
      <c r="F434" s="76">
        <f>SUM('Прил.1.1 -перечень домов'!J439)*(3.9*31+4.13*26+6.71*16+7.69*12+8.45*12+9.29*252)</f>
        <v>22029458.879999999</v>
      </c>
      <c r="G434" s="57">
        <f t="shared" si="219"/>
        <v>6556370.71</v>
      </c>
      <c r="H434" s="57">
        <v>0</v>
      </c>
      <c r="I434" s="57">
        <v>0</v>
      </c>
      <c r="J434" s="57">
        <v>0</v>
      </c>
      <c r="K434" s="57">
        <v>0</v>
      </c>
      <c r="L434" s="54">
        <v>0</v>
      </c>
      <c r="M434" s="57">
        <v>0</v>
      </c>
      <c r="N434" s="57">
        <v>1240.0999999999999</v>
      </c>
      <c r="O434" s="57">
        <v>4822</v>
      </c>
      <c r="P434" s="57">
        <f t="shared" si="227"/>
        <v>5979762.2000000002</v>
      </c>
      <c r="Q434" s="57">
        <v>0</v>
      </c>
      <c r="R434" s="57">
        <v>0</v>
      </c>
      <c r="S434" s="57">
        <v>0</v>
      </c>
      <c r="T434" s="57">
        <v>0</v>
      </c>
      <c r="U434" s="57">
        <v>0</v>
      </c>
      <c r="V434" s="57">
        <v>0</v>
      </c>
      <c r="W434" s="101">
        <v>1</v>
      </c>
      <c r="X434" s="57">
        <f t="shared" si="228"/>
        <v>448641.6</v>
      </c>
      <c r="Y434" s="101">
        <v>1</v>
      </c>
      <c r="Z434" s="57">
        <f t="shared" si="190"/>
        <v>127966.91</v>
      </c>
      <c r="AA434" s="73"/>
      <c r="AB434" s="74"/>
      <c r="AC434" s="74"/>
    </row>
    <row r="435" spans="1:29" s="36" customFormat="1" ht="30" x14ac:dyDescent="0.25">
      <c r="A435" s="101">
        <v>420</v>
      </c>
      <c r="B435" s="75">
        <v>115</v>
      </c>
      <c r="C435" s="55" t="s">
        <v>1491</v>
      </c>
      <c r="D435" s="56">
        <f>'Прил.1.1 -перечень домов'!D440</f>
        <v>1974</v>
      </c>
      <c r="E435" s="79">
        <v>3031.2</v>
      </c>
      <c r="F435" s="76">
        <f>SUM('Прил.1.1 -перечень домов'!J440)*(3.9*31+4.13*26+6.71*16+7.69*12+8.45*12+9.29*252)</f>
        <v>7816673.2800000003</v>
      </c>
      <c r="G435" s="57">
        <f t="shared" si="219"/>
        <v>8532161.1400000006</v>
      </c>
      <c r="H435" s="57">
        <v>0</v>
      </c>
      <c r="I435" s="57">
        <f>E435*2700</f>
        <v>8184240</v>
      </c>
      <c r="J435" s="57">
        <v>0</v>
      </c>
      <c r="K435" s="57">
        <v>0</v>
      </c>
      <c r="L435" s="54">
        <v>0</v>
      </c>
      <c r="M435" s="78">
        <v>0</v>
      </c>
      <c r="N435" s="79">
        <v>0</v>
      </c>
      <c r="O435" s="79"/>
      <c r="P435" s="78">
        <v>0</v>
      </c>
      <c r="Q435" s="78">
        <v>0</v>
      </c>
      <c r="R435" s="78">
        <v>0</v>
      </c>
      <c r="S435" s="78">
        <v>0</v>
      </c>
      <c r="T435" s="78">
        <v>0</v>
      </c>
      <c r="U435" s="78">
        <v>0</v>
      </c>
      <c r="V435" s="78">
        <v>0</v>
      </c>
      <c r="W435" s="101">
        <v>1</v>
      </c>
      <c r="X435" s="57">
        <f>E435*57</f>
        <v>172778.4</v>
      </c>
      <c r="Y435" s="101">
        <v>1</v>
      </c>
      <c r="Z435" s="57">
        <f t="shared" si="190"/>
        <v>175142.74</v>
      </c>
      <c r="AA435" s="73"/>
      <c r="AB435" s="74"/>
      <c r="AC435" s="74"/>
    </row>
    <row r="436" spans="1:29" s="36" customFormat="1" ht="30" x14ac:dyDescent="0.25">
      <c r="A436" s="101">
        <v>421</v>
      </c>
      <c r="B436" s="75">
        <v>116</v>
      </c>
      <c r="C436" s="55" t="s">
        <v>1492</v>
      </c>
      <c r="D436" s="56">
        <f>'Прил.1.1 -перечень домов'!D441</f>
        <v>1980</v>
      </c>
      <c r="E436" s="57">
        <v>10673</v>
      </c>
      <c r="F436" s="76">
        <f>SUM('Прил.1.1 -перечень домов'!J441)*(3.9*31+4.13*26+6.71*16+7.69*12+8.45*12+9.29*252)</f>
        <v>26431217.280000001</v>
      </c>
      <c r="G436" s="57">
        <f t="shared" si="219"/>
        <v>7471106.0800000001</v>
      </c>
      <c r="H436" s="57">
        <v>0</v>
      </c>
      <c r="I436" s="57">
        <v>0</v>
      </c>
      <c r="J436" s="57">
        <v>0</v>
      </c>
      <c r="K436" s="57">
        <v>0</v>
      </c>
      <c r="L436" s="54">
        <v>0</v>
      </c>
      <c r="M436" s="57">
        <v>0</v>
      </c>
      <c r="N436" s="57">
        <v>1412.9</v>
      </c>
      <c r="O436" s="57">
        <v>4822</v>
      </c>
      <c r="P436" s="57">
        <f>O436*N436</f>
        <v>6813003.7999999998</v>
      </c>
      <c r="Q436" s="57">
        <v>0</v>
      </c>
      <c r="R436" s="57">
        <v>0</v>
      </c>
      <c r="S436" s="57">
        <v>0</v>
      </c>
      <c r="T436" s="57">
        <v>0</v>
      </c>
      <c r="U436" s="57">
        <v>0</v>
      </c>
      <c r="V436" s="57">
        <v>0</v>
      </c>
      <c r="W436" s="101">
        <v>1</v>
      </c>
      <c r="X436" s="57">
        <f t="shared" ref="X436" si="229">E436*48</f>
        <v>512304</v>
      </c>
      <c r="Y436" s="101">
        <v>1</v>
      </c>
      <c r="Z436" s="57">
        <f t="shared" si="190"/>
        <v>145798.28</v>
      </c>
      <c r="AA436" s="73"/>
      <c r="AB436" s="74"/>
      <c r="AC436" s="74"/>
    </row>
    <row r="437" spans="1:29" s="36" customFormat="1" ht="30" x14ac:dyDescent="0.25">
      <c r="A437" s="101">
        <v>422</v>
      </c>
      <c r="B437" s="75">
        <v>117</v>
      </c>
      <c r="C437" s="55" t="s">
        <v>1493</v>
      </c>
      <c r="D437" s="56">
        <f>'Прил.1.1 -перечень домов'!D442</f>
        <v>1980</v>
      </c>
      <c r="E437" s="79">
        <v>11656.7</v>
      </c>
      <c r="F437" s="76">
        <f>SUM('Прил.1.1 -перечень домов'!J442)*(3.9*31+4.13*26+6.71*16+7.69*12+8.45*12+9.29*252)</f>
        <v>28666397.760000002</v>
      </c>
      <c r="G437" s="57">
        <f t="shared" si="219"/>
        <v>9298887.6300000008</v>
      </c>
      <c r="H437" s="57">
        <f t="shared" ref="H437" si="230">E437*735</f>
        <v>8567674.5</v>
      </c>
      <c r="I437" s="57">
        <v>0</v>
      </c>
      <c r="J437" s="57">
        <v>0</v>
      </c>
      <c r="K437" s="57">
        <v>0</v>
      </c>
      <c r="L437" s="54">
        <v>0</v>
      </c>
      <c r="M437" s="78">
        <v>0</v>
      </c>
      <c r="N437" s="79">
        <v>0</v>
      </c>
      <c r="O437" s="79"/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101">
        <v>1</v>
      </c>
      <c r="X437" s="57">
        <f>E437*47</f>
        <v>547864.9</v>
      </c>
      <c r="Y437" s="101">
        <v>1</v>
      </c>
      <c r="Z437" s="57">
        <f t="shared" si="190"/>
        <v>183348.23</v>
      </c>
      <c r="AA437" s="73"/>
      <c r="AB437" s="74"/>
      <c r="AC437" s="74"/>
    </row>
    <row r="438" spans="1:29" s="36" customFormat="1" ht="30" x14ac:dyDescent="0.25">
      <c r="A438" s="101">
        <v>423</v>
      </c>
      <c r="B438" s="75">
        <v>118</v>
      </c>
      <c r="C438" s="55" t="s">
        <v>1494</v>
      </c>
      <c r="D438" s="56">
        <f>'Прил.1.1 -перечень домов'!D443</f>
        <v>1980</v>
      </c>
      <c r="E438" s="79">
        <v>10793.1</v>
      </c>
      <c r="F438" s="76">
        <f>SUM('Прил.1.1 -перечень домов'!J443)*(3.9*31+4.13*26+6.71*16+7.69*12+8.45*12+9.29*252)</f>
        <v>26679506.879999999</v>
      </c>
      <c r="G438" s="57">
        <f t="shared" si="219"/>
        <v>42923685.960000001</v>
      </c>
      <c r="H438" s="57">
        <v>0</v>
      </c>
      <c r="I438" s="57">
        <f t="shared" ref="I438:I440" si="231">E438*2700</f>
        <v>29141370</v>
      </c>
      <c r="J438" s="57">
        <f>E438*855</f>
        <v>9228100.5</v>
      </c>
      <c r="K438" s="57">
        <f t="shared" ref="K438:K440" si="232">E438*228</f>
        <v>2460826.7999999998</v>
      </c>
      <c r="L438" s="54">
        <v>0</v>
      </c>
      <c r="M438" s="78">
        <v>0</v>
      </c>
      <c r="N438" s="79">
        <v>0</v>
      </c>
      <c r="O438" s="79"/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101">
        <v>3</v>
      </c>
      <c r="X438" s="57">
        <f t="shared" ref="X438:X440" si="233">E438*57+E438*28+E438*28</f>
        <v>1219620.3</v>
      </c>
      <c r="Y438" s="101">
        <v>3</v>
      </c>
      <c r="Z438" s="57">
        <f t="shared" si="190"/>
        <v>873768.36</v>
      </c>
      <c r="AA438" s="73"/>
      <c r="AB438" s="74"/>
      <c r="AC438" s="74"/>
    </row>
    <row r="439" spans="1:29" s="36" customFormat="1" ht="30" x14ac:dyDescent="0.25">
      <c r="A439" s="101">
        <v>424</v>
      </c>
      <c r="B439" s="75">
        <v>119</v>
      </c>
      <c r="C439" s="55" t="s">
        <v>1495</v>
      </c>
      <c r="D439" s="56">
        <f>'Прил.1.1 -перечень домов'!D444</f>
        <v>1981</v>
      </c>
      <c r="E439" s="79">
        <v>4446.5</v>
      </c>
      <c r="F439" s="76">
        <f>SUM('Прил.1.1 -перечень домов'!J444)*(3.9*31+4.13*26+6.71*16+7.69*12+8.45*12+9.29*252)</f>
        <v>10963779.84</v>
      </c>
      <c r="G439" s="57">
        <f t="shared" si="219"/>
        <v>17683535.739999998</v>
      </c>
      <c r="H439" s="57">
        <v>0</v>
      </c>
      <c r="I439" s="57">
        <f t="shared" si="231"/>
        <v>12005550</v>
      </c>
      <c r="J439" s="57">
        <f>E439*855</f>
        <v>3801757.5</v>
      </c>
      <c r="K439" s="57">
        <f t="shared" si="232"/>
        <v>1013802</v>
      </c>
      <c r="L439" s="54">
        <v>0</v>
      </c>
      <c r="M439" s="78">
        <v>0</v>
      </c>
      <c r="N439" s="79">
        <v>0</v>
      </c>
      <c r="O439" s="79"/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101">
        <v>3</v>
      </c>
      <c r="X439" s="57">
        <f t="shared" si="233"/>
        <v>502454.5</v>
      </c>
      <c r="Y439" s="101">
        <v>3</v>
      </c>
      <c r="Z439" s="57">
        <f t="shared" si="190"/>
        <v>359971.74</v>
      </c>
      <c r="AA439" s="73"/>
      <c r="AB439" s="74"/>
      <c r="AC439" s="74"/>
    </row>
    <row r="440" spans="1:29" s="36" customFormat="1" ht="30" x14ac:dyDescent="0.25">
      <c r="A440" s="101">
        <v>425</v>
      </c>
      <c r="B440" s="75">
        <v>120</v>
      </c>
      <c r="C440" s="55" t="s">
        <v>1496</v>
      </c>
      <c r="D440" s="56">
        <f>'Прил.1.1 -перечень домов'!D445</f>
        <v>1980</v>
      </c>
      <c r="E440" s="79">
        <v>4458.1000000000004</v>
      </c>
      <c r="F440" s="76">
        <f>SUM('Прил.1.1 -перечень домов'!J445)*(3.9*31+4.13*26+6.71*16+7.69*12+8.45*12+9.29*252)</f>
        <v>10975261.439999999</v>
      </c>
      <c r="G440" s="57">
        <f t="shared" si="219"/>
        <v>17729668.440000001</v>
      </c>
      <c r="H440" s="57">
        <v>0</v>
      </c>
      <c r="I440" s="57">
        <f t="shared" si="231"/>
        <v>12036870</v>
      </c>
      <c r="J440" s="57">
        <f>E440*855</f>
        <v>3811675.5</v>
      </c>
      <c r="K440" s="57">
        <f t="shared" si="232"/>
        <v>1016446.8</v>
      </c>
      <c r="L440" s="54">
        <v>0</v>
      </c>
      <c r="M440" s="78">
        <v>0</v>
      </c>
      <c r="N440" s="79">
        <v>0</v>
      </c>
      <c r="O440" s="79"/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101">
        <v>3</v>
      </c>
      <c r="X440" s="57">
        <f t="shared" si="233"/>
        <v>503765.3</v>
      </c>
      <c r="Y440" s="101">
        <v>3</v>
      </c>
      <c r="Z440" s="57">
        <f t="shared" si="190"/>
        <v>360910.84</v>
      </c>
      <c r="AA440" s="73"/>
      <c r="AB440" s="74"/>
      <c r="AC440" s="74"/>
    </row>
    <row r="441" spans="1:29" s="36" customFormat="1" ht="30" x14ac:dyDescent="0.25">
      <c r="A441" s="101">
        <v>426</v>
      </c>
      <c r="B441" s="75">
        <v>121</v>
      </c>
      <c r="C441" s="55" t="s">
        <v>1497</v>
      </c>
      <c r="D441" s="56">
        <f>'Прил.1.1 -перечень домов'!D446</f>
        <v>1982</v>
      </c>
      <c r="E441" s="57">
        <v>8853.7999999999993</v>
      </c>
      <c r="F441" s="76">
        <f>SUM('Прил.1.1 -перечень домов'!J446)*(3.9*31+4.13*26+6.71*16+7.69*12+8.45*12+9.29*252)</f>
        <v>21714576</v>
      </c>
      <c r="G441" s="57">
        <f t="shared" si="219"/>
        <v>6023939.2999999998</v>
      </c>
      <c r="H441" s="57">
        <v>0</v>
      </c>
      <c r="I441" s="57">
        <v>0</v>
      </c>
      <c r="J441" s="57">
        <v>0</v>
      </c>
      <c r="K441" s="57">
        <v>0</v>
      </c>
      <c r="L441" s="54">
        <v>0</v>
      </c>
      <c r="M441" s="57">
        <v>0</v>
      </c>
      <c r="N441" s="57">
        <v>1136.8</v>
      </c>
      <c r="O441" s="57">
        <v>4822</v>
      </c>
      <c r="P441" s="57">
        <f>O441*N441</f>
        <v>5481649.5999999996</v>
      </c>
      <c r="Q441" s="57">
        <v>0</v>
      </c>
      <c r="R441" s="57">
        <v>0</v>
      </c>
      <c r="S441" s="57">
        <v>0</v>
      </c>
      <c r="T441" s="57">
        <v>0</v>
      </c>
      <c r="U441" s="57">
        <v>0</v>
      </c>
      <c r="V441" s="57">
        <v>0</v>
      </c>
      <c r="W441" s="101">
        <v>1</v>
      </c>
      <c r="X441" s="57">
        <f t="shared" ref="X441" si="234">E441*48</f>
        <v>424982.4</v>
      </c>
      <c r="Y441" s="101">
        <v>1</v>
      </c>
      <c r="Z441" s="57">
        <f t="shared" si="190"/>
        <v>117307.3</v>
      </c>
      <c r="AA441" s="73"/>
      <c r="AB441" s="74"/>
      <c r="AC441" s="74"/>
    </row>
    <row r="442" spans="1:29" s="36" customFormat="1" ht="30" x14ac:dyDescent="0.25">
      <c r="A442" s="101">
        <v>427</v>
      </c>
      <c r="B442" s="75">
        <v>122</v>
      </c>
      <c r="C442" s="55" t="s">
        <v>1498</v>
      </c>
      <c r="D442" s="56">
        <f>'Прил.1.1 -перечень домов'!D447</f>
        <v>2001</v>
      </c>
      <c r="E442" s="57">
        <v>9714.7000000000007</v>
      </c>
      <c r="F442" s="76">
        <f>SUM('Прил.1.1 -перечень домов'!J447)*(3.9*31+4.13*26+6.71*16+7.69*12+8.45*12+9.29*252)</f>
        <v>25746626.879999999</v>
      </c>
      <c r="G442" s="57">
        <f t="shared" si="219"/>
        <v>6066247.54</v>
      </c>
      <c r="H442" s="57">
        <v>0</v>
      </c>
      <c r="I442" s="57">
        <v>0</v>
      </c>
      <c r="J442" s="57">
        <v>0</v>
      </c>
      <c r="K442" s="57">
        <v>0</v>
      </c>
      <c r="L442" s="54">
        <v>0</v>
      </c>
      <c r="M442" s="57">
        <v>0</v>
      </c>
      <c r="N442" s="57">
        <v>1137</v>
      </c>
      <c r="O442" s="57">
        <v>4822</v>
      </c>
      <c r="P442" s="57">
        <f t="shared" ref="P442:P445" si="235">O442*N442</f>
        <v>5482614</v>
      </c>
      <c r="Q442" s="57">
        <v>0</v>
      </c>
      <c r="R442" s="57">
        <v>0</v>
      </c>
      <c r="S442" s="57">
        <v>0</v>
      </c>
      <c r="T442" s="57">
        <v>0</v>
      </c>
      <c r="U442" s="57">
        <v>0</v>
      </c>
      <c r="V442" s="57">
        <v>0</v>
      </c>
      <c r="W442" s="101">
        <v>1</v>
      </c>
      <c r="X442" s="57">
        <f t="shared" ref="X442:X445" si="236">E442*48</f>
        <v>466305.6</v>
      </c>
      <c r="Y442" s="101">
        <v>1</v>
      </c>
      <c r="Z442" s="57">
        <f t="shared" si="190"/>
        <v>117327.94</v>
      </c>
      <c r="AA442" s="73"/>
      <c r="AB442" s="74"/>
      <c r="AC442" s="74"/>
    </row>
    <row r="443" spans="1:29" s="36" customFormat="1" ht="30" x14ac:dyDescent="0.25">
      <c r="A443" s="101">
        <v>428</v>
      </c>
      <c r="B443" s="75">
        <v>123</v>
      </c>
      <c r="C443" s="55" t="s">
        <v>1499</v>
      </c>
      <c r="D443" s="56">
        <f>'Прил.1.1 -перечень домов'!D448</f>
        <v>1980</v>
      </c>
      <c r="E443" s="57">
        <v>9094.6</v>
      </c>
      <c r="F443" s="76">
        <f>SUM('Прил.1.1 -перечень домов'!J448)*(3.9*31+4.13*26+6.71*16+7.69*12+8.45*12+9.29*252)</f>
        <v>22328267.52</v>
      </c>
      <c r="G443" s="57">
        <f t="shared" si="219"/>
        <v>6113808.2400000002</v>
      </c>
      <c r="H443" s="57">
        <v>0</v>
      </c>
      <c r="I443" s="57">
        <v>0</v>
      </c>
      <c r="J443" s="57">
        <v>0</v>
      </c>
      <c r="K443" s="57">
        <v>0</v>
      </c>
      <c r="L443" s="54">
        <v>0</v>
      </c>
      <c r="M443" s="57">
        <v>0</v>
      </c>
      <c r="N443" s="57">
        <v>1152.7</v>
      </c>
      <c r="O443" s="57">
        <v>4822</v>
      </c>
      <c r="P443" s="57">
        <f t="shared" si="235"/>
        <v>5558319.4000000004</v>
      </c>
      <c r="Q443" s="57">
        <v>0</v>
      </c>
      <c r="R443" s="57">
        <v>0</v>
      </c>
      <c r="S443" s="57">
        <v>0</v>
      </c>
      <c r="T443" s="57">
        <v>0</v>
      </c>
      <c r="U443" s="57">
        <v>0</v>
      </c>
      <c r="V443" s="57">
        <v>0</v>
      </c>
      <c r="W443" s="101">
        <v>1</v>
      </c>
      <c r="X443" s="57">
        <f t="shared" si="236"/>
        <v>436540.8</v>
      </c>
      <c r="Y443" s="101">
        <v>1</v>
      </c>
      <c r="Z443" s="57">
        <f t="shared" si="190"/>
        <v>118948.04</v>
      </c>
      <c r="AA443" s="73"/>
      <c r="AB443" s="74"/>
      <c r="AC443" s="74"/>
    </row>
    <row r="444" spans="1:29" s="36" customFormat="1" ht="30" x14ac:dyDescent="0.25">
      <c r="A444" s="101">
        <v>429</v>
      </c>
      <c r="B444" s="75">
        <v>124</v>
      </c>
      <c r="C444" s="55" t="s">
        <v>1500</v>
      </c>
      <c r="D444" s="56">
        <f>'Прил.1.1 -перечень домов'!D449</f>
        <v>1978</v>
      </c>
      <c r="E444" s="57">
        <v>20163</v>
      </c>
      <c r="F444" s="76">
        <f>SUM('Прил.1.1 -перечень домов'!J449)*(3.9*31+4.13*26+6.71*16+7.69*12+8.45*12+9.29*252)</f>
        <v>49988303.039999999</v>
      </c>
      <c r="G444" s="57">
        <f t="shared" si="219"/>
        <v>13714217.789999999</v>
      </c>
      <c r="H444" s="57">
        <v>0</v>
      </c>
      <c r="I444" s="57">
        <v>0</v>
      </c>
      <c r="J444" s="57">
        <v>0</v>
      </c>
      <c r="K444" s="57">
        <v>0</v>
      </c>
      <c r="L444" s="54">
        <v>0</v>
      </c>
      <c r="M444" s="57">
        <v>0</v>
      </c>
      <c r="N444" s="57">
        <v>2588</v>
      </c>
      <c r="O444" s="57">
        <v>4822</v>
      </c>
      <c r="P444" s="57">
        <f t="shared" si="235"/>
        <v>12479336</v>
      </c>
      <c r="Q444" s="57">
        <v>0</v>
      </c>
      <c r="R444" s="57">
        <v>0</v>
      </c>
      <c r="S444" s="57">
        <v>0</v>
      </c>
      <c r="T444" s="57">
        <v>0</v>
      </c>
      <c r="U444" s="57">
        <v>0</v>
      </c>
      <c r="V444" s="57">
        <v>0</v>
      </c>
      <c r="W444" s="101">
        <v>1</v>
      </c>
      <c r="X444" s="57">
        <f t="shared" si="236"/>
        <v>967824</v>
      </c>
      <c r="Y444" s="101">
        <v>1</v>
      </c>
      <c r="Z444" s="57">
        <f t="shared" si="190"/>
        <v>267057.78999999998</v>
      </c>
      <c r="AA444" s="73"/>
      <c r="AB444" s="74"/>
      <c r="AC444" s="74"/>
    </row>
    <row r="445" spans="1:29" s="36" customFormat="1" ht="30" x14ac:dyDescent="0.25">
      <c r="A445" s="101">
        <v>430</v>
      </c>
      <c r="B445" s="75">
        <v>125</v>
      </c>
      <c r="C445" s="55" t="s">
        <v>1501</v>
      </c>
      <c r="D445" s="56">
        <f>'Прил.1.1 -перечень домов'!D450</f>
        <v>1978</v>
      </c>
      <c r="E445" s="57">
        <v>18027.3</v>
      </c>
      <c r="F445" s="76">
        <f>SUM('Прил.1.1 -перечень домов'!J450)*(3.9*31+4.13*26+6.71*16+7.69*12+8.45*12+9.29*252)</f>
        <v>44639312.640000001</v>
      </c>
      <c r="G445" s="57">
        <f t="shared" si="219"/>
        <v>12538997.630000001</v>
      </c>
      <c r="H445" s="57">
        <v>0</v>
      </c>
      <c r="I445" s="57">
        <v>0</v>
      </c>
      <c r="J445" s="57">
        <v>0</v>
      </c>
      <c r="K445" s="57">
        <v>0</v>
      </c>
      <c r="L445" s="54">
        <v>0</v>
      </c>
      <c r="M445" s="57">
        <v>0</v>
      </c>
      <c r="N445" s="57">
        <v>2370.1999999999998</v>
      </c>
      <c r="O445" s="57">
        <v>4822</v>
      </c>
      <c r="P445" s="57">
        <f t="shared" si="235"/>
        <v>11429104.4</v>
      </c>
      <c r="Q445" s="57">
        <v>0</v>
      </c>
      <c r="R445" s="57">
        <v>0</v>
      </c>
      <c r="S445" s="57">
        <v>0</v>
      </c>
      <c r="T445" s="57">
        <v>0</v>
      </c>
      <c r="U445" s="57">
        <v>0</v>
      </c>
      <c r="V445" s="57">
        <v>0</v>
      </c>
      <c r="W445" s="101">
        <v>1</v>
      </c>
      <c r="X445" s="57">
        <f t="shared" si="236"/>
        <v>865310.4</v>
      </c>
      <c r="Y445" s="101">
        <v>1</v>
      </c>
      <c r="Z445" s="57">
        <f t="shared" si="190"/>
        <v>244582.83</v>
      </c>
      <c r="AA445" s="73"/>
      <c r="AB445" s="74"/>
      <c r="AC445" s="74"/>
    </row>
    <row r="446" spans="1:29" s="36" customFormat="1" ht="30" x14ac:dyDescent="0.25">
      <c r="A446" s="101">
        <v>431</v>
      </c>
      <c r="B446" s="75">
        <v>126</v>
      </c>
      <c r="C446" s="55" t="s">
        <v>1502</v>
      </c>
      <c r="D446" s="56">
        <f>'Прил.1.1 -перечень домов'!D451</f>
        <v>1983</v>
      </c>
      <c r="E446" s="79">
        <v>16129.2</v>
      </c>
      <c r="F446" s="76">
        <f>SUM('Прил.1.1 -перечень домов'!J451)*(3.9*31+4.13*26+6.71*16+7.69*12+8.45*12+9.29*252)</f>
        <v>39389638.079999998</v>
      </c>
      <c r="G446" s="57">
        <f t="shared" si="219"/>
        <v>59937349.149999999</v>
      </c>
      <c r="H446" s="57">
        <v>0</v>
      </c>
      <c r="I446" s="57">
        <f>E446*2700</f>
        <v>43548840</v>
      </c>
      <c r="J446" s="57">
        <f>E446*855</f>
        <v>13790466</v>
      </c>
      <c r="K446" s="57">
        <v>0</v>
      </c>
      <c r="L446" s="54">
        <v>0</v>
      </c>
      <c r="M446" s="78">
        <v>0</v>
      </c>
      <c r="N446" s="79">
        <v>0</v>
      </c>
      <c r="O446" s="79"/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101">
        <v>2</v>
      </c>
      <c r="X446" s="57">
        <f>E446*57+E446*28</f>
        <v>1370982</v>
      </c>
      <c r="Y446" s="101">
        <v>2</v>
      </c>
      <c r="Z446" s="57">
        <f t="shared" ref="Z446:Z508" si="237">(H446+I446+J446+K446+M446+P446+R446+T446+V446)*0.0214</f>
        <v>1227061.1499999999</v>
      </c>
      <c r="AA446" s="73"/>
      <c r="AB446" s="74"/>
      <c r="AC446" s="74"/>
    </row>
    <row r="447" spans="1:29" s="36" customFormat="1" ht="30" x14ac:dyDescent="0.25">
      <c r="A447" s="101">
        <v>432</v>
      </c>
      <c r="B447" s="75">
        <v>127</v>
      </c>
      <c r="C447" s="55" t="s">
        <v>1503</v>
      </c>
      <c r="D447" s="56">
        <f>'Прил.1.1 -перечень домов'!D452</f>
        <v>1982</v>
      </c>
      <c r="E447" s="57">
        <v>27403.5</v>
      </c>
      <c r="F447" s="76">
        <f>SUM('Прил.1.1 -перечень домов'!J452)*(3.9*31+4.13*26+6.71*16+7.69*12+8.45*12+9.29*252)</f>
        <v>70634803.200000003</v>
      </c>
      <c r="G447" s="57">
        <f t="shared" ref="G447:G461" si="238">H447+I447+J447+K447+M447+P447+R447+T447+V447+X447+Z447</f>
        <v>19444995.329999998</v>
      </c>
      <c r="H447" s="57">
        <v>0</v>
      </c>
      <c r="I447" s="57">
        <v>0</v>
      </c>
      <c r="J447" s="57">
        <v>0</v>
      </c>
      <c r="K447" s="57">
        <v>0</v>
      </c>
      <c r="L447" s="54">
        <v>0</v>
      </c>
      <c r="M447" s="57">
        <v>0</v>
      </c>
      <c r="N447" s="57">
        <v>3681</v>
      </c>
      <c r="O447" s="57">
        <v>4822</v>
      </c>
      <c r="P447" s="57">
        <f t="shared" ref="P447:P448" si="239">O447*N447</f>
        <v>17749782</v>
      </c>
      <c r="Q447" s="57">
        <v>0</v>
      </c>
      <c r="R447" s="57">
        <v>0</v>
      </c>
      <c r="S447" s="57">
        <v>0</v>
      </c>
      <c r="T447" s="57">
        <v>0</v>
      </c>
      <c r="U447" s="57">
        <v>0</v>
      </c>
      <c r="V447" s="57">
        <v>0</v>
      </c>
      <c r="W447" s="101">
        <v>1</v>
      </c>
      <c r="X447" s="57">
        <f t="shared" ref="X447:X448" si="240">E447*48</f>
        <v>1315368</v>
      </c>
      <c r="Y447" s="101">
        <v>1</v>
      </c>
      <c r="Z447" s="57">
        <f t="shared" si="237"/>
        <v>379845.33</v>
      </c>
      <c r="AA447" s="73"/>
      <c r="AB447" s="74"/>
      <c r="AC447" s="74"/>
    </row>
    <row r="448" spans="1:29" s="36" customFormat="1" ht="30" x14ac:dyDescent="0.25">
      <c r="A448" s="101">
        <v>433</v>
      </c>
      <c r="B448" s="75">
        <v>128</v>
      </c>
      <c r="C448" s="55" t="s">
        <v>1504</v>
      </c>
      <c r="D448" s="56">
        <f>'Прил.1.1 -перечень домов'!D453</f>
        <v>1982</v>
      </c>
      <c r="E448" s="57">
        <v>14795.8</v>
      </c>
      <c r="F448" s="76">
        <f>SUM('Прил.1.1 -перечень домов'!J453)*(3.9*31+4.13*26+6.71*16+7.69*12+8.45*12+9.29*252)</f>
        <v>38478286.079999998</v>
      </c>
      <c r="G448" s="57">
        <f t="shared" si="238"/>
        <v>11082650.220000001</v>
      </c>
      <c r="H448" s="57">
        <v>0</v>
      </c>
      <c r="I448" s="57">
        <v>0</v>
      </c>
      <c r="J448" s="57">
        <v>0</v>
      </c>
      <c r="K448" s="57">
        <v>0</v>
      </c>
      <c r="L448" s="54">
        <v>0</v>
      </c>
      <c r="M448" s="57">
        <v>0</v>
      </c>
      <c r="N448" s="57">
        <v>2106</v>
      </c>
      <c r="O448" s="57">
        <v>4822</v>
      </c>
      <c r="P448" s="57">
        <f t="shared" si="239"/>
        <v>10155132</v>
      </c>
      <c r="Q448" s="57">
        <v>0</v>
      </c>
      <c r="R448" s="57">
        <v>0</v>
      </c>
      <c r="S448" s="57">
        <v>0</v>
      </c>
      <c r="T448" s="57">
        <v>0</v>
      </c>
      <c r="U448" s="57">
        <v>0</v>
      </c>
      <c r="V448" s="57">
        <v>0</v>
      </c>
      <c r="W448" s="101">
        <v>1</v>
      </c>
      <c r="X448" s="57">
        <f t="shared" si="240"/>
        <v>710198.4</v>
      </c>
      <c r="Y448" s="101">
        <v>1</v>
      </c>
      <c r="Z448" s="57">
        <f t="shared" si="237"/>
        <v>217319.82</v>
      </c>
      <c r="AA448" s="73"/>
      <c r="AB448" s="74"/>
      <c r="AC448" s="74"/>
    </row>
    <row r="449" spans="1:29" s="36" customFormat="1" ht="30" x14ac:dyDescent="0.25">
      <c r="A449" s="101">
        <v>434</v>
      </c>
      <c r="B449" s="75">
        <v>129</v>
      </c>
      <c r="C449" s="55" t="s">
        <v>1505</v>
      </c>
      <c r="D449" s="56">
        <f>'Прил.1.1 -перечень домов'!D454</f>
        <v>1961</v>
      </c>
      <c r="E449" s="79">
        <v>3075.7</v>
      </c>
      <c r="F449" s="76">
        <f>SUM('Прил.1.1 -перечень домов'!J454)*(3.9*31+4.13*26+6.71*16+7.69*12+8.45*12+9.29*252)</f>
        <v>8284835.5199999996</v>
      </c>
      <c r="G449" s="57">
        <f t="shared" si="238"/>
        <v>12231924.18</v>
      </c>
      <c r="H449" s="57">
        <v>0</v>
      </c>
      <c r="I449" s="57">
        <f t="shared" ref="I449:I451" si="241">E449*2700</f>
        <v>8304390</v>
      </c>
      <c r="J449" s="57">
        <f>E449*855</f>
        <v>2629723.5</v>
      </c>
      <c r="K449" s="57">
        <f t="shared" ref="K449:K451" si="242">E449*228</f>
        <v>701259.6</v>
      </c>
      <c r="L449" s="54">
        <v>0</v>
      </c>
      <c r="M449" s="78">
        <v>0</v>
      </c>
      <c r="N449" s="79">
        <v>0</v>
      </c>
      <c r="O449" s="79"/>
      <c r="P449" s="78">
        <v>0</v>
      </c>
      <c r="Q449" s="78">
        <v>0</v>
      </c>
      <c r="R449" s="78">
        <v>0</v>
      </c>
      <c r="S449" s="78">
        <v>0</v>
      </c>
      <c r="T449" s="78">
        <v>0</v>
      </c>
      <c r="U449" s="78">
        <v>0</v>
      </c>
      <c r="V449" s="78">
        <v>0</v>
      </c>
      <c r="W449" s="101">
        <v>3</v>
      </c>
      <c r="X449" s="57">
        <f t="shared" ref="X449:X451" si="243">E449*57+E449*28+E449*28</f>
        <v>347554.1</v>
      </c>
      <c r="Y449" s="101">
        <v>3</v>
      </c>
      <c r="Z449" s="57">
        <f t="shared" si="237"/>
        <v>248996.98</v>
      </c>
      <c r="AA449" s="73">
        <v>4040986.76</v>
      </c>
      <c r="AB449" s="74" t="s">
        <v>2121</v>
      </c>
      <c r="AC449" s="74">
        <v>2021</v>
      </c>
    </row>
    <row r="450" spans="1:29" s="36" customFormat="1" ht="30" x14ac:dyDescent="0.25">
      <c r="A450" s="101">
        <v>435</v>
      </c>
      <c r="B450" s="75">
        <v>130</v>
      </c>
      <c r="C450" s="55" t="s">
        <v>1506</v>
      </c>
      <c r="D450" s="56">
        <f>'Прил.1.1 -перечень домов'!D455</f>
        <v>1961</v>
      </c>
      <c r="E450" s="79">
        <v>3020.9</v>
      </c>
      <c r="F450" s="76">
        <f>SUM('Прил.1.1 -перечень домов'!J455)*(3.9*31+4.13*26+6.71*16+7.69*12+8.45*12+9.29*252)</f>
        <v>8093379.8399999999</v>
      </c>
      <c r="G450" s="57">
        <f t="shared" si="238"/>
        <v>12013986.98</v>
      </c>
      <c r="H450" s="57">
        <v>0</v>
      </c>
      <c r="I450" s="57">
        <f t="shared" si="241"/>
        <v>8156430</v>
      </c>
      <c r="J450" s="57">
        <f>E450*855</f>
        <v>2582869.5</v>
      </c>
      <c r="K450" s="57">
        <f t="shared" si="242"/>
        <v>688765.2</v>
      </c>
      <c r="L450" s="54">
        <v>0</v>
      </c>
      <c r="M450" s="78">
        <v>0</v>
      </c>
      <c r="N450" s="79">
        <v>0</v>
      </c>
      <c r="O450" s="79"/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101">
        <v>3</v>
      </c>
      <c r="X450" s="57">
        <f t="shared" si="243"/>
        <v>341361.7</v>
      </c>
      <c r="Y450" s="101">
        <v>3</v>
      </c>
      <c r="Z450" s="57">
        <f t="shared" si="237"/>
        <v>244560.58</v>
      </c>
      <c r="AA450" s="73"/>
      <c r="AB450" s="74"/>
      <c r="AC450" s="74"/>
    </row>
    <row r="451" spans="1:29" s="36" customFormat="1" ht="30" x14ac:dyDescent="0.25">
      <c r="A451" s="101">
        <v>436</v>
      </c>
      <c r="B451" s="75">
        <v>131</v>
      </c>
      <c r="C451" s="55" t="s">
        <v>1507</v>
      </c>
      <c r="D451" s="56">
        <f>'Прил.1.1 -перечень домов'!D456</f>
        <v>1960</v>
      </c>
      <c r="E451" s="79">
        <v>3548.6</v>
      </c>
      <c r="F451" s="76">
        <f>SUM('Прил.1.1 -перечень домов'!J456)*(3.9*31+4.13*26+6.71*16+7.69*12+8.45*12+9.29*252)</f>
        <v>9420078.7200000007</v>
      </c>
      <c r="G451" s="57">
        <f t="shared" si="238"/>
        <v>14112626.77</v>
      </c>
      <c r="H451" s="57">
        <v>0</v>
      </c>
      <c r="I451" s="57">
        <f t="shared" si="241"/>
        <v>9581220</v>
      </c>
      <c r="J451" s="57">
        <f>E451*855</f>
        <v>3034053</v>
      </c>
      <c r="K451" s="57">
        <f t="shared" si="242"/>
        <v>809080.8</v>
      </c>
      <c r="L451" s="54">
        <v>0</v>
      </c>
      <c r="M451" s="78">
        <v>0</v>
      </c>
      <c r="N451" s="79">
        <v>0</v>
      </c>
      <c r="O451" s="79"/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101">
        <v>3</v>
      </c>
      <c r="X451" s="57">
        <f t="shared" si="243"/>
        <v>400991.8</v>
      </c>
      <c r="Y451" s="101">
        <v>3</v>
      </c>
      <c r="Z451" s="57">
        <f t="shared" si="237"/>
        <v>287281.17</v>
      </c>
      <c r="AA451" s="73"/>
      <c r="AB451" s="74"/>
      <c r="AC451" s="74"/>
    </row>
    <row r="452" spans="1:29" s="36" customFormat="1" ht="30" x14ac:dyDescent="0.25">
      <c r="A452" s="101">
        <v>437</v>
      </c>
      <c r="B452" s="75">
        <v>132</v>
      </c>
      <c r="C452" s="55" t="s">
        <v>1508</v>
      </c>
      <c r="D452" s="56">
        <f>'Прил.1.1 -перечень домов'!D457</f>
        <v>1969</v>
      </c>
      <c r="E452" s="57">
        <v>4939.55</v>
      </c>
      <c r="F452" s="76">
        <f>SUM('Прил.1.1 -перечень домов'!J457)*(3.9*31+4.13*26+6.71*16+7.69*12+8.45*12+9.29*252)</f>
        <v>12713862.720000001</v>
      </c>
      <c r="G452" s="57">
        <f t="shared" si="238"/>
        <v>15611284.74</v>
      </c>
      <c r="H452" s="57">
        <v>0</v>
      </c>
      <c r="I452" s="57">
        <v>0</v>
      </c>
      <c r="J452" s="57">
        <v>0</v>
      </c>
      <c r="K452" s="57">
        <v>0</v>
      </c>
      <c r="L452" s="54">
        <v>0</v>
      </c>
      <c r="M452" s="57">
        <v>0</v>
      </c>
      <c r="N452" s="57">
        <v>2282</v>
      </c>
      <c r="O452" s="57">
        <v>6596</v>
      </c>
      <c r="P452" s="57">
        <f>O452*N452</f>
        <v>15052072</v>
      </c>
      <c r="Q452" s="57">
        <v>0</v>
      </c>
      <c r="R452" s="57">
        <v>0</v>
      </c>
      <c r="S452" s="57">
        <v>0</v>
      </c>
      <c r="T452" s="57">
        <v>0</v>
      </c>
      <c r="U452" s="57">
        <v>0</v>
      </c>
      <c r="V452" s="57">
        <v>0</v>
      </c>
      <c r="W452" s="101">
        <v>1</v>
      </c>
      <c r="X452" s="57">
        <f t="shared" ref="X452" si="244">E452*48</f>
        <v>237098.4</v>
      </c>
      <c r="Y452" s="101">
        <v>1</v>
      </c>
      <c r="Z452" s="57">
        <f t="shared" si="237"/>
        <v>322114.34000000003</v>
      </c>
      <c r="AA452" s="73"/>
      <c r="AB452" s="74"/>
      <c r="AC452" s="74"/>
    </row>
    <row r="453" spans="1:29" s="36" customFormat="1" ht="30" x14ac:dyDescent="0.25">
      <c r="A453" s="101">
        <v>438</v>
      </c>
      <c r="B453" s="75">
        <v>133</v>
      </c>
      <c r="C453" s="55" t="s">
        <v>1509</v>
      </c>
      <c r="D453" s="56">
        <f>'Прил.1.1 -перечень домов'!D458</f>
        <v>1966</v>
      </c>
      <c r="E453" s="79">
        <v>4844.3999999999996</v>
      </c>
      <c r="F453" s="76">
        <f>SUM('Прил.1.1 -перечень домов'!J458)*(3.9*31+4.13*26+6.71*16+7.69*12+8.45*12+9.29*252)</f>
        <v>12590148.48</v>
      </c>
      <c r="G453" s="57">
        <f t="shared" si="238"/>
        <v>17111435.219999999</v>
      </c>
      <c r="H453" s="57">
        <v>0</v>
      </c>
      <c r="I453" s="57">
        <v>0</v>
      </c>
      <c r="J453" s="57">
        <v>0</v>
      </c>
      <c r="K453" s="57">
        <v>0</v>
      </c>
      <c r="L453" s="54">
        <v>0</v>
      </c>
      <c r="M453" s="78">
        <v>0</v>
      </c>
      <c r="N453" s="79">
        <v>0</v>
      </c>
      <c r="O453" s="79"/>
      <c r="P453" s="78">
        <v>0</v>
      </c>
      <c r="Q453" s="78">
        <v>0</v>
      </c>
      <c r="R453" s="78">
        <v>0</v>
      </c>
      <c r="S453" s="78">
        <v>0</v>
      </c>
      <c r="T453" s="57">
        <f>E453*3421</f>
        <v>16572692.4</v>
      </c>
      <c r="U453" s="78">
        <v>0</v>
      </c>
      <c r="V453" s="78">
        <v>0</v>
      </c>
      <c r="W453" s="101">
        <v>1</v>
      </c>
      <c r="X453" s="57">
        <f>E453*38</f>
        <v>184087.2</v>
      </c>
      <c r="Y453" s="101">
        <v>1</v>
      </c>
      <c r="Z453" s="57">
        <f t="shared" si="237"/>
        <v>354655.62</v>
      </c>
      <c r="AA453" s="73"/>
      <c r="AB453" s="74"/>
      <c r="AC453" s="74"/>
    </row>
    <row r="454" spans="1:29" s="36" customFormat="1" ht="30" x14ac:dyDescent="0.25">
      <c r="A454" s="101">
        <v>439</v>
      </c>
      <c r="B454" s="75">
        <v>134</v>
      </c>
      <c r="C454" s="55" t="s">
        <v>1510</v>
      </c>
      <c r="D454" s="56">
        <f>'Прил.1.1 -перечень домов'!D459</f>
        <v>1967</v>
      </c>
      <c r="E454" s="79">
        <v>4931.6000000000004</v>
      </c>
      <c r="F454" s="76">
        <f>SUM('Прил.1.1 -перечень домов'!J459)*(3.9*31+4.13*26+6.71*16+7.69*12+8.45*12+9.29*252)</f>
        <v>12683149.439999999</v>
      </c>
      <c r="G454" s="57">
        <f t="shared" si="238"/>
        <v>19612757.199999999</v>
      </c>
      <c r="H454" s="57">
        <v>0</v>
      </c>
      <c r="I454" s="57">
        <f>E454*2700</f>
        <v>13315320</v>
      </c>
      <c r="J454" s="57">
        <f>E454*855</f>
        <v>4216518</v>
      </c>
      <c r="K454" s="57">
        <f t="shared" ref="K454" si="245">E454*228</f>
        <v>1124404.8</v>
      </c>
      <c r="L454" s="54">
        <v>0</v>
      </c>
      <c r="M454" s="78">
        <v>0</v>
      </c>
      <c r="N454" s="79">
        <v>0</v>
      </c>
      <c r="O454" s="79"/>
      <c r="P454" s="78">
        <v>0</v>
      </c>
      <c r="Q454" s="78">
        <v>0</v>
      </c>
      <c r="R454" s="78">
        <v>0</v>
      </c>
      <c r="S454" s="78">
        <v>0</v>
      </c>
      <c r="T454" s="78">
        <v>0</v>
      </c>
      <c r="U454" s="78">
        <v>0</v>
      </c>
      <c r="V454" s="78">
        <v>0</v>
      </c>
      <c r="W454" s="101">
        <v>3</v>
      </c>
      <c r="X454" s="57">
        <f t="shared" ref="X454" si="246">E454*57+E454*28+E454*28</f>
        <v>557270.80000000005</v>
      </c>
      <c r="Y454" s="101">
        <v>3</v>
      </c>
      <c r="Z454" s="57">
        <f t="shared" si="237"/>
        <v>399243.6</v>
      </c>
      <c r="AA454" s="73"/>
      <c r="AB454" s="74"/>
      <c r="AC454" s="74"/>
    </row>
    <row r="455" spans="1:29" s="36" customFormat="1" ht="30" x14ac:dyDescent="0.25">
      <c r="A455" s="101">
        <v>440</v>
      </c>
      <c r="B455" s="75">
        <v>135</v>
      </c>
      <c r="C455" s="55" t="s">
        <v>1511</v>
      </c>
      <c r="D455" s="56">
        <f>'Прил.1.1 -перечень домов'!D460</f>
        <v>1981</v>
      </c>
      <c r="E455" s="57">
        <v>22470.55</v>
      </c>
      <c r="F455" s="76">
        <f>SUM('Прил.1.1 -перечень домов'!J460)*(3.9*31+4.13*26+6.71*16+7.69*12+8.45*12+9.29*252)</f>
        <v>57919361.759999998</v>
      </c>
      <c r="G455" s="57">
        <f t="shared" si="238"/>
        <v>17592751.149999999</v>
      </c>
      <c r="H455" s="57">
        <v>0</v>
      </c>
      <c r="I455" s="57">
        <v>0</v>
      </c>
      <c r="J455" s="57">
        <v>0</v>
      </c>
      <c r="K455" s="57">
        <v>0</v>
      </c>
      <c r="L455" s="54">
        <v>0</v>
      </c>
      <c r="M455" s="57">
        <v>0</v>
      </c>
      <c r="N455" s="57">
        <v>3353</v>
      </c>
      <c r="O455" s="57">
        <v>4822</v>
      </c>
      <c r="P455" s="57">
        <f>O455*N455</f>
        <v>16168166</v>
      </c>
      <c r="Q455" s="57">
        <v>0</v>
      </c>
      <c r="R455" s="57">
        <v>0</v>
      </c>
      <c r="S455" s="57">
        <v>0</v>
      </c>
      <c r="T455" s="57">
        <v>0</v>
      </c>
      <c r="U455" s="57">
        <v>0</v>
      </c>
      <c r="V455" s="57">
        <v>0</v>
      </c>
      <c r="W455" s="101">
        <v>1</v>
      </c>
      <c r="X455" s="57">
        <f t="shared" ref="X455" si="247">E455*48</f>
        <v>1078586.3999999999</v>
      </c>
      <c r="Y455" s="101">
        <v>1</v>
      </c>
      <c r="Z455" s="57">
        <f t="shared" si="237"/>
        <v>345998.75</v>
      </c>
      <c r="AA455" s="73"/>
      <c r="AB455" s="74"/>
      <c r="AC455" s="74"/>
    </row>
    <row r="456" spans="1:29" s="36" customFormat="1" ht="30" x14ac:dyDescent="0.25">
      <c r="A456" s="101">
        <v>441</v>
      </c>
      <c r="B456" s="75">
        <v>136</v>
      </c>
      <c r="C456" s="55" t="s">
        <v>1512</v>
      </c>
      <c r="D456" s="56">
        <f>'Прил.1.1 -перечень домов'!D461</f>
        <v>1980</v>
      </c>
      <c r="E456" s="79">
        <v>4560.3999999999996</v>
      </c>
      <c r="F456" s="76">
        <f>SUM('Прил.1.1 -перечень домов'!J461)*(3.9*31+4.13*26+6.71*16+7.69*12+8.45*12+9.29*252)</f>
        <v>11168726.4</v>
      </c>
      <c r="G456" s="57">
        <f t="shared" si="238"/>
        <v>12836522.710000001</v>
      </c>
      <c r="H456" s="57">
        <v>0</v>
      </c>
      <c r="I456" s="57">
        <f>E456*2700</f>
        <v>12313080</v>
      </c>
      <c r="J456" s="57">
        <v>0</v>
      </c>
      <c r="K456" s="57">
        <v>0</v>
      </c>
      <c r="L456" s="54">
        <v>0</v>
      </c>
      <c r="M456" s="78">
        <v>0</v>
      </c>
      <c r="N456" s="79">
        <v>0</v>
      </c>
      <c r="O456" s="79"/>
      <c r="P456" s="78">
        <v>0</v>
      </c>
      <c r="Q456" s="78">
        <v>0</v>
      </c>
      <c r="R456" s="78">
        <v>0</v>
      </c>
      <c r="S456" s="78">
        <v>0</v>
      </c>
      <c r="T456" s="78">
        <v>0</v>
      </c>
      <c r="U456" s="78">
        <v>0</v>
      </c>
      <c r="V456" s="78">
        <v>0</v>
      </c>
      <c r="W456" s="101">
        <v>1</v>
      </c>
      <c r="X456" s="57">
        <f>E456*57</f>
        <v>259942.8</v>
      </c>
      <c r="Y456" s="101">
        <v>1</v>
      </c>
      <c r="Z456" s="57">
        <f t="shared" si="237"/>
        <v>263499.90999999997</v>
      </c>
      <c r="AA456" s="73"/>
      <c r="AB456" s="74"/>
      <c r="AC456" s="74"/>
    </row>
    <row r="457" spans="1:29" s="36" customFormat="1" ht="30" x14ac:dyDescent="0.25">
      <c r="A457" s="101">
        <v>442</v>
      </c>
      <c r="B457" s="75">
        <v>137</v>
      </c>
      <c r="C457" s="55" t="s">
        <v>1513</v>
      </c>
      <c r="D457" s="56">
        <f>'Прил.1.1 -перечень домов'!D462</f>
        <v>1978</v>
      </c>
      <c r="E457" s="57">
        <v>4565.2</v>
      </c>
      <c r="F457" s="76">
        <f>SUM('Прил.1.1 -перечень домов'!J462)*(3.9*31+4.13*26+6.71*16+7.69*12+8.45*12+9.29*252)</f>
        <v>11222115.84</v>
      </c>
      <c r="G457" s="57">
        <f t="shared" si="238"/>
        <v>3219555.84</v>
      </c>
      <c r="H457" s="57">
        <v>0</v>
      </c>
      <c r="I457" s="57">
        <v>0</v>
      </c>
      <c r="J457" s="57">
        <v>0</v>
      </c>
      <c r="K457" s="57">
        <v>0</v>
      </c>
      <c r="L457" s="54">
        <v>0</v>
      </c>
      <c r="M457" s="57">
        <v>0</v>
      </c>
      <c r="N457" s="57">
        <v>609.20000000000005</v>
      </c>
      <c r="O457" s="57">
        <v>4822</v>
      </c>
      <c r="P457" s="57">
        <f>O457*N457</f>
        <v>2937562.4</v>
      </c>
      <c r="Q457" s="57">
        <v>0</v>
      </c>
      <c r="R457" s="57">
        <v>0</v>
      </c>
      <c r="S457" s="57">
        <v>0</v>
      </c>
      <c r="T457" s="57">
        <v>0</v>
      </c>
      <c r="U457" s="57">
        <v>0</v>
      </c>
      <c r="V457" s="57">
        <v>0</v>
      </c>
      <c r="W457" s="101">
        <v>1</v>
      </c>
      <c r="X457" s="57">
        <f t="shared" ref="X457" si="248">E457*48</f>
        <v>219129.60000000001</v>
      </c>
      <c r="Y457" s="101">
        <v>1</v>
      </c>
      <c r="Z457" s="57">
        <f t="shared" si="237"/>
        <v>62863.839999999997</v>
      </c>
      <c r="AA457" s="73"/>
      <c r="AB457" s="74"/>
      <c r="AC457" s="74"/>
    </row>
    <row r="458" spans="1:29" s="36" customFormat="1" ht="30" x14ac:dyDescent="0.25">
      <c r="A458" s="101">
        <v>443</v>
      </c>
      <c r="B458" s="75">
        <v>138</v>
      </c>
      <c r="C458" s="55" t="s">
        <v>1514</v>
      </c>
      <c r="D458" s="56">
        <f>'Прил.1.1 -перечень домов'!D463</f>
        <v>1979</v>
      </c>
      <c r="E458" s="79">
        <v>4505.7</v>
      </c>
      <c r="F458" s="76">
        <f>SUM('Прил.1.1 -перечень домов'!J463)*(3.9*31+4.13*26+6.71*16+7.69*12+8.45*12+9.29*252)</f>
        <v>10674443.52</v>
      </c>
      <c r="G458" s="57">
        <f t="shared" si="238"/>
        <v>17918971.550000001</v>
      </c>
      <c r="H458" s="57">
        <v>0</v>
      </c>
      <c r="I458" s="57">
        <f>E458*2700</f>
        <v>12165390</v>
      </c>
      <c r="J458" s="57">
        <f>E458*855</f>
        <v>3852373.5</v>
      </c>
      <c r="K458" s="57">
        <f t="shared" ref="K458" si="249">E458*228</f>
        <v>1027299.6</v>
      </c>
      <c r="L458" s="54">
        <v>0</v>
      </c>
      <c r="M458" s="78">
        <v>0</v>
      </c>
      <c r="N458" s="79">
        <v>0</v>
      </c>
      <c r="O458" s="79"/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101">
        <v>3</v>
      </c>
      <c r="X458" s="57">
        <f t="shared" ref="X458" si="250">E458*57+E458*28+E458*28</f>
        <v>509144.1</v>
      </c>
      <c r="Y458" s="101">
        <v>3</v>
      </c>
      <c r="Z458" s="57">
        <f t="shared" si="237"/>
        <v>364764.35</v>
      </c>
      <c r="AA458" s="73"/>
      <c r="AB458" s="74"/>
      <c r="AC458" s="74"/>
    </row>
    <row r="459" spans="1:29" s="36" customFormat="1" ht="30" x14ac:dyDescent="0.25">
      <c r="A459" s="101">
        <v>444</v>
      </c>
      <c r="B459" s="75">
        <v>139</v>
      </c>
      <c r="C459" s="55" t="s">
        <v>1515</v>
      </c>
      <c r="D459" s="56">
        <f>'Прил.1.1 -перечень домов'!D464</f>
        <v>1977</v>
      </c>
      <c r="E459" s="57">
        <v>6423.9</v>
      </c>
      <c r="F459" s="76">
        <f>SUM('Прил.1.1 -перечень домов'!J464)*(3.9*31+4.13*26+6.71*16+7.69*12+8.45*12+9.29*252)</f>
        <v>16685348.16</v>
      </c>
      <c r="G459" s="57">
        <f t="shared" si="238"/>
        <v>11473815.210000001</v>
      </c>
      <c r="H459" s="57">
        <v>0</v>
      </c>
      <c r="I459" s="57">
        <v>0</v>
      </c>
      <c r="J459" s="57">
        <v>0</v>
      </c>
      <c r="K459" s="57">
        <v>0</v>
      </c>
      <c r="L459" s="54">
        <v>0</v>
      </c>
      <c r="M459" s="57">
        <v>0</v>
      </c>
      <c r="N459" s="57">
        <v>1657.8</v>
      </c>
      <c r="O459" s="57">
        <v>6594</v>
      </c>
      <c r="P459" s="57">
        <f t="shared" ref="P459:P460" si="251">O459*N459</f>
        <v>10931533.199999999</v>
      </c>
      <c r="Q459" s="57">
        <v>0</v>
      </c>
      <c r="R459" s="57">
        <v>0</v>
      </c>
      <c r="S459" s="57">
        <v>0</v>
      </c>
      <c r="T459" s="57">
        <v>0</v>
      </c>
      <c r="U459" s="57">
        <v>0</v>
      </c>
      <c r="V459" s="57">
        <v>0</v>
      </c>
      <c r="W459" s="101">
        <v>1</v>
      </c>
      <c r="X459" s="57">
        <f t="shared" ref="X459:X460" si="252">E459*48</f>
        <v>308347.2</v>
      </c>
      <c r="Y459" s="101">
        <v>1</v>
      </c>
      <c r="Z459" s="57">
        <f t="shared" si="237"/>
        <v>233934.81</v>
      </c>
      <c r="AA459" s="73"/>
      <c r="AB459" s="74"/>
      <c r="AC459" s="74"/>
    </row>
    <row r="460" spans="1:29" s="36" customFormat="1" ht="30" x14ac:dyDescent="0.25">
      <c r="A460" s="101">
        <v>445</v>
      </c>
      <c r="B460" s="75">
        <v>140</v>
      </c>
      <c r="C460" s="55" t="s">
        <v>1516</v>
      </c>
      <c r="D460" s="56">
        <f>'Прил.1.1 -перечень домов'!D465</f>
        <v>1977</v>
      </c>
      <c r="E460" s="57">
        <v>12206.7</v>
      </c>
      <c r="F460" s="76">
        <f>SUM('Прил.1.1 -перечень домов'!J465)*(3.9*31+4.13*26+6.71*16+7.69*12+8.45*12+9.29*252)</f>
        <v>26863499.52</v>
      </c>
      <c r="G460" s="57">
        <f t="shared" si="238"/>
        <v>3555811.65</v>
      </c>
      <c r="H460" s="57">
        <v>0</v>
      </c>
      <c r="I460" s="57">
        <v>0</v>
      </c>
      <c r="J460" s="57">
        <v>0</v>
      </c>
      <c r="K460" s="57">
        <v>0</v>
      </c>
      <c r="L460" s="54">
        <v>0</v>
      </c>
      <c r="M460" s="57">
        <v>0</v>
      </c>
      <c r="N460" s="57">
        <v>603</v>
      </c>
      <c r="O460" s="57">
        <v>4822</v>
      </c>
      <c r="P460" s="57">
        <f t="shared" si="251"/>
        <v>2907666</v>
      </c>
      <c r="Q460" s="57">
        <v>0</v>
      </c>
      <c r="R460" s="57">
        <v>0</v>
      </c>
      <c r="S460" s="57">
        <v>0</v>
      </c>
      <c r="T460" s="57">
        <v>0</v>
      </c>
      <c r="U460" s="57">
        <v>0</v>
      </c>
      <c r="V460" s="57">
        <v>0</v>
      </c>
      <c r="W460" s="101">
        <v>1</v>
      </c>
      <c r="X460" s="57">
        <f t="shared" si="252"/>
        <v>585921.6</v>
      </c>
      <c r="Y460" s="101">
        <v>1</v>
      </c>
      <c r="Z460" s="57">
        <f t="shared" si="237"/>
        <v>62224.05</v>
      </c>
      <c r="AA460" s="73"/>
      <c r="AB460" s="74"/>
      <c r="AC460" s="74"/>
    </row>
    <row r="461" spans="1:29" s="36" customFormat="1" ht="30" x14ac:dyDescent="0.25">
      <c r="A461" s="101">
        <v>446</v>
      </c>
      <c r="B461" s="75">
        <v>141</v>
      </c>
      <c r="C461" s="55" t="s">
        <v>1517</v>
      </c>
      <c r="D461" s="56">
        <f>'Прил.1.1 -перечень домов'!D466</f>
        <v>1978</v>
      </c>
      <c r="E461" s="79">
        <v>8514.4</v>
      </c>
      <c r="F461" s="76">
        <f>SUM('Прил.1.1 -перечень домов'!J466)*(3.9*31+4.13*26+6.71*16+7.69*12+8.45*12+9.29*252)</f>
        <v>20190680.640000001</v>
      </c>
      <c r="G461" s="57">
        <f t="shared" si="238"/>
        <v>23966162.829999998</v>
      </c>
      <c r="H461" s="57">
        <v>0</v>
      </c>
      <c r="I461" s="57">
        <f t="shared" ref="I461:I463" si="253">E461*2700</f>
        <v>22988880</v>
      </c>
      <c r="J461" s="57">
        <v>0</v>
      </c>
      <c r="K461" s="57">
        <v>0</v>
      </c>
      <c r="L461" s="54">
        <v>0</v>
      </c>
      <c r="M461" s="57">
        <v>0</v>
      </c>
      <c r="N461" s="57">
        <v>0</v>
      </c>
      <c r="O461" s="57"/>
      <c r="P461" s="57">
        <v>0</v>
      </c>
      <c r="Q461" s="57">
        <v>0</v>
      </c>
      <c r="R461" s="57">
        <v>0</v>
      </c>
      <c r="S461" s="57">
        <v>0</v>
      </c>
      <c r="T461" s="57">
        <v>0</v>
      </c>
      <c r="U461" s="57">
        <v>0</v>
      </c>
      <c r="V461" s="57">
        <v>0</v>
      </c>
      <c r="W461" s="101">
        <v>1</v>
      </c>
      <c r="X461" s="57">
        <f>E461*57</f>
        <v>485320.8</v>
      </c>
      <c r="Y461" s="101">
        <v>1</v>
      </c>
      <c r="Z461" s="57">
        <f t="shared" si="237"/>
        <v>491962.03</v>
      </c>
      <c r="AA461" s="73"/>
      <c r="AB461" s="74"/>
      <c r="AC461" s="74"/>
    </row>
    <row r="462" spans="1:29" s="36" customFormat="1" ht="30" x14ac:dyDescent="0.25">
      <c r="A462" s="101">
        <v>447</v>
      </c>
      <c r="B462" s="75">
        <v>142</v>
      </c>
      <c r="C462" s="55" t="s">
        <v>1518</v>
      </c>
      <c r="D462" s="56">
        <f>'Прил.1.1 -перечень домов'!D467</f>
        <v>1977</v>
      </c>
      <c r="E462" s="79">
        <v>4688.3</v>
      </c>
      <c r="F462" s="76">
        <f>SUM('Прил.1.1 -перечень домов'!J467)*(3.9*31+4.13*26+6.71*16+7.69*12+8.45*12+9.29*252)</f>
        <v>11318274.24</v>
      </c>
      <c r="G462" s="57">
        <f t="shared" ref="G462:G468" si="254">H462+I462+J462+K462+M462+P462+R462+T462+V462+X462+Z462</f>
        <v>13196533.07</v>
      </c>
      <c r="H462" s="57">
        <v>0</v>
      </c>
      <c r="I462" s="57">
        <f t="shared" si="253"/>
        <v>12658410</v>
      </c>
      <c r="J462" s="57">
        <v>0</v>
      </c>
      <c r="K462" s="57">
        <v>0</v>
      </c>
      <c r="L462" s="54">
        <v>0</v>
      </c>
      <c r="M462" s="78">
        <v>0</v>
      </c>
      <c r="N462" s="79">
        <v>0</v>
      </c>
      <c r="O462" s="79"/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101">
        <v>1</v>
      </c>
      <c r="X462" s="57">
        <f>E462*57</f>
        <v>267233.09999999998</v>
      </c>
      <c r="Y462" s="101">
        <v>1</v>
      </c>
      <c r="Z462" s="57">
        <f t="shared" si="237"/>
        <v>270889.96999999997</v>
      </c>
      <c r="AA462" s="73"/>
      <c r="AB462" s="74"/>
      <c r="AC462" s="74"/>
    </row>
    <row r="463" spans="1:29" s="36" customFormat="1" ht="30" x14ac:dyDescent="0.25">
      <c r="A463" s="101">
        <v>448</v>
      </c>
      <c r="B463" s="75">
        <v>143</v>
      </c>
      <c r="C463" s="55" t="s">
        <v>1519</v>
      </c>
      <c r="D463" s="56">
        <f>'Прил.1.1 -перечень домов'!D468</f>
        <v>1973</v>
      </c>
      <c r="E463" s="79">
        <v>2774.8</v>
      </c>
      <c r="F463" s="76">
        <f>SUM('Прил.1.1 -перечень домов'!J468)*(3.9*31+4.13*26+6.71*16+7.69*12+8.45*12+9.29*252)</f>
        <v>6972775.6799999997</v>
      </c>
      <c r="G463" s="57">
        <f t="shared" si="254"/>
        <v>10311370.460000001</v>
      </c>
      <c r="H463" s="57">
        <v>0</v>
      </c>
      <c r="I463" s="57">
        <f t="shared" si="253"/>
        <v>7491960</v>
      </c>
      <c r="J463" s="57">
        <f>E463*855</f>
        <v>2372454</v>
      </c>
      <c r="K463" s="57">
        <v>0</v>
      </c>
      <c r="L463" s="54">
        <v>0</v>
      </c>
      <c r="M463" s="78">
        <v>0</v>
      </c>
      <c r="N463" s="79">
        <v>0</v>
      </c>
      <c r="O463" s="79"/>
      <c r="P463" s="78">
        <v>0</v>
      </c>
      <c r="Q463" s="78">
        <v>0</v>
      </c>
      <c r="R463" s="78">
        <v>0</v>
      </c>
      <c r="S463" s="78">
        <v>0</v>
      </c>
      <c r="T463" s="78">
        <v>0</v>
      </c>
      <c r="U463" s="78">
        <v>0</v>
      </c>
      <c r="V463" s="78">
        <v>0</v>
      </c>
      <c r="W463" s="101">
        <v>2</v>
      </c>
      <c r="X463" s="57">
        <f>E463*57+E463*28</f>
        <v>235858</v>
      </c>
      <c r="Y463" s="101">
        <v>2</v>
      </c>
      <c r="Z463" s="57">
        <f t="shared" si="237"/>
        <v>211098.46</v>
      </c>
      <c r="AA463" s="73"/>
      <c r="AB463" s="74"/>
      <c r="AC463" s="74"/>
    </row>
    <row r="464" spans="1:29" s="36" customFormat="1" ht="30" x14ac:dyDescent="0.25">
      <c r="A464" s="101">
        <v>449</v>
      </c>
      <c r="B464" s="75">
        <v>144</v>
      </c>
      <c r="C464" s="55" t="s">
        <v>1520</v>
      </c>
      <c r="D464" s="56">
        <f>'Прил.1.1 -перечень домов'!D469</f>
        <v>1972</v>
      </c>
      <c r="E464" s="79">
        <v>2999.9</v>
      </c>
      <c r="F464" s="76">
        <f>SUM('Прил.1.1 -перечень домов'!J469)*(3.9*31+4.13*26+6.71*16+7.69*12+8.45*12+9.29*252)</f>
        <v>7744626.2400000002</v>
      </c>
      <c r="G464" s="57">
        <f t="shared" si="254"/>
        <v>2703800.87</v>
      </c>
      <c r="H464" s="57">
        <v>0</v>
      </c>
      <c r="I464" s="57">
        <v>0</v>
      </c>
      <c r="J464" s="57">
        <f>E464*855</f>
        <v>2564914.5</v>
      </c>
      <c r="K464" s="57">
        <v>0</v>
      </c>
      <c r="L464" s="54">
        <v>0</v>
      </c>
      <c r="M464" s="78">
        <v>0</v>
      </c>
      <c r="N464" s="79">
        <v>0</v>
      </c>
      <c r="O464" s="79"/>
      <c r="P464" s="78">
        <v>0</v>
      </c>
      <c r="Q464" s="78">
        <v>0</v>
      </c>
      <c r="R464" s="78">
        <v>0</v>
      </c>
      <c r="S464" s="78">
        <v>0</v>
      </c>
      <c r="T464" s="78">
        <v>0</v>
      </c>
      <c r="U464" s="78">
        <v>0</v>
      </c>
      <c r="V464" s="78">
        <v>0</v>
      </c>
      <c r="W464" s="101">
        <v>1</v>
      </c>
      <c r="X464" s="57">
        <f>E464*28</f>
        <v>83997.2</v>
      </c>
      <c r="Y464" s="101">
        <v>1</v>
      </c>
      <c r="Z464" s="57">
        <f t="shared" si="237"/>
        <v>54889.17</v>
      </c>
      <c r="AA464" s="73"/>
      <c r="AB464" s="74"/>
      <c r="AC464" s="74"/>
    </row>
    <row r="465" spans="1:29" s="36" customFormat="1" ht="30" x14ac:dyDescent="0.25">
      <c r="A465" s="101">
        <v>450</v>
      </c>
      <c r="B465" s="75">
        <v>145</v>
      </c>
      <c r="C465" s="55" t="s">
        <v>1521</v>
      </c>
      <c r="D465" s="56">
        <f>'Прил.1.1 -перечень домов'!D470</f>
        <v>1983</v>
      </c>
      <c r="E465" s="79">
        <v>11330</v>
      </c>
      <c r="F465" s="76">
        <f>SUM('Прил.1.1 -перечень домов'!J470)*(3.9*31+4.13*26+6.71*16+7.69*12+8.45*12+9.29*252)</f>
        <v>27641090.879999999</v>
      </c>
      <c r="G465" s="57">
        <f t="shared" si="254"/>
        <v>42103152.409999996</v>
      </c>
      <c r="H465" s="57">
        <v>0</v>
      </c>
      <c r="I465" s="57">
        <f>E465*2700</f>
        <v>30591000</v>
      </c>
      <c r="J465" s="57">
        <f>E465*855</f>
        <v>9687150</v>
      </c>
      <c r="K465" s="57">
        <v>0</v>
      </c>
      <c r="L465" s="54">
        <v>0</v>
      </c>
      <c r="M465" s="78">
        <v>0</v>
      </c>
      <c r="N465" s="79">
        <v>0</v>
      </c>
      <c r="O465" s="79"/>
      <c r="P465" s="78">
        <v>0</v>
      </c>
      <c r="Q465" s="78">
        <v>0</v>
      </c>
      <c r="R465" s="78">
        <v>0</v>
      </c>
      <c r="S465" s="78">
        <v>0</v>
      </c>
      <c r="T465" s="78">
        <v>0</v>
      </c>
      <c r="U465" s="78">
        <v>0</v>
      </c>
      <c r="V465" s="78">
        <v>0</v>
      </c>
      <c r="W465" s="101">
        <v>2</v>
      </c>
      <c r="X465" s="57">
        <f>E465*57+E465*28</f>
        <v>963050</v>
      </c>
      <c r="Y465" s="101">
        <v>2</v>
      </c>
      <c r="Z465" s="57">
        <f t="shared" si="237"/>
        <v>861952.41</v>
      </c>
      <c r="AA465" s="73"/>
      <c r="AB465" s="74"/>
      <c r="AC465" s="74"/>
    </row>
    <row r="466" spans="1:29" s="36" customFormat="1" ht="30" x14ac:dyDescent="0.25">
      <c r="A466" s="101">
        <v>451</v>
      </c>
      <c r="B466" s="75">
        <v>146</v>
      </c>
      <c r="C466" s="55" t="s">
        <v>1522</v>
      </c>
      <c r="D466" s="56">
        <f>'Прил.1.1 -перечень домов'!D471</f>
        <v>1982</v>
      </c>
      <c r="E466" s="57">
        <v>4500.8</v>
      </c>
      <c r="F466" s="76">
        <f>SUM('Прил.1.1 -перечень домов'!J471)*(3.9*31+4.13*26+6.71*16+7.69*12+8.45*12+9.29*252)</f>
        <v>11195134.08</v>
      </c>
      <c r="G466" s="57">
        <f t="shared" si="254"/>
        <v>3355847.54</v>
      </c>
      <c r="H466" s="57">
        <v>0</v>
      </c>
      <c r="I466" s="57">
        <v>0</v>
      </c>
      <c r="J466" s="57">
        <v>0</v>
      </c>
      <c r="K466" s="57">
        <v>0</v>
      </c>
      <c r="L466" s="54">
        <v>0</v>
      </c>
      <c r="M466" s="57">
        <v>0</v>
      </c>
      <c r="N466" s="57">
        <v>637.5</v>
      </c>
      <c r="O466" s="57">
        <v>4822</v>
      </c>
      <c r="P466" s="57">
        <f t="shared" ref="P466:P470" si="255">O466*N466</f>
        <v>3074025</v>
      </c>
      <c r="Q466" s="57">
        <v>0</v>
      </c>
      <c r="R466" s="57">
        <v>0</v>
      </c>
      <c r="S466" s="57">
        <v>0</v>
      </c>
      <c r="T466" s="57">
        <v>0</v>
      </c>
      <c r="U466" s="57">
        <v>0</v>
      </c>
      <c r="V466" s="57">
        <v>0</v>
      </c>
      <c r="W466" s="101">
        <v>1</v>
      </c>
      <c r="X466" s="57">
        <f t="shared" ref="X466:X468" si="256">E466*48</f>
        <v>216038.39999999999</v>
      </c>
      <c r="Y466" s="101">
        <v>1</v>
      </c>
      <c r="Z466" s="57">
        <f t="shared" si="237"/>
        <v>65784.14</v>
      </c>
      <c r="AA466" s="73"/>
      <c r="AB466" s="74"/>
      <c r="AC466" s="74"/>
    </row>
    <row r="467" spans="1:29" s="36" customFormat="1" ht="30" x14ac:dyDescent="0.25">
      <c r="A467" s="101">
        <v>452</v>
      </c>
      <c r="B467" s="75">
        <v>147</v>
      </c>
      <c r="C467" s="55" t="s">
        <v>1523</v>
      </c>
      <c r="D467" s="56">
        <f>'Прил.1.1 -перечень домов'!D472</f>
        <v>1977</v>
      </c>
      <c r="E467" s="57">
        <v>4237.1000000000004</v>
      </c>
      <c r="F467" s="76">
        <f>SUM('Прил.1.1 -перечень домов'!J472)*(3.9*31+4.13*26+6.71*16+7.69*12+8.45*12+9.29*252)</f>
        <v>10473515.52</v>
      </c>
      <c r="G467" s="57">
        <f t="shared" si="254"/>
        <v>2754629.63</v>
      </c>
      <c r="H467" s="57">
        <v>0</v>
      </c>
      <c r="I467" s="57">
        <v>0</v>
      </c>
      <c r="J467" s="57">
        <v>0</v>
      </c>
      <c r="K467" s="57">
        <v>0</v>
      </c>
      <c r="L467" s="54">
        <v>0</v>
      </c>
      <c r="M467" s="57">
        <v>0</v>
      </c>
      <c r="N467" s="57">
        <v>518</v>
      </c>
      <c r="O467" s="57">
        <v>4822</v>
      </c>
      <c r="P467" s="57">
        <f t="shared" si="255"/>
        <v>2497796</v>
      </c>
      <c r="Q467" s="57">
        <v>0</v>
      </c>
      <c r="R467" s="57">
        <v>0</v>
      </c>
      <c r="S467" s="57">
        <v>0</v>
      </c>
      <c r="T467" s="57">
        <v>0</v>
      </c>
      <c r="U467" s="57">
        <v>0</v>
      </c>
      <c r="V467" s="57">
        <v>0</v>
      </c>
      <c r="W467" s="101">
        <v>1</v>
      </c>
      <c r="X467" s="57">
        <f t="shared" si="256"/>
        <v>203380.8</v>
      </c>
      <c r="Y467" s="101">
        <v>1</v>
      </c>
      <c r="Z467" s="57">
        <f t="shared" si="237"/>
        <v>53452.83</v>
      </c>
      <c r="AA467" s="73"/>
      <c r="AB467" s="74"/>
      <c r="AC467" s="74"/>
    </row>
    <row r="468" spans="1:29" s="36" customFormat="1" ht="30" x14ac:dyDescent="0.25">
      <c r="A468" s="101">
        <v>453</v>
      </c>
      <c r="B468" s="75">
        <v>148</v>
      </c>
      <c r="C468" s="55" t="s">
        <v>1524</v>
      </c>
      <c r="D468" s="56">
        <f>'Прил.1.1 -перечень домов'!D473</f>
        <v>1978</v>
      </c>
      <c r="E468" s="57">
        <v>8733.2199999999993</v>
      </c>
      <c r="F468" s="76">
        <f>SUM('Прил.1.1 -перечень домов'!J473)*(3.9*31+4.13*26+6.71*16+7.69*12+8.45*12+9.29*252)</f>
        <v>21427019.329999998</v>
      </c>
      <c r="G468" s="57">
        <f t="shared" si="254"/>
        <v>2901490.72</v>
      </c>
      <c r="H468" s="57">
        <v>0</v>
      </c>
      <c r="I468" s="57">
        <v>0</v>
      </c>
      <c r="J468" s="57">
        <v>0</v>
      </c>
      <c r="K468" s="57">
        <v>0</v>
      </c>
      <c r="L468" s="54">
        <v>0</v>
      </c>
      <c r="M468" s="57">
        <v>0</v>
      </c>
      <c r="N468" s="57">
        <v>504</v>
      </c>
      <c r="O468" s="57">
        <v>4822</v>
      </c>
      <c r="P468" s="57">
        <f t="shared" si="255"/>
        <v>2430288</v>
      </c>
      <c r="Q468" s="57">
        <v>0</v>
      </c>
      <c r="R468" s="57">
        <v>0</v>
      </c>
      <c r="S468" s="57">
        <v>0</v>
      </c>
      <c r="T468" s="57">
        <v>0</v>
      </c>
      <c r="U468" s="57">
        <v>0</v>
      </c>
      <c r="V468" s="57">
        <v>0</v>
      </c>
      <c r="W468" s="101">
        <v>1</v>
      </c>
      <c r="X468" s="57">
        <f t="shared" si="256"/>
        <v>419194.56</v>
      </c>
      <c r="Y468" s="101">
        <v>1</v>
      </c>
      <c r="Z468" s="57">
        <f t="shared" si="237"/>
        <v>52008.160000000003</v>
      </c>
      <c r="AA468" s="73"/>
      <c r="AB468" s="74"/>
      <c r="AC468" s="74"/>
    </row>
    <row r="469" spans="1:29" s="36" customFormat="1" ht="30" x14ac:dyDescent="0.25">
      <c r="A469" s="101">
        <v>454</v>
      </c>
      <c r="B469" s="75">
        <v>149</v>
      </c>
      <c r="C469" s="55" t="s">
        <v>1525</v>
      </c>
      <c r="D469" s="56">
        <f>'Прил.1.1 -перечень домов'!D474</f>
        <v>1987</v>
      </c>
      <c r="E469" s="57">
        <v>4559</v>
      </c>
      <c r="F469" s="76">
        <f>SUM('Прил.1.1 -перечень домов'!J474)*(3.9*31+4.13*26+6.71*16+7.69*12+8.45*12+9.29*252)</f>
        <v>10495617.6</v>
      </c>
      <c r="G469" s="57">
        <f t="shared" ref="G469:G477" si="257">H469+I469+J469+K469+M469+P469+R469+T469+V469+X469+Z469</f>
        <v>2759737.93</v>
      </c>
      <c r="H469" s="57">
        <v>0</v>
      </c>
      <c r="I469" s="57">
        <v>0</v>
      </c>
      <c r="J469" s="57">
        <v>0</v>
      </c>
      <c r="K469" s="57">
        <v>0</v>
      </c>
      <c r="L469" s="54">
        <v>0</v>
      </c>
      <c r="M469" s="57">
        <v>0</v>
      </c>
      <c r="N469" s="57">
        <v>515.9</v>
      </c>
      <c r="O469" s="57">
        <v>4822</v>
      </c>
      <c r="P469" s="57">
        <f t="shared" si="255"/>
        <v>2487669.7999999998</v>
      </c>
      <c r="Q469" s="57">
        <v>0</v>
      </c>
      <c r="R469" s="57">
        <v>0</v>
      </c>
      <c r="S469" s="57">
        <v>0</v>
      </c>
      <c r="T469" s="57">
        <v>0</v>
      </c>
      <c r="U469" s="57">
        <v>0</v>
      </c>
      <c r="V469" s="57">
        <v>0</v>
      </c>
      <c r="W469" s="101">
        <v>1</v>
      </c>
      <c r="X469" s="57">
        <f t="shared" ref="X469:X470" si="258">E469*48</f>
        <v>218832</v>
      </c>
      <c r="Y469" s="101">
        <v>1</v>
      </c>
      <c r="Z469" s="57">
        <f t="shared" si="237"/>
        <v>53236.13</v>
      </c>
      <c r="AA469" s="73"/>
      <c r="AB469" s="74"/>
      <c r="AC469" s="74"/>
    </row>
    <row r="470" spans="1:29" s="36" customFormat="1" ht="30" x14ac:dyDescent="0.25">
      <c r="A470" s="101">
        <v>455</v>
      </c>
      <c r="B470" s="75">
        <v>150</v>
      </c>
      <c r="C470" s="55" t="s">
        <v>1526</v>
      </c>
      <c r="D470" s="56">
        <f>'Прил.1.1 -перечень домов'!D475</f>
        <v>1957</v>
      </c>
      <c r="E470" s="57">
        <v>6374.1</v>
      </c>
      <c r="F470" s="76">
        <f>SUM('Прил.1.1 -перечень домов'!J475)*(3.9*31+4.13*26+6.71*16+7.69*12+8.45*12+9.29*252)</f>
        <v>16588041.6</v>
      </c>
      <c r="G470" s="57">
        <f t="shared" si="257"/>
        <v>15606034.439999999</v>
      </c>
      <c r="H470" s="57">
        <v>0</v>
      </c>
      <c r="I470" s="57">
        <v>0</v>
      </c>
      <c r="J470" s="57">
        <v>0</v>
      </c>
      <c r="K470" s="57">
        <v>0</v>
      </c>
      <c r="L470" s="54">
        <v>0</v>
      </c>
      <c r="M470" s="57">
        <v>0</v>
      </c>
      <c r="N470" s="57">
        <v>2271</v>
      </c>
      <c r="O470" s="57">
        <v>6596</v>
      </c>
      <c r="P470" s="57">
        <f t="shared" si="255"/>
        <v>14979516</v>
      </c>
      <c r="Q470" s="57">
        <v>0</v>
      </c>
      <c r="R470" s="57">
        <v>0</v>
      </c>
      <c r="S470" s="57">
        <v>0</v>
      </c>
      <c r="T470" s="57">
        <v>0</v>
      </c>
      <c r="U470" s="57">
        <v>0</v>
      </c>
      <c r="V470" s="57">
        <v>0</v>
      </c>
      <c r="W470" s="101">
        <v>1</v>
      </c>
      <c r="X470" s="57">
        <f t="shared" si="258"/>
        <v>305956.8</v>
      </c>
      <c r="Y470" s="101">
        <v>1</v>
      </c>
      <c r="Z470" s="57">
        <f t="shared" si="237"/>
        <v>320561.64</v>
      </c>
      <c r="AA470" s="73">
        <v>3450111.47</v>
      </c>
      <c r="AB470" s="74" t="s">
        <v>2122</v>
      </c>
      <c r="AC470" s="74">
        <v>2021</v>
      </c>
    </row>
    <row r="471" spans="1:29" s="36" customFormat="1" ht="30" x14ac:dyDescent="0.25">
      <c r="A471" s="101">
        <v>456</v>
      </c>
      <c r="B471" s="75">
        <v>151</v>
      </c>
      <c r="C471" s="55" t="s">
        <v>1527</v>
      </c>
      <c r="D471" s="56">
        <f>'Прил.1.1 -перечень домов'!D476</f>
        <v>1957</v>
      </c>
      <c r="E471" s="79">
        <v>6008.2</v>
      </c>
      <c r="F471" s="76">
        <f>SUM('Прил.1.1 -перечень домов'!J476)*(3.9*31+4.13*26+6.71*16+7.69*12+8.45*12+9.29*252)</f>
        <v>15647698.560000001</v>
      </c>
      <c r="G471" s="57">
        <f t="shared" si="257"/>
        <v>4792915.38</v>
      </c>
      <c r="H471" s="57">
        <f t="shared" ref="H471:H477" si="259">E471*735</f>
        <v>4416027</v>
      </c>
      <c r="I471" s="57">
        <v>0</v>
      </c>
      <c r="J471" s="57">
        <v>0</v>
      </c>
      <c r="K471" s="57">
        <v>0</v>
      </c>
      <c r="L471" s="54">
        <v>0</v>
      </c>
      <c r="M471" s="57">
        <v>0</v>
      </c>
      <c r="N471" s="57">
        <v>0</v>
      </c>
      <c r="O471" s="57"/>
      <c r="P471" s="57">
        <v>0</v>
      </c>
      <c r="Q471" s="57">
        <v>0</v>
      </c>
      <c r="R471" s="57">
        <v>0</v>
      </c>
      <c r="S471" s="57">
        <v>0</v>
      </c>
      <c r="T471" s="57">
        <v>0</v>
      </c>
      <c r="U471" s="57">
        <v>0</v>
      </c>
      <c r="V471" s="57">
        <v>0</v>
      </c>
      <c r="W471" s="101">
        <v>1</v>
      </c>
      <c r="X471" s="57">
        <f t="shared" ref="X471:X477" si="260">E471*47</f>
        <v>282385.40000000002</v>
      </c>
      <c r="Y471" s="101">
        <v>1</v>
      </c>
      <c r="Z471" s="57">
        <f t="shared" si="237"/>
        <v>94502.98</v>
      </c>
      <c r="AA471" s="73"/>
      <c r="AB471" s="74"/>
      <c r="AC471" s="74"/>
    </row>
    <row r="472" spans="1:29" s="36" customFormat="1" ht="30" x14ac:dyDescent="0.25">
      <c r="A472" s="101">
        <v>457</v>
      </c>
      <c r="B472" s="75">
        <v>152</v>
      </c>
      <c r="C472" s="55" t="s">
        <v>1528</v>
      </c>
      <c r="D472" s="56">
        <f>'Прил.1.1 -перечень домов'!D477</f>
        <v>1960</v>
      </c>
      <c r="E472" s="79">
        <v>1848.5</v>
      </c>
      <c r="F472" s="76">
        <f>SUM('Прил.1.1 -перечень домов'!J477)*(3.9*31+4.13*26+6.71*16+7.69*12+8.45*12+9.29*252)</f>
        <v>4919004.4800000004</v>
      </c>
      <c r="G472" s="57">
        <f t="shared" si="257"/>
        <v>1474602.06</v>
      </c>
      <c r="H472" s="57">
        <f t="shared" si="259"/>
        <v>1358647.5</v>
      </c>
      <c r="I472" s="57">
        <v>0</v>
      </c>
      <c r="J472" s="57">
        <v>0</v>
      </c>
      <c r="K472" s="57">
        <v>0</v>
      </c>
      <c r="L472" s="54">
        <v>0</v>
      </c>
      <c r="M472" s="57">
        <v>0</v>
      </c>
      <c r="N472" s="57">
        <v>0</v>
      </c>
      <c r="O472" s="57"/>
      <c r="P472" s="57">
        <v>0</v>
      </c>
      <c r="Q472" s="57">
        <v>0</v>
      </c>
      <c r="R472" s="57">
        <v>0</v>
      </c>
      <c r="S472" s="57">
        <v>0</v>
      </c>
      <c r="T472" s="57">
        <v>0</v>
      </c>
      <c r="U472" s="57">
        <v>0</v>
      </c>
      <c r="V472" s="57">
        <v>0</v>
      </c>
      <c r="W472" s="101">
        <v>1</v>
      </c>
      <c r="X472" s="57">
        <f t="shared" si="260"/>
        <v>86879.5</v>
      </c>
      <c r="Y472" s="101">
        <v>1</v>
      </c>
      <c r="Z472" s="57">
        <f t="shared" si="237"/>
        <v>29075.06</v>
      </c>
      <c r="AA472" s="73">
        <v>1088301.79</v>
      </c>
      <c r="AB472" s="74" t="s">
        <v>2125</v>
      </c>
      <c r="AC472" s="74">
        <v>2022</v>
      </c>
    </row>
    <row r="473" spans="1:29" s="36" customFormat="1" ht="30" x14ac:dyDescent="0.25">
      <c r="A473" s="101">
        <v>458</v>
      </c>
      <c r="B473" s="75">
        <v>153</v>
      </c>
      <c r="C473" s="55" t="s">
        <v>1529</v>
      </c>
      <c r="D473" s="56">
        <f>'Прил.1.1 -перечень домов'!D478</f>
        <v>1959</v>
      </c>
      <c r="E473" s="79">
        <v>4330.2</v>
      </c>
      <c r="F473" s="76">
        <f>SUM('Прил.1.1 -перечень домов'!J478)*(3.9*31+4.13*26+6.71*16+7.69*12+8.45*12+9.29*252)</f>
        <v>11263449.6</v>
      </c>
      <c r="G473" s="57">
        <f t="shared" si="257"/>
        <v>3454326.12</v>
      </c>
      <c r="H473" s="57">
        <f t="shared" si="259"/>
        <v>3182697</v>
      </c>
      <c r="I473" s="57">
        <v>0</v>
      </c>
      <c r="J473" s="57">
        <v>0</v>
      </c>
      <c r="K473" s="57">
        <v>0</v>
      </c>
      <c r="L473" s="54">
        <v>0</v>
      </c>
      <c r="M473" s="57">
        <v>0</v>
      </c>
      <c r="N473" s="57">
        <v>0</v>
      </c>
      <c r="O473" s="57"/>
      <c r="P473" s="57">
        <v>0</v>
      </c>
      <c r="Q473" s="57">
        <v>0</v>
      </c>
      <c r="R473" s="57">
        <v>0</v>
      </c>
      <c r="S473" s="57">
        <v>0</v>
      </c>
      <c r="T473" s="57">
        <v>0</v>
      </c>
      <c r="U473" s="57">
        <v>0</v>
      </c>
      <c r="V473" s="57">
        <v>0</v>
      </c>
      <c r="W473" s="101">
        <v>1</v>
      </c>
      <c r="X473" s="57">
        <f t="shared" si="260"/>
        <v>203519.4</v>
      </c>
      <c r="Y473" s="101">
        <v>1</v>
      </c>
      <c r="Z473" s="57">
        <f t="shared" si="237"/>
        <v>68109.72</v>
      </c>
      <c r="AA473" s="73">
        <v>2553814.7999999998</v>
      </c>
      <c r="AB473" s="74" t="s">
        <v>2125</v>
      </c>
      <c r="AC473" s="74">
        <v>2022</v>
      </c>
    </row>
    <row r="474" spans="1:29" s="36" customFormat="1" ht="30" x14ac:dyDescent="0.25">
      <c r="A474" s="101">
        <v>459</v>
      </c>
      <c r="B474" s="75">
        <v>154</v>
      </c>
      <c r="C474" s="55" t="s">
        <v>1530</v>
      </c>
      <c r="D474" s="56">
        <f>'Прил.1.1 -перечень домов'!D479</f>
        <v>1958</v>
      </c>
      <c r="E474" s="79">
        <v>4905.7</v>
      </c>
      <c r="F474" s="76">
        <f>SUM('Прил.1.1 -перечень домов'!J479)*(3.9*31+4.13*26+6.71*16+7.69*12+8.45*12+9.29*252)</f>
        <v>12849632.640000001</v>
      </c>
      <c r="G474" s="57">
        <f t="shared" si="257"/>
        <v>3913419.16</v>
      </c>
      <c r="H474" s="57">
        <f t="shared" si="259"/>
        <v>3605689.5</v>
      </c>
      <c r="I474" s="57">
        <v>0</v>
      </c>
      <c r="J474" s="57">
        <v>0</v>
      </c>
      <c r="K474" s="57">
        <v>0</v>
      </c>
      <c r="L474" s="54">
        <v>0</v>
      </c>
      <c r="M474" s="57">
        <v>0</v>
      </c>
      <c r="N474" s="57">
        <v>0</v>
      </c>
      <c r="O474" s="57"/>
      <c r="P474" s="57">
        <v>0</v>
      </c>
      <c r="Q474" s="57">
        <v>0</v>
      </c>
      <c r="R474" s="57">
        <v>0</v>
      </c>
      <c r="S474" s="57">
        <v>0</v>
      </c>
      <c r="T474" s="57">
        <v>0</v>
      </c>
      <c r="U474" s="57">
        <v>0</v>
      </c>
      <c r="V474" s="57">
        <v>0</v>
      </c>
      <c r="W474" s="101">
        <v>1</v>
      </c>
      <c r="X474" s="57">
        <f t="shared" si="260"/>
        <v>230567.9</v>
      </c>
      <c r="Y474" s="101">
        <v>1</v>
      </c>
      <c r="Z474" s="57">
        <f t="shared" si="237"/>
        <v>77161.759999999995</v>
      </c>
      <c r="AA474" s="73">
        <v>3791215</v>
      </c>
      <c r="AB474" s="74" t="s">
        <v>2122</v>
      </c>
      <c r="AC474" s="74">
        <v>2021</v>
      </c>
    </row>
    <row r="475" spans="1:29" s="36" customFormat="1" ht="30" x14ac:dyDescent="0.25">
      <c r="A475" s="101">
        <v>460</v>
      </c>
      <c r="B475" s="75">
        <v>155</v>
      </c>
      <c r="C475" s="55" t="s">
        <v>1531</v>
      </c>
      <c r="D475" s="56">
        <f>'Прил.1.1 -перечень домов'!D480</f>
        <v>1954</v>
      </c>
      <c r="E475" s="79">
        <v>2066</v>
      </c>
      <c r="F475" s="76">
        <f>SUM('Прил.1.1 -перечень домов'!J480)*(3.9*31+4.13*26+6.71*16+7.69*12+8.45*12+9.29*252)</f>
        <v>5294739.84</v>
      </c>
      <c r="G475" s="57">
        <f t="shared" si="257"/>
        <v>1648108.11</v>
      </c>
      <c r="H475" s="57">
        <f t="shared" si="259"/>
        <v>1518510</v>
      </c>
      <c r="I475" s="57">
        <v>0</v>
      </c>
      <c r="J475" s="57">
        <v>0</v>
      </c>
      <c r="K475" s="57">
        <v>0</v>
      </c>
      <c r="L475" s="54">
        <v>0</v>
      </c>
      <c r="M475" s="57">
        <v>0</v>
      </c>
      <c r="N475" s="57">
        <v>0</v>
      </c>
      <c r="O475" s="57"/>
      <c r="P475" s="57">
        <v>0</v>
      </c>
      <c r="Q475" s="57">
        <v>0</v>
      </c>
      <c r="R475" s="57">
        <v>0</v>
      </c>
      <c r="S475" s="57">
        <v>0</v>
      </c>
      <c r="T475" s="57">
        <v>0</v>
      </c>
      <c r="U475" s="57">
        <v>0</v>
      </c>
      <c r="V475" s="57">
        <v>0</v>
      </c>
      <c r="W475" s="101">
        <v>1</v>
      </c>
      <c r="X475" s="57">
        <f t="shared" si="260"/>
        <v>97102</v>
      </c>
      <c r="Y475" s="101">
        <v>1</v>
      </c>
      <c r="Z475" s="57">
        <f t="shared" si="237"/>
        <v>32496.11</v>
      </c>
      <c r="AA475" s="73"/>
      <c r="AB475" s="74"/>
      <c r="AC475" s="74"/>
    </row>
    <row r="476" spans="1:29" s="36" customFormat="1" ht="30" x14ac:dyDescent="0.25">
      <c r="A476" s="101">
        <v>461</v>
      </c>
      <c r="B476" s="75">
        <v>156</v>
      </c>
      <c r="C476" s="55" t="s">
        <v>1532</v>
      </c>
      <c r="D476" s="56">
        <f>'Прил.1.1 -перечень домов'!D481</f>
        <v>1956</v>
      </c>
      <c r="E476" s="79">
        <v>2315.1999999999998</v>
      </c>
      <c r="F476" s="76">
        <f>SUM('Прил.1.1 -перечень домов'!J481)*(3.9*31+4.13*26+6.71*16+7.69*12+8.45*12+9.29*252)</f>
        <v>5909866.5599999996</v>
      </c>
      <c r="G476" s="57">
        <f t="shared" si="257"/>
        <v>1846902.18</v>
      </c>
      <c r="H476" s="57">
        <f t="shared" si="259"/>
        <v>1701672</v>
      </c>
      <c r="I476" s="57">
        <v>0</v>
      </c>
      <c r="J476" s="57">
        <v>0</v>
      </c>
      <c r="K476" s="57">
        <v>0</v>
      </c>
      <c r="L476" s="54">
        <v>0</v>
      </c>
      <c r="M476" s="57">
        <v>0</v>
      </c>
      <c r="N476" s="57">
        <v>0</v>
      </c>
      <c r="O476" s="57"/>
      <c r="P476" s="57">
        <v>0</v>
      </c>
      <c r="Q476" s="57">
        <v>0</v>
      </c>
      <c r="R476" s="57">
        <v>0</v>
      </c>
      <c r="S476" s="57">
        <v>0</v>
      </c>
      <c r="T476" s="57">
        <v>0</v>
      </c>
      <c r="U476" s="57">
        <v>0</v>
      </c>
      <c r="V476" s="57">
        <v>0</v>
      </c>
      <c r="W476" s="101">
        <v>1</v>
      </c>
      <c r="X476" s="57">
        <f t="shared" si="260"/>
        <v>108814.39999999999</v>
      </c>
      <c r="Y476" s="101">
        <v>1</v>
      </c>
      <c r="Z476" s="57">
        <f t="shared" si="237"/>
        <v>36415.78</v>
      </c>
      <c r="AA476" s="73"/>
      <c r="AB476" s="74"/>
      <c r="AC476" s="74"/>
    </row>
    <row r="477" spans="1:29" s="36" customFormat="1" ht="30" x14ac:dyDescent="0.25">
      <c r="A477" s="101">
        <v>462</v>
      </c>
      <c r="B477" s="75">
        <v>157</v>
      </c>
      <c r="C477" s="55" t="s">
        <v>1533</v>
      </c>
      <c r="D477" s="56">
        <f>'Прил.1.1 -перечень домов'!D482</f>
        <v>1948</v>
      </c>
      <c r="E477" s="79">
        <v>2885.9</v>
      </c>
      <c r="F477" s="76">
        <f>SUM('Прил.1.1 -перечень домов'!J482)*(3.9*31+4.13*26+6.71*16+7.69*12+8.45*12+9.29*252)</f>
        <v>6930293.7599999998</v>
      </c>
      <c r="G477" s="57">
        <f t="shared" si="257"/>
        <v>2302166.12</v>
      </c>
      <c r="H477" s="57">
        <f t="shared" si="259"/>
        <v>2121136.5</v>
      </c>
      <c r="I477" s="57">
        <v>0</v>
      </c>
      <c r="J477" s="57">
        <v>0</v>
      </c>
      <c r="K477" s="57">
        <v>0</v>
      </c>
      <c r="L477" s="54">
        <v>0</v>
      </c>
      <c r="M477" s="57">
        <v>0</v>
      </c>
      <c r="N477" s="57">
        <v>0</v>
      </c>
      <c r="O477" s="57"/>
      <c r="P477" s="57">
        <v>0</v>
      </c>
      <c r="Q477" s="57">
        <v>0</v>
      </c>
      <c r="R477" s="57">
        <v>0</v>
      </c>
      <c r="S477" s="57">
        <v>0</v>
      </c>
      <c r="T477" s="57">
        <v>0</v>
      </c>
      <c r="U477" s="57">
        <v>0</v>
      </c>
      <c r="V477" s="57">
        <v>0</v>
      </c>
      <c r="W477" s="101">
        <v>1</v>
      </c>
      <c r="X477" s="57">
        <f t="shared" si="260"/>
        <v>135637.29999999999</v>
      </c>
      <c r="Y477" s="101">
        <v>1</v>
      </c>
      <c r="Z477" s="57">
        <f t="shared" si="237"/>
        <v>45392.32</v>
      </c>
      <c r="AA477" s="73"/>
      <c r="AB477" s="74"/>
      <c r="AC477" s="74"/>
    </row>
    <row r="478" spans="1:29" s="36" customFormat="1" ht="30" x14ac:dyDescent="0.25">
      <c r="A478" s="101">
        <v>463</v>
      </c>
      <c r="B478" s="75">
        <v>158</v>
      </c>
      <c r="C478" s="55" t="s">
        <v>1534</v>
      </c>
      <c r="D478" s="56">
        <f>'Прил.1.1 -перечень домов'!D483</f>
        <v>1953</v>
      </c>
      <c r="E478" s="57">
        <v>3666.3</v>
      </c>
      <c r="F478" s="76">
        <f>SUM('Прил.1.1 -перечень домов'!J483)*(3.9*31+4.13*26+6.71*16+7.69*12+8.45*12+9.29*252)</f>
        <v>9399124.8000000007</v>
      </c>
      <c r="G478" s="57">
        <f t="shared" ref="G478:G482" si="261">H478+I478+J478+K478+M478+P478+R478+T478+V478+X478+Z478</f>
        <v>11385933.609999999</v>
      </c>
      <c r="H478" s="57">
        <v>0</v>
      </c>
      <c r="I478" s="57">
        <v>0</v>
      </c>
      <c r="J478" s="57">
        <v>0</v>
      </c>
      <c r="K478" s="57">
        <v>0</v>
      </c>
      <c r="L478" s="54">
        <v>0</v>
      </c>
      <c r="M478" s="57">
        <v>0</v>
      </c>
      <c r="N478" s="57">
        <v>1663.9</v>
      </c>
      <c r="O478" s="57">
        <v>6596</v>
      </c>
      <c r="P478" s="57">
        <f>O478*N478</f>
        <v>10975084.4</v>
      </c>
      <c r="Q478" s="57">
        <v>0</v>
      </c>
      <c r="R478" s="57">
        <v>0</v>
      </c>
      <c r="S478" s="57">
        <v>0</v>
      </c>
      <c r="T478" s="57">
        <v>0</v>
      </c>
      <c r="U478" s="57">
        <v>0</v>
      </c>
      <c r="V478" s="57">
        <v>0</v>
      </c>
      <c r="W478" s="101">
        <v>1</v>
      </c>
      <c r="X478" s="57">
        <f t="shared" ref="X478" si="262">E478*48</f>
        <v>175982.4</v>
      </c>
      <c r="Y478" s="101">
        <v>1</v>
      </c>
      <c r="Z478" s="57">
        <f t="shared" si="237"/>
        <v>234866.81</v>
      </c>
      <c r="AA478" s="73"/>
      <c r="AB478" s="74"/>
      <c r="AC478" s="74"/>
    </row>
    <row r="479" spans="1:29" s="36" customFormat="1" ht="30" x14ac:dyDescent="0.25">
      <c r="A479" s="101">
        <v>464</v>
      </c>
      <c r="B479" s="75">
        <v>159</v>
      </c>
      <c r="C479" s="55" t="s">
        <v>1535</v>
      </c>
      <c r="D479" s="56">
        <f>'Прил.1.1 -перечень домов'!D484</f>
        <v>1937</v>
      </c>
      <c r="E479" s="79">
        <v>3173.6</v>
      </c>
      <c r="F479" s="76">
        <f>SUM('Прил.1.1 -перечень домов'!J484)*(3.9*31+4.13*26+6.71*16+7.69*12+8.45*12+9.29*252)</f>
        <v>8037981.1200000001</v>
      </c>
      <c r="G479" s="57">
        <f t="shared" si="261"/>
        <v>2531672.75</v>
      </c>
      <c r="H479" s="57">
        <f t="shared" ref="H479" si="263">E479*735</f>
        <v>2332596</v>
      </c>
      <c r="I479" s="57">
        <v>0</v>
      </c>
      <c r="J479" s="57">
        <v>0</v>
      </c>
      <c r="K479" s="57">
        <v>0</v>
      </c>
      <c r="L479" s="54">
        <v>0</v>
      </c>
      <c r="M479" s="57">
        <v>0</v>
      </c>
      <c r="N479" s="57">
        <v>0</v>
      </c>
      <c r="O479" s="57"/>
      <c r="P479" s="57">
        <v>0</v>
      </c>
      <c r="Q479" s="57">
        <v>0</v>
      </c>
      <c r="R479" s="57">
        <v>0</v>
      </c>
      <c r="S479" s="57">
        <v>0</v>
      </c>
      <c r="T479" s="57">
        <v>0</v>
      </c>
      <c r="U479" s="57">
        <v>0</v>
      </c>
      <c r="V479" s="57">
        <v>0</v>
      </c>
      <c r="W479" s="101">
        <v>1</v>
      </c>
      <c r="X479" s="57">
        <f>E479*47</f>
        <v>149159.20000000001</v>
      </c>
      <c r="Y479" s="101">
        <v>1</v>
      </c>
      <c r="Z479" s="57">
        <f t="shared" si="237"/>
        <v>49917.55</v>
      </c>
      <c r="AA479" s="73"/>
      <c r="AB479" s="74"/>
      <c r="AC479" s="74"/>
    </row>
    <row r="480" spans="1:29" s="36" customFormat="1" ht="30" x14ac:dyDescent="0.25">
      <c r="A480" s="101">
        <v>465</v>
      </c>
      <c r="B480" s="75">
        <v>160</v>
      </c>
      <c r="C480" s="55" t="s">
        <v>1536</v>
      </c>
      <c r="D480" s="56">
        <f>'Прил.1.1 -перечень домов'!D485</f>
        <v>1954</v>
      </c>
      <c r="E480" s="57">
        <v>4800.3</v>
      </c>
      <c r="F480" s="76">
        <f>SUM('Прил.1.1 -перечень домов'!J485)*(3.9*31+4.13*26+6.71*16+7.69*12+8.45*12+9.29*252)</f>
        <v>12396396.48</v>
      </c>
      <c r="G480" s="57">
        <f t="shared" si="261"/>
        <v>22520289.73</v>
      </c>
      <c r="H480" s="57">
        <v>0</v>
      </c>
      <c r="I480" s="57">
        <v>0</v>
      </c>
      <c r="J480" s="57">
        <v>0</v>
      </c>
      <c r="K480" s="57">
        <v>0</v>
      </c>
      <c r="L480" s="54">
        <v>0</v>
      </c>
      <c r="M480" s="57">
        <v>0</v>
      </c>
      <c r="N480" s="57">
        <v>3308.5</v>
      </c>
      <c r="O480" s="57">
        <v>6596</v>
      </c>
      <c r="P480" s="57">
        <f>O480*N480</f>
        <v>21822866</v>
      </c>
      <c r="Q480" s="57">
        <v>0</v>
      </c>
      <c r="R480" s="57">
        <v>0</v>
      </c>
      <c r="S480" s="57">
        <v>0</v>
      </c>
      <c r="T480" s="57">
        <v>0</v>
      </c>
      <c r="U480" s="57">
        <v>0</v>
      </c>
      <c r="V480" s="57">
        <v>0</v>
      </c>
      <c r="W480" s="101">
        <v>1</v>
      </c>
      <c r="X480" s="57">
        <f t="shared" ref="X480" si="264">E480*48</f>
        <v>230414.4</v>
      </c>
      <c r="Y480" s="101">
        <v>1</v>
      </c>
      <c r="Z480" s="57">
        <f t="shared" si="237"/>
        <v>467009.33</v>
      </c>
      <c r="AA480" s="73"/>
      <c r="AB480" s="74"/>
      <c r="AC480" s="74"/>
    </row>
    <row r="481" spans="1:29" s="36" customFormat="1" ht="30" x14ac:dyDescent="0.25">
      <c r="A481" s="101">
        <v>466</v>
      </c>
      <c r="B481" s="75">
        <v>161</v>
      </c>
      <c r="C481" s="55" t="s">
        <v>1537</v>
      </c>
      <c r="D481" s="56">
        <f>'Прил.1.1 -перечень домов'!D486</f>
        <v>1956</v>
      </c>
      <c r="E481" s="79">
        <v>4071.6</v>
      </c>
      <c r="F481" s="76">
        <f>SUM('Прил.1.1 -перечень домов'!J486)*(3.9*31+4.13*26+6.71*16+7.69*12+8.45*12+9.29*252)</f>
        <v>10432755.84</v>
      </c>
      <c r="G481" s="57">
        <f t="shared" si="261"/>
        <v>3248033.4</v>
      </c>
      <c r="H481" s="57">
        <f t="shared" ref="H481:H482" si="265">E481*735</f>
        <v>2992626</v>
      </c>
      <c r="I481" s="57">
        <v>0</v>
      </c>
      <c r="J481" s="57">
        <v>0</v>
      </c>
      <c r="K481" s="57">
        <v>0</v>
      </c>
      <c r="L481" s="54">
        <v>0</v>
      </c>
      <c r="M481" s="57">
        <v>0</v>
      </c>
      <c r="N481" s="57">
        <v>0</v>
      </c>
      <c r="O481" s="57"/>
      <c r="P481" s="57">
        <v>0</v>
      </c>
      <c r="Q481" s="57">
        <v>0</v>
      </c>
      <c r="R481" s="57">
        <v>0</v>
      </c>
      <c r="S481" s="57">
        <v>0</v>
      </c>
      <c r="T481" s="57">
        <v>0</v>
      </c>
      <c r="U481" s="57">
        <v>0</v>
      </c>
      <c r="V481" s="57">
        <v>0</v>
      </c>
      <c r="W481" s="101">
        <v>1</v>
      </c>
      <c r="X481" s="57">
        <f t="shared" ref="X481:X482" si="266">E481*47</f>
        <v>191365.2</v>
      </c>
      <c r="Y481" s="101">
        <v>1</v>
      </c>
      <c r="Z481" s="57">
        <f t="shared" si="237"/>
        <v>64042.2</v>
      </c>
      <c r="AA481" s="73"/>
      <c r="AB481" s="74"/>
      <c r="AC481" s="74"/>
    </row>
    <row r="482" spans="1:29" s="36" customFormat="1" ht="30" x14ac:dyDescent="0.25">
      <c r="A482" s="101">
        <v>467</v>
      </c>
      <c r="B482" s="75">
        <v>162</v>
      </c>
      <c r="C482" s="55" t="s">
        <v>1538</v>
      </c>
      <c r="D482" s="56">
        <f>'Прил.1.1 -перечень домов'!D487</f>
        <v>1961</v>
      </c>
      <c r="E482" s="79">
        <v>1695</v>
      </c>
      <c r="F482" s="76">
        <f>SUM('Прил.1.1 -перечень домов'!J487)*(3.9*31+4.13*26+6.71*16+7.69*12+8.45*12+9.29*252)</f>
        <v>4477824</v>
      </c>
      <c r="G482" s="57">
        <f t="shared" si="261"/>
        <v>1352150.66</v>
      </c>
      <c r="H482" s="57">
        <f t="shared" si="265"/>
        <v>1245825</v>
      </c>
      <c r="I482" s="57">
        <v>0</v>
      </c>
      <c r="J482" s="57">
        <v>0</v>
      </c>
      <c r="K482" s="57">
        <v>0</v>
      </c>
      <c r="L482" s="54">
        <v>0</v>
      </c>
      <c r="M482" s="57">
        <v>0</v>
      </c>
      <c r="N482" s="57">
        <v>0</v>
      </c>
      <c r="O482" s="57"/>
      <c r="P482" s="57">
        <v>0</v>
      </c>
      <c r="Q482" s="57">
        <v>0</v>
      </c>
      <c r="R482" s="57">
        <v>0</v>
      </c>
      <c r="S482" s="57">
        <v>0</v>
      </c>
      <c r="T482" s="57">
        <v>0</v>
      </c>
      <c r="U482" s="57">
        <v>0</v>
      </c>
      <c r="V482" s="57">
        <v>0</v>
      </c>
      <c r="W482" s="101">
        <v>1</v>
      </c>
      <c r="X482" s="57">
        <f t="shared" si="266"/>
        <v>79665</v>
      </c>
      <c r="Y482" s="101">
        <v>1</v>
      </c>
      <c r="Z482" s="57">
        <f t="shared" si="237"/>
        <v>26660.66</v>
      </c>
      <c r="AA482" s="73">
        <v>1999876.72</v>
      </c>
      <c r="AB482" s="74" t="s">
        <v>2121</v>
      </c>
      <c r="AC482" s="74">
        <v>2021</v>
      </c>
    </row>
    <row r="483" spans="1:29" s="36" customFormat="1" ht="30" x14ac:dyDescent="0.25">
      <c r="A483" s="101">
        <v>468</v>
      </c>
      <c r="B483" s="75">
        <v>163</v>
      </c>
      <c r="C483" s="55" t="s">
        <v>1539</v>
      </c>
      <c r="D483" s="56">
        <f>'Прил.1.1 -перечень домов'!D488</f>
        <v>1970</v>
      </c>
      <c r="E483" s="57">
        <v>4850.1000000000004</v>
      </c>
      <c r="F483" s="76">
        <f>SUM('Прил.1.1 -перечень домов'!J488)*(3.9*31+4.13*26+6.71*16+7.69*12+8.45*12+9.29*252)</f>
        <v>12608519.039999999</v>
      </c>
      <c r="G483" s="57">
        <f t="shared" ref="G483:G504" si="267">H483+I483+J483+K483+M483+P483+R483+T483+V483+X483+Z483</f>
        <v>8573401.9499999993</v>
      </c>
      <c r="H483" s="57">
        <v>0</v>
      </c>
      <c r="I483" s="57">
        <v>0</v>
      </c>
      <c r="J483" s="57">
        <v>0</v>
      </c>
      <c r="K483" s="57">
        <v>0</v>
      </c>
      <c r="L483" s="54">
        <v>0</v>
      </c>
      <c r="M483" s="57">
        <v>0</v>
      </c>
      <c r="N483" s="57">
        <v>1238</v>
      </c>
      <c r="O483" s="57">
        <v>6596</v>
      </c>
      <c r="P483" s="57">
        <f>O483*N483</f>
        <v>8165848</v>
      </c>
      <c r="Q483" s="57">
        <v>0</v>
      </c>
      <c r="R483" s="57">
        <v>0</v>
      </c>
      <c r="S483" s="57">
        <v>0</v>
      </c>
      <c r="T483" s="57">
        <v>0</v>
      </c>
      <c r="U483" s="57">
        <v>0</v>
      </c>
      <c r="V483" s="57">
        <v>0</v>
      </c>
      <c r="W483" s="101">
        <v>1</v>
      </c>
      <c r="X483" s="57">
        <f t="shared" ref="X483:X486" si="268">E483*48</f>
        <v>232804.8</v>
      </c>
      <c r="Y483" s="101">
        <v>1</v>
      </c>
      <c r="Z483" s="57">
        <f t="shared" si="237"/>
        <v>174749.15</v>
      </c>
      <c r="AA483" s="73"/>
      <c r="AB483" s="74"/>
      <c r="AC483" s="74"/>
    </row>
    <row r="484" spans="1:29" s="36" customFormat="1" ht="30" x14ac:dyDescent="0.25">
      <c r="A484" s="101">
        <v>469</v>
      </c>
      <c r="B484" s="75">
        <v>164</v>
      </c>
      <c r="C484" s="55" t="s">
        <v>1540</v>
      </c>
      <c r="D484" s="56">
        <f>'Прил.1.1 -перечень домов'!D489</f>
        <v>1979</v>
      </c>
      <c r="E484" s="79">
        <v>17178.7</v>
      </c>
      <c r="F484" s="76">
        <f>SUM('Прил.1.1 -перечень домов'!J489)*(3.9*31+4.13*26+6.71*16+7.69*12+8.45*12+9.29*252)</f>
        <v>46201384.32</v>
      </c>
      <c r="G484" s="57">
        <f t="shared" si="267"/>
        <v>68318937.469999999</v>
      </c>
      <c r="H484" s="57">
        <v>0</v>
      </c>
      <c r="I484" s="57">
        <f>E484*2700</f>
        <v>46382490</v>
      </c>
      <c r="J484" s="57">
        <f>E484*855</f>
        <v>14687788.5</v>
      </c>
      <c r="K484" s="57">
        <f t="shared" ref="K484" si="269">E484*228</f>
        <v>3916743.6</v>
      </c>
      <c r="L484" s="54">
        <v>0</v>
      </c>
      <c r="M484" s="78">
        <v>0</v>
      </c>
      <c r="N484" s="79">
        <v>0</v>
      </c>
      <c r="O484" s="79"/>
      <c r="P484" s="78">
        <v>0</v>
      </c>
      <c r="Q484" s="78">
        <v>0</v>
      </c>
      <c r="R484" s="78">
        <v>0</v>
      </c>
      <c r="S484" s="78">
        <v>0</v>
      </c>
      <c r="T484" s="78">
        <v>0</v>
      </c>
      <c r="U484" s="78">
        <v>0</v>
      </c>
      <c r="V484" s="78">
        <v>0</v>
      </c>
      <c r="W484" s="101">
        <v>3</v>
      </c>
      <c r="X484" s="57">
        <f t="shared" ref="X484" si="270">E484*57+E484*28+E484*28</f>
        <v>1941193.1</v>
      </c>
      <c r="Y484" s="101">
        <v>3</v>
      </c>
      <c r="Z484" s="57">
        <f t="shared" si="237"/>
        <v>1390722.27</v>
      </c>
      <c r="AA484" s="73"/>
      <c r="AB484" s="74"/>
      <c r="AC484" s="74"/>
    </row>
    <row r="485" spans="1:29" s="36" customFormat="1" ht="30" x14ac:dyDescent="0.25">
      <c r="A485" s="101">
        <v>470</v>
      </c>
      <c r="B485" s="75">
        <v>165</v>
      </c>
      <c r="C485" s="55" t="s">
        <v>1541</v>
      </c>
      <c r="D485" s="56">
        <f>'Прил.1.1 -перечень домов'!D490</f>
        <v>1983</v>
      </c>
      <c r="E485" s="57">
        <v>4537</v>
      </c>
      <c r="F485" s="76">
        <f>SUM('Прил.1.1 -перечень домов'!J490)*(3.9*31+4.13*26+6.71*16+7.69*12+8.45*12+9.29*252)</f>
        <v>10547571.84</v>
      </c>
      <c r="G485" s="57">
        <f t="shared" si="267"/>
        <v>2529660.56</v>
      </c>
      <c r="H485" s="57">
        <v>0</v>
      </c>
      <c r="I485" s="57">
        <v>0</v>
      </c>
      <c r="J485" s="57">
        <v>0</v>
      </c>
      <c r="K485" s="57">
        <v>0</v>
      </c>
      <c r="L485" s="54">
        <v>0</v>
      </c>
      <c r="M485" s="57">
        <v>0</v>
      </c>
      <c r="N485" s="57">
        <v>469.4</v>
      </c>
      <c r="O485" s="57">
        <v>4822</v>
      </c>
      <c r="P485" s="57">
        <f t="shared" ref="P485:P486" si="271">O485*N485</f>
        <v>2263446.7999999998</v>
      </c>
      <c r="Q485" s="57">
        <v>0</v>
      </c>
      <c r="R485" s="57">
        <v>0</v>
      </c>
      <c r="S485" s="57">
        <v>0</v>
      </c>
      <c r="T485" s="57">
        <v>0</v>
      </c>
      <c r="U485" s="57">
        <v>0</v>
      </c>
      <c r="V485" s="57">
        <v>0</v>
      </c>
      <c r="W485" s="101">
        <v>1</v>
      </c>
      <c r="X485" s="57">
        <f t="shared" si="268"/>
        <v>217776</v>
      </c>
      <c r="Y485" s="101">
        <v>1</v>
      </c>
      <c r="Z485" s="57">
        <f t="shared" si="237"/>
        <v>48437.760000000002</v>
      </c>
      <c r="AA485" s="73"/>
      <c r="AB485" s="74"/>
      <c r="AC485" s="74"/>
    </row>
    <row r="486" spans="1:29" s="36" customFormat="1" ht="30" x14ac:dyDescent="0.25">
      <c r="A486" s="101">
        <v>471</v>
      </c>
      <c r="B486" s="75">
        <v>166</v>
      </c>
      <c r="C486" s="55" t="s">
        <v>1542</v>
      </c>
      <c r="D486" s="56">
        <f>'Прил.1.1 -перечень домов'!D491</f>
        <v>1977</v>
      </c>
      <c r="E486" s="57">
        <v>10779.1</v>
      </c>
      <c r="F486" s="76">
        <f>SUM('Прил.1.1 -перечень домов'!J491)*(3.9*31+4.13*26+6.71*16+7.69*12+8.45*12+9.29*252)</f>
        <v>26521347.84</v>
      </c>
      <c r="G486" s="57">
        <f t="shared" si="267"/>
        <v>7902720.4000000004</v>
      </c>
      <c r="H486" s="57">
        <v>0</v>
      </c>
      <c r="I486" s="57">
        <v>0</v>
      </c>
      <c r="J486" s="57">
        <v>0</v>
      </c>
      <c r="K486" s="57">
        <v>0</v>
      </c>
      <c r="L486" s="54">
        <v>0</v>
      </c>
      <c r="M486" s="57">
        <v>0</v>
      </c>
      <c r="N486" s="57">
        <v>1499.5</v>
      </c>
      <c r="O486" s="57">
        <v>4822</v>
      </c>
      <c r="P486" s="57">
        <f t="shared" si="271"/>
        <v>7230589</v>
      </c>
      <c r="Q486" s="57">
        <v>0</v>
      </c>
      <c r="R486" s="57">
        <v>0</v>
      </c>
      <c r="S486" s="57">
        <v>0</v>
      </c>
      <c r="T486" s="57">
        <v>0</v>
      </c>
      <c r="U486" s="57">
        <v>0</v>
      </c>
      <c r="V486" s="57">
        <v>0</v>
      </c>
      <c r="W486" s="101">
        <v>1</v>
      </c>
      <c r="X486" s="57">
        <f t="shared" si="268"/>
        <v>517396.8</v>
      </c>
      <c r="Y486" s="101">
        <v>1</v>
      </c>
      <c r="Z486" s="57">
        <f t="shared" si="237"/>
        <v>154734.6</v>
      </c>
      <c r="AA486" s="73"/>
      <c r="AB486" s="74"/>
      <c r="AC486" s="74"/>
    </row>
    <row r="487" spans="1:29" s="36" customFormat="1" ht="30" x14ac:dyDescent="0.25">
      <c r="A487" s="101">
        <v>472</v>
      </c>
      <c r="B487" s="75">
        <v>167</v>
      </c>
      <c r="C487" s="55" t="s">
        <v>1543</v>
      </c>
      <c r="D487" s="56">
        <f>'Прил.1.1 -перечень домов'!D492</f>
        <v>1985</v>
      </c>
      <c r="E487" s="79">
        <v>4521</v>
      </c>
      <c r="F487" s="76">
        <f>SUM('Прил.1.1 -перечень домов'!J492)*(3.9*31+4.13*26+6.71*16+7.69*12+8.45*12+9.29*252)</f>
        <v>10926177.6</v>
      </c>
      <c r="G487" s="57">
        <f t="shared" si="267"/>
        <v>17979818.98</v>
      </c>
      <c r="H487" s="57">
        <v>0</v>
      </c>
      <c r="I487" s="57">
        <f t="shared" ref="I487:I488" si="272">E487*2700</f>
        <v>12206700</v>
      </c>
      <c r="J487" s="57">
        <f>E487*855</f>
        <v>3865455</v>
      </c>
      <c r="K487" s="57">
        <f t="shared" ref="K487:K488" si="273">E487*228</f>
        <v>1030788</v>
      </c>
      <c r="L487" s="54">
        <v>0</v>
      </c>
      <c r="M487" s="78">
        <v>0</v>
      </c>
      <c r="N487" s="79">
        <v>0</v>
      </c>
      <c r="O487" s="79"/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101">
        <v>3</v>
      </c>
      <c r="X487" s="57">
        <f t="shared" ref="X487:X488" si="274">E487*57+E487*28+E487*28</f>
        <v>510873</v>
      </c>
      <c r="Y487" s="101">
        <v>3</v>
      </c>
      <c r="Z487" s="57">
        <f t="shared" si="237"/>
        <v>366002.98</v>
      </c>
      <c r="AA487" s="73"/>
      <c r="AB487" s="74"/>
      <c r="AC487" s="74"/>
    </row>
    <row r="488" spans="1:29" s="36" customFormat="1" ht="30" x14ac:dyDescent="0.25">
      <c r="A488" s="101">
        <v>473</v>
      </c>
      <c r="B488" s="75">
        <v>168</v>
      </c>
      <c r="C488" s="55" t="s">
        <v>1544</v>
      </c>
      <c r="D488" s="56">
        <f>'Прил.1.1 -перечень домов'!D493</f>
        <v>1979</v>
      </c>
      <c r="E488" s="79">
        <v>22178.2</v>
      </c>
      <c r="F488" s="76">
        <f>SUM('Прил.1.1 -перечень домов'!J493)*(3.9*31+4.13*26+6.71*16+7.69*12+8.45*12+9.29*252)</f>
        <v>54018057.600000001</v>
      </c>
      <c r="G488" s="57">
        <f t="shared" si="267"/>
        <v>88201729.989999995</v>
      </c>
      <c r="H488" s="57">
        <v>0</v>
      </c>
      <c r="I488" s="57">
        <f t="shared" si="272"/>
        <v>59881140</v>
      </c>
      <c r="J488" s="57">
        <f>E488*855</f>
        <v>18962361</v>
      </c>
      <c r="K488" s="57">
        <f t="shared" si="273"/>
        <v>5056629.5999999996</v>
      </c>
      <c r="L488" s="54">
        <v>0</v>
      </c>
      <c r="M488" s="78">
        <v>0</v>
      </c>
      <c r="N488" s="79">
        <v>0</v>
      </c>
      <c r="O488" s="79"/>
      <c r="P488" s="78">
        <v>0</v>
      </c>
      <c r="Q488" s="78">
        <v>0</v>
      </c>
      <c r="R488" s="78">
        <v>0</v>
      </c>
      <c r="S488" s="78">
        <v>0</v>
      </c>
      <c r="T488" s="78">
        <v>0</v>
      </c>
      <c r="U488" s="78">
        <v>0</v>
      </c>
      <c r="V488" s="78">
        <v>0</v>
      </c>
      <c r="W488" s="101">
        <v>3</v>
      </c>
      <c r="X488" s="57">
        <f t="shared" si="274"/>
        <v>2506136.6</v>
      </c>
      <c r="Y488" s="101">
        <v>3</v>
      </c>
      <c r="Z488" s="57">
        <f t="shared" si="237"/>
        <v>1795462.79</v>
      </c>
      <c r="AA488" s="73"/>
      <c r="AB488" s="74"/>
      <c r="AC488" s="74"/>
    </row>
    <row r="489" spans="1:29" s="36" customFormat="1" ht="30" x14ac:dyDescent="0.25">
      <c r="A489" s="101">
        <v>474</v>
      </c>
      <c r="B489" s="75">
        <v>169</v>
      </c>
      <c r="C489" s="55" t="s">
        <v>1545</v>
      </c>
      <c r="D489" s="56">
        <f>'Прил.1.1 -перечень домов'!D494</f>
        <v>1977</v>
      </c>
      <c r="E489" s="57">
        <v>13291.61</v>
      </c>
      <c r="F489" s="76">
        <f>SUM('Прил.1.1 -перечень домов'!J494)*(3.9*31+4.13*26+6.71*16+7.69*12+8.45*12+9.29*252)</f>
        <v>32540892.379999999</v>
      </c>
      <c r="G489" s="57">
        <f t="shared" si="267"/>
        <v>9613664.9900000002</v>
      </c>
      <c r="H489" s="57">
        <v>0</v>
      </c>
      <c r="I489" s="57">
        <v>0</v>
      </c>
      <c r="J489" s="57">
        <v>0</v>
      </c>
      <c r="K489" s="57">
        <v>0</v>
      </c>
      <c r="L489" s="54">
        <v>0</v>
      </c>
      <c r="M489" s="57">
        <v>0</v>
      </c>
      <c r="N489" s="57">
        <v>1822.4</v>
      </c>
      <c r="O489" s="57">
        <v>4822</v>
      </c>
      <c r="P489" s="57">
        <f t="shared" ref="P489:P490" si="275">O489*N489</f>
        <v>8787612.8000000007</v>
      </c>
      <c r="Q489" s="57">
        <v>0</v>
      </c>
      <c r="R489" s="57">
        <v>0</v>
      </c>
      <c r="S489" s="57">
        <v>0</v>
      </c>
      <c r="T489" s="57">
        <v>0</v>
      </c>
      <c r="U489" s="57">
        <v>0</v>
      </c>
      <c r="V489" s="57">
        <v>0</v>
      </c>
      <c r="W489" s="101">
        <v>1</v>
      </c>
      <c r="X489" s="57">
        <f t="shared" ref="X489:X490" si="276">E489*48</f>
        <v>637997.28</v>
      </c>
      <c r="Y489" s="101">
        <v>1</v>
      </c>
      <c r="Z489" s="57">
        <f t="shared" si="237"/>
        <v>188054.91</v>
      </c>
      <c r="AA489" s="73"/>
      <c r="AB489" s="74"/>
      <c r="AC489" s="74"/>
    </row>
    <row r="490" spans="1:29" s="36" customFormat="1" ht="30" x14ac:dyDescent="0.25">
      <c r="A490" s="101">
        <v>475</v>
      </c>
      <c r="B490" s="75">
        <v>170</v>
      </c>
      <c r="C490" s="55" t="s">
        <v>1546</v>
      </c>
      <c r="D490" s="56">
        <f>'Прил.1.1 -перечень домов'!D495</f>
        <v>1978</v>
      </c>
      <c r="E490" s="57">
        <v>5429.3</v>
      </c>
      <c r="F490" s="76">
        <f>SUM('Прил.1.1 -перечень домов'!J495)*(3.9*31+4.13*26+6.71*16+7.69*12+8.45*12+9.29*252)</f>
        <v>12623445.119999999</v>
      </c>
      <c r="G490" s="57">
        <f t="shared" si="267"/>
        <v>7692719.3200000003</v>
      </c>
      <c r="H490" s="57">
        <v>0</v>
      </c>
      <c r="I490" s="57">
        <v>0</v>
      </c>
      <c r="J490" s="57">
        <v>0</v>
      </c>
      <c r="K490" s="57">
        <v>0</v>
      </c>
      <c r="L490" s="54">
        <v>0</v>
      </c>
      <c r="M490" s="57">
        <v>0</v>
      </c>
      <c r="N490" s="57">
        <v>1509</v>
      </c>
      <c r="O490" s="57">
        <v>4822</v>
      </c>
      <c r="P490" s="57">
        <f t="shared" si="275"/>
        <v>7276398</v>
      </c>
      <c r="Q490" s="57">
        <v>0</v>
      </c>
      <c r="R490" s="57">
        <v>0</v>
      </c>
      <c r="S490" s="57">
        <v>0</v>
      </c>
      <c r="T490" s="57">
        <v>0</v>
      </c>
      <c r="U490" s="57">
        <v>0</v>
      </c>
      <c r="V490" s="57">
        <v>0</v>
      </c>
      <c r="W490" s="101">
        <v>1</v>
      </c>
      <c r="X490" s="57">
        <f t="shared" si="276"/>
        <v>260606.4</v>
      </c>
      <c r="Y490" s="101">
        <v>1</v>
      </c>
      <c r="Z490" s="57">
        <f t="shared" si="237"/>
        <v>155714.92000000001</v>
      </c>
      <c r="AA490" s="73"/>
      <c r="AB490" s="74"/>
      <c r="AC490" s="74"/>
    </row>
    <row r="491" spans="1:29" s="36" customFormat="1" ht="30" x14ac:dyDescent="0.25">
      <c r="A491" s="101">
        <v>476</v>
      </c>
      <c r="B491" s="75">
        <v>171</v>
      </c>
      <c r="C491" s="55" t="s">
        <v>1547</v>
      </c>
      <c r="D491" s="56">
        <f>'Прил.1.1 -перечень домов'!D496</f>
        <v>1962</v>
      </c>
      <c r="E491" s="79">
        <v>1035.5999999999999</v>
      </c>
      <c r="F491" s="76">
        <f>SUM('Прил.1.1 -перечень домов'!J496)*(3.9*31+4.13*26+6.71*16+7.69*12+8.45*12+9.29*252)</f>
        <v>2743815.36</v>
      </c>
      <c r="G491" s="57">
        <f t="shared" si="267"/>
        <v>2914986.17</v>
      </c>
      <c r="H491" s="57">
        <v>0</v>
      </c>
      <c r="I491" s="57">
        <f>E491*2700</f>
        <v>2796120</v>
      </c>
      <c r="J491" s="57">
        <v>0</v>
      </c>
      <c r="K491" s="57">
        <v>0</v>
      </c>
      <c r="L491" s="54">
        <v>0</v>
      </c>
      <c r="M491" s="78">
        <v>0</v>
      </c>
      <c r="N491" s="79">
        <v>0</v>
      </c>
      <c r="O491" s="79"/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101">
        <v>1</v>
      </c>
      <c r="X491" s="57">
        <f>E491*57</f>
        <v>59029.2</v>
      </c>
      <c r="Y491" s="101">
        <v>1</v>
      </c>
      <c r="Z491" s="57">
        <f t="shared" si="237"/>
        <v>59836.97</v>
      </c>
      <c r="AA491" s="73">
        <v>3217093.69</v>
      </c>
      <c r="AB491" s="74" t="s">
        <v>2121</v>
      </c>
      <c r="AC491" s="74">
        <v>2022</v>
      </c>
    </row>
    <row r="492" spans="1:29" s="36" customFormat="1" ht="30" x14ac:dyDescent="0.25">
      <c r="A492" s="101">
        <v>477</v>
      </c>
      <c r="B492" s="75">
        <v>172</v>
      </c>
      <c r="C492" s="55" t="s">
        <v>1548</v>
      </c>
      <c r="D492" s="56">
        <f>'Прил.1.1 -перечень домов'!D497</f>
        <v>1961</v>
      </c>
      <c r="E492" s="79">
        <v>1130.3</v>
      </c>
      <c r="F492" s="76">
        <f>SUM('Прил.1.1 -перечень домов'!J497)*(3.9*31+4.13*26+6.71*16+7.69*12+8.45*12+9.29*252)</f>
        <v>3019373.76</v>
      </c>
      <c r="G492" s="57">
        <f t="shared" si="267"/>
        <v>1313607.76</v>
      </c>
      <c r="H492" s="57">
        <v>0</v>
      </c>
      <c r="I492" s="57">
        <v>0</v>
      </c>
      <c r="J492" s="57">
        <f>E492*855</f>
        <v>966406.5</v>
      </c>
      <c r="K492" s="57">
        <f t="shared" ref="K492:K493" si="277">E492*228</f>
        <v>257708.4</v>
      </c>
      <c r="L492" s="54">
        <v>0</v>
      </c>
      <c r="M492" s="78">
        <v>0</v>
      </c>
      <c r="N492" s="79">
        <v>0</v>
      </c>
      <c r="O492" s="79"/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101">
        <v>2</v>
      </c>
      <c r="X492" s="57">
        <f>E492*28+E492*28</f>
        <v>63296.800000000003</v>
      </c>
      <c r="Y492" s="101">
        <v>2</v>
      </c>
      <c r="Z492" s="57">
        <f t="shared" si="237"/>
        <v>26196.06</v>
      </c>
      <c r="AA492" s="73">
        <v>3712874.78</v>
      </c>
      <c r="AB492" s="74" t="s">
        <v>2121</v>
      </c>
      <c r="AC492" s="74">
        <v>2022</v>
      </c>
    </row>
    <row r="493" spans="1:29" s="36" customFormat="1" ht="30" x14ac:dyDescent="0.25">
      <c r="A493" s="101">
        <v>478</v>
      </c>
      <c r="B493" s="75">
        <v>173</v>
      </c>
      <c r="C493" s="55" t="s">
        <v>1549</v>
      </c>
      <c r="D493" s="56">
        <f>'Прил.1.1 -перечень домов'!D498</f>
        <v>1960</v>
      </c>
      <c r="E493" s="79">
        <v>1145.3</v>
      </c>
      <c r="F493" s="76">
        <f>SUM('Прил.1.1 -перечень домов'!J498)*(3.9*31+4.13*26+6.71*16+7.69*12+8.45*12+9.29*252)</f>
        <v>2830501.44</v>
      </c>
      <c r="G493" s="57">
        <f t="shared" si="267"/>
        <v>1331040.3999999999</v>
      </c>
      <c r="H493" s="57">
        <v>0</v>
      </c>
      <c r="I493" s="57">
        <v>0</v>
      </c>
      <c r="J493" s="57">
        <f>E493*855</f>
        <v>979231.5</v>
      </c>
      <c r="K493" s="57">
        <f t="shared" si="277"/>
        <v>261128.4</v>
      </c>
      <c r="L493" s="54">
        <v>0</v>
      </c>
      <c r="M493" s="78">
        <v>0</v>
      </c>
      <c r="N493" s="79">
        <v>0</v>
      </c>
      <c r="O493" s="79"/>
      <c r="P493" s="78">
        <v>0</v>
      </c>
      <c r="Q493" s="78">
        <v>0</v>
      </c>
      <c r="R493" s="78">
        <v>0</v>
      </c>
      <c r="S493" s="78">
        <v>0</v>
      </c>
      <c r="T493" s="78">
        <v>0</v>
      </c>
      <c r="U493" s="78">
        <v>0</v>
      </c>
      <c r="V493" s="78">
        <v>0</v>
      </c>
      <c r="W493" s="101">
        <v>2</v>
      </c>
      <c r="X493" s="57">
        <f>E493*28+E493*28</f>
        <v>64136.800000000003</v>
      </c>
      <c r="Y493" s="101">
        <v>2</v>
      </c>
      <c r="Z493" s="57">
        <f t="shared" si="237"/>
        <v>26543.7</v>
      </c>
      <c r="AA493" s="73">
        <v>4159395.12</v>
      </c>
      <c r="AB493" s="74" t="s">
        <v>2121</v>
      </c>
      <c r="AC493" s="74">
        <v>2022</v>
      </c>
    </row>
    <row r="494" spans="1:29" s="36" customFormat="1" ht="30" x14ac:dyDescent="0.25">
      <c r="A494" s="101">
        <v>479</v>
      </c>
      <c r="B494" s="75">
        <v>174</v>
      </c>
      <c r="C494" s="55" t="s">
        <v>1550</v>
      </c>
      <c r="D494" s="56">
        <f>'Прил.1.1 -перечень домов'!D499</f>
        <v>1960</v>
      </c>
      <c r="E494" s="79">
        <v>1058.5</v>
      </c>
      <c r="F494" s="76">
        <f>SUM('Прил.1.1 -перечень домов'!J499)*(3.9*31+4.13*26+6.71*16+7.69*12+8.45*12+9.29*252)</f>
        <v>2803806.72</v>
      </c>
      <c r="G494" s="57">
        <f t="shared" si="267"/>
        <v>3738843.65</v>
      </c>
      <c r="H494" s="57">
        <v>0</v>
      </c>
      <c r="I494" s="57">
        <v>0</v>
      </c>
      <c r="J494" s="57">
        <v>0</v>
      </c>
      <c r="K494" s="57">
        <v>0</v>
      </c>
      <c r="L494" s="54">
        <v>0</v>
      </c>
      <c r="M494" s="78">
        <v>0</v>
      </c>
      <c r="N494" s="79">
        <v>0</v>
      </c>
      <c r="O494" s="79"/>
      <c r="P494" s="78">
        <v>0</v>
      </c>
      <c r="Q494" s="78">
        <v>0</v>
      </c>
      <c r="R494" s="78">
        <v>0</v>
      </c>
      <c r="S494" s="78">
        <v>0</v>
      </c>
      <c r="T494" s="57">
        <f>E494*3421</f>
        <v>3621128.5</v>
      </c>
      <c r="U494" s="78">
        <v>0</v>
      </c>
      <c r="V494" s="78">
        <v>0</v>
      </c>
      <c r="W494" s="101">
        <v>1</v>
      </c>
      <c r="X494" s="57">
        <f>E494*38</f>
        <v>40223</v>
      </c>
      <c r="Y494" s="101">
        <v>1</v>
      </c>
      <c r="Z494" s="57">
        <f t="shared" si="237"/>
        <v>77492.149999999994</v>
      </c>
      <c r="AA494" s="73">
        <v>3508891.62</v>
      </c>
      <c r="AB494" s="74" t="s">
        <v>2121</v>
      </c>
      <c r="AC494" s="74">
        <v>2022</v>
      </c>
    </row>
    <row r="495" spans="1:29" s="36" customFormat="1" ht="30" x14ac:dyDescent="0.25">
      <c r="A495" s="101">
        <v>480</v>
      </c>
      <c r="B495" s="75">
        <v>175</v>
      </c>
      <c r="C495" s="55" t="s">
        <v>1551</v>
      </c>
      <c r="D495" s="56">
        <f>'Прил.1.1 -перечень домов'!D500</f>
        <v>1960</v>
      </c>
      <c r="E495" s="57">
        <v>1068.2</v>
      </c>
      <c r="F495" s="76">
        <f>SUM('Прил.1.1 -перечень домов'!J500)*(3.9*31+4.13*26+6.71*16+7.69*12+8.45*12+9.29*252)</f>
        <v>2839686.72</v>
      </c>
      <c r="G495" s="57">
        <f t="shared" si="267"/>
        <v>3498911.25</v>
      </c>
      <c r="H495" s="57">
        <v>0</v>
      </c>
      <c r="I495" s="57">
        <v>0</v>
      </c>
      <c r="J495" s="57">
        <v>0</v>
      </c>
      <c r="K495" s="57">
        <v>0</v>
      </c>
      <c r="L495" s="54">
        <v>0</v>
      </c>
      <c r="M495" s="57">
        <v>0</v>
      </c>
      <c r="N495" s="57">
        <v>652</v>
      </c>
      <c r="O495" s="57">
        <v>5177</v>
      </c>
      <c r="P495" s="57">
        <f>O495*N495</f>
        <v>3375404</v>
      </c>
      <c r="Q495" s="57">
        <v>0</v>
      </c>
      <c r="R495" s="57">
        <v>0</v>
      </c>
      <c r="S495" s="57">
        <v>0</v>
      </c>
      <c r="T495" s="57">
        <v>0</v>
      </c>
      <c r="U495" s="57">
        <v>0</v>
      </c>
      <c r="V495" s="57">
        <v>0</v>
      </c>
      <c r="W495" s="101">
        <v>1</v>
      </c>
      <c r="X495" s="57">
        <f t="shared" ref="X495" si="278">E495*48</f>
        <v>51273.599999999999</v>
      </c>
      <c r="Y495" s="101">
        <v>1</v>
      </c>
      <c r="Z495" s="57">
        <f t="shared" si="237"/>
        <v>72233.649999999994</v>
      </c>
      <c r="AA495" s="73">
        <v>3499295.25</v>
      </c>
      <c r="AB495" s="74" t="s">
        <v>2121</v>
      </c>
      <c r="AC495" s="74">
        <v>2022</v>
      </c>
    </row>
    <row r="496" spans="1:29" s="36" customFormat="1" ht="30" x14ac:dyDescent="0.25">
      <c r="A496" s="101">
        <v>481</v>
      </c>
      <c r="B496" s="75">
        <v>176</v>
      </c>
      <c r="C496" s="55" t="s">
        <v>1552</v>
      </c>
      <c r="D496" s="56">
        <f>'Прил.1.1 -перечень домов'!D501</f>
        <v>1957</v>
      </c>
      <c r="E496" s="79">
        <v>2957.6</v>
      </c>
      <c r="F496" s="76">
        <f>SUM('Прил.1.1 -перечень домов'!J501)*(3.9*31+4.13*26+6.71*16+7.69*12+8.45*12+9.29*252)</f>
        <v>7808923.2000000002</v>
      </c>
      <c r="G496" s="57">
        <f t="shared" si="267"/>
        <v>8324993.3300000001</v>
      </c>
      <c r="H496" s="57">
        <v>0</v>
      </c>
      <c r="I496" s="57">
        <f t="shared" ref="I496:I499" si="279">E496*2700</f>
        <v>7985520</v>
      </c>
      <c r="J496" s="57">
        <v>0</v>
      </c>
      <c r="K496" s="57">
        <v>0</v>
      </c>
      <c r="L496" s="54">
        <v>0</v>
      </c>
      <c r="M496" s="78">
        <v>0</v>
      </c>
      <c r="N496" s="79">
        <v>0</v>
      </c>
      <c r="O496" s="79"/>
      <c r="P496" s="78">
        <v>0</v>
      </c>
      <c r="Q496" s="78">
        <v>0</v>
      </c>
      <c r="R496" s="78">
        <v>0</v>
      </c>
      <c r="S496" s="78">
        <v>0</v>
      </c>
      <c r="T496" s="78">
        <v>0</v>
      </c>
      <c r="U496" s="78">
        <v>0</v>
      </c>
      <c r="V496" s="78">
        <v>0</v>
      </c>
      <c r="W496" s="101">
        <v>1</v>
      </c>
      <c r="X496" s="57">
        <f t="shared" ref="X496:X499" si="280">E496*57</f>
        <v>168583.2</v>
      </c>
      <c r="Y496" s="101">
        <v>1</v>
      </c>
      <c r="Z496" s="57">
        <f t="shared" si="237"/>
        <v>170890.13</v>
      </c>
      <c r="AA496" s="73">
        <v>4288848.62</v>
      </c>
      <c r="AB496" s="74" t="s">
        <v>2122</v>
      </c>
      <c r="AC496" s="74">
        <v>2021</v>
      </c>
    </row>
    <row r="497" spans="1:29" s="36" customFormat="1" ht="30" x14ac:dyDescent="0.25">
      <c r="A497" s="101">
        <v>482</v>
      </c>
      <c r="B497" s="75">
        <v>177</v>
      </c>
      <c r="C497" s="55" t="s">
        <v>1553</v>
      </c>
      <c r="D497" s="56">
        <f>'Прил.1.1 -перечень домов'!D502</f>
        <v>1982</v>
      </c>
      <c r="E497" s="79">
        <v>4368.8999999999996</v>
      </c>
      <c r="F497" s="76">
        <f>SUM('Прил.1.1 -перечень домов'!J502)*(3.9*31+4.13*26+6.71*16+7.69*12+8.45*12+9.29*252)</f>
        <v>11630286.720000001</v>
      </c>
      <c r="G497" s="57">
        <f t="shared" si="267"/>
        <v>12297492.34</v>
      </c>
      <c r="H497" s="57">
        <v>0</v>
      </c>
      <c r="I497" s="57">
        <f t="shared" si="279"/>
        <v>11796030</v>
      </c>
      <c r="J497" s="57">
        <v>0</v>
      </c>
      <c r="K497" s="57">
        <v>0</v>
      </c>
      <c r="L497" s="54">
        <v>0</v>
      </c>
      <c r="M497" s="78">
        <v>0</v>
      </c>
      <c r="N497" s="79">
        <v>0</v>
      </c>
      <c r="O497" s="79"/>
      <c r="P497" s="78">
        <v>0</v>
      </c>
      <c r="Q497" s="78">
        <v>0</v>
      </c>
      <c r="R497" s="78">
        <v>0</v>
      </c>
      <c r="S497" s="78">
        <v>0</v>
      </c>
      <c r="T497" s="78">
        <v>0</v>
      </c>
      <c r="U497" s="78">
        <v>0</v>
      </c>
      <c r="V497" s="78">
        <v>0</v>
      </c>
      <c r="W497" s="101">
        <v>1</v>
      </c>
      <c r="X497" s="57">
        <f t="shared" si="280"/>
        <v>249027.3</v>
      </c>
      <c r="Y497" s="101">
        <v>1</v>
      </c>
      <c r="Z497" s="57">
        <f t="shared" si="237"/>
        <v>252435.04</v>
      </c>
      <c r="AA497" s="73"/>
      <c r="AB497" s="74"/>
      <c r="AC497" s="74"/>
    </row>
    <row r="498" spans="1:29" s="36" customFormat="1" ht="30" x14ac:dyDescent="0.25">
      <c r="A498" s="101">
        <v>483</v>
      </c>
      <c r="B498" s="75">
        <v>178</v>
      </c>
      <c r="C498" s="55" t="s">
        <v>1554</v>
      </c>
      <c r="D498" s="56">
        <f>'Прил.1.1 -перечень домов'!D503</f>
        <v>1961</v>
      </c>
      <c r="E498" s="79">
        <v>1003.1</v>
      </c>
      <c r="F498" s="76">
        <f>SUM('Прил.1.1 -перечень домов'!J503)*(3.9*31+4.13*26+6.71*16+7.69*12+8.45*12+9.29*252)</f>
        <v>2691574.08</v>
      </c>
      <c r="G498" s="57">
        <f t="shared" si="267"/>
        <v>2823505.82</v>
      </c>
      <c r="H498" s="57">
        <v>0</v>
      </c>
      <c r="I498" s="57">
        <f t="shared" si="279"/>
        <v>2708370</v>
      </c>
      <c r="J498" s="57">
        <v>0</v>
      </c>
      <c r="K498" s="57">
        <v>0</v>
      </c>
      <c r="L498" s="54">
        <v>0</v>
      </c>
      <c r="M498" s="78">
        <v>0</v>
      </c>
      <c r="N498" s="79">
        <v>0</v>
      </c>
      <c r="O498" s="79"/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101">
        <v>1</v>
      </c>
      <c r="X498" s="57">
        <f t="shared" si="280"/>
        <v>57176.7</v>
      </c>
      <c r="Y498" s="101">
        <v>1</v>
      </c>
      <c r="Z498" s="57">
        <f t="shared" si="237"/>
        <v>57959.12</v>
      </c>
      <c r="AA498" s="73">
        <v>3152257.06</v>
      </c>
      <c r="AB498" s="74" t="s">
        <v>2121</v>
      </c>
      <c r="AC498" s="74">
        <v>2022</v>
      </c>
    </row>
    <row r="499" spans="1:29" s="36" customFormat="1" ht="30" x14ac:dyDescent="0.25">
      <c r="A499" s="101">
        <v>484</v>
      </c>
      <c r="B499" s="75">
        <v>179</v>
      </c>
      <c r="C499" s="55" t="s">
        <v>1555</v>
      </c>
      <c r="D499" s="56">
        <f>'Прил.1.1 -перечень домов'!D504</f>
        <v>1960</v>
      </c>
      <c r="E499" s="79">
        <v>1645.6</v>
      </c>
      <c r="F499" s="76">
        <f>SUM('Прил.1.1 -перечень домов'!J504)*(3.9*31+4.13*26+6.71*16+7.69*12+8.45*12+9.29*252)</f>
        <v>4380804.4800000004</v>
      </c>
      <c r="G499" s="57">
        <f t="shared" si="267"/>
        <v>4632001.97</v>
      </c>
      <c r="H499" s="57">
        <v>0</v>
      </c>
      <c r="I499" s="57">
        <f t="shared" si="279"/>
        <v>4443120</v>
      </c>
      <c r="J499" s="57">
        <v>0</v>
      </c>
      <c r="K499" s="57">
        <v>0</v>
      </c>
      <c r="L499" s="54">
        <v>0</v>
      </c>
      <c r="M499" s="78">
        <v>0</v>
      </c>
      <c r="N499" s="79">
        <v>0</v>
      </c>
      <c r="O499" s="79"/>
      <c r="P499" s="78">
        <v>0</v>
      </c>
      <c r="Q499" s="78">
        <v>0</v>
      </c>
      <c r="R499" s="78">
        <v>0</v>
      </c>
      <c r="S499" s="78">
        <v>0</v>
      </c>
      <c r="T499" s="78">
        <v>0</v>
      </c>
      <c r="U499" s="78">
        <v>0</v>
      </c>
      <c r="V499" s="78">
        <v>0</v>
      </c>
      <c r="W499" s="101">
        <v>1</v>
      </c>
      <c r="X499" s="57">
        <f t="shared" si="280"/>
        <v>93799.2</v>
      </c>
      <c r="Y499" s="101">
        <v>1</v>
      </c>
      <c r="Z499" s="57">
        <f t="shared" si="237"/>
        <v>95082.77</v>
      </c>
      <c r="AA499" s="73">
        <v>5798832.8899999997</v>
      </c>
      <c r="AB499" s="74" t="s">
        <v>2121</v>
      </c>
      <c r="AC499" s="74">
        <v>2022</v>
      </c>
    </row>
    <row r="500" spans="1:29" s="36" customFormat="1" ht="30" x14ac:dyDescent="0.25">
      <c r="A500" s="101">
        <v>485</v>
      </c>
      <c r="B500" s="75">
        <v>180</v>
      </c>
      <c r="C500" s="55" t="s">
        <v>1556</v>
      </c>
      <c r="D500" s="56">
        <f>'Прил.1.1 -перечень домов'!D505</f>
        <v>1979</v>
      </c>
      <c r="E500" s="79">
        <v>5761.8</v>
      </c>
      <c r="F500" s="76">
        <f>SUM('Прил.1.1 -перечень домов'!J505)*(3.9*31+4.13*26+6.71*16+7.69*12+8.45*12+9.29*252)</f>
        <v>14377833.6</v>
      </c>
      <c r="G500" s="57">
        <f t="shared" si="267"/>
        <v>6696226.8300000001</v>
      </c>
      <c r="H500" s="57">
        <v>0</v>
      </c>
      <c r="I500" s="57">
        <v>0</v>
      </c>
      <c r="J500" s="57">
        <f>E500*855</f>
        <v>4926339</v>
      </c>
      <c r="K500" s="57">
        <f t="shared" ref="K500" si="281">E500*228</f>
        <v>1313690.3999999999</v>
      </c>
      <c r="L500" s="54">
        <v>0</v>
      </c>
      <c r="M500" s="78">
        <v>0</v>
      </c>
      <c r="N500" s="79">
        <v>0</v>
      </c>
      <c r="O500" s="79"/>
      <c r="P500" s="78">
        <v>0</v>
      </c>
      <c r="Q500" s="78">
        <v>0</v>
      </c>
      <c r="R500" s="78">
        <v>0</v>
      </c>
      <c r="S500" s="78">
        <v>0</v>
      </c>
      <c r="T500" s="78">
        <v>0</v>
      </c>
      <c r="U500" s="78">
        <v>0</v>
      </c>
      <c r="V500" s="78">
        <v>0</v>
      </c>
      <c r="W500" s="101">
        <v>2</v>
      </c>
      <c r="X500" s="57">
        <f>E500*28+E500*28</f>
        <v>322660.8</v>
      </c>
      <c r="Y500" s="101">
        <v>2</v>
      </c>
      <c r="Z500" s="57">
        <f t="shared" si="237"/>
        <v>133536.63</v>
      </c>
      <c r="AA500" s="73"/>
      <c r="AB500" s="74"/>
      <c r="AC500" s="74"/>
    </row>
    <row r="501" spans="1:29" s="36" customFormat="1" ht="30" x14ac:dyDescent="0.25">
      <c r="A501" s="101">
        <v>486</v>
      </c>
      <c r="B501" s="75">
        <v>181</v>
      </c>
      <c r="C501" s="55" t="s">
        <v>1557</v>
      </c>
      <c r="D501" s="56">
        <f>'Прил.1.1 -перечень домов'!D506</f>
        <v>1972</v>
      </c>
      <c r="E501" s="57">
        <v>8641.2000000000007</v>
      </c>
      <c r="F501" s="76">
        <f>SUM('Прил.1.1 -перечень домов'!J506)*(3.9*31+4.13*26+6.71*16+7.69*12+8.45*12+9.29*252)</f>
        <v>22701993.600000001</v>
      </c>
      <c r="G501" s="57">
        <f t="shared" si="267"/>
        <v>12294337.810000001</v>
      </c>
      <c r="H501" s="57">
        <v>0</v>
      </c>
      <c r="I501" s="57">
        <v>0</v>
      </c>
      <c r="J501" s="57">
        <v>0</v>
      </c>
      <c r="K501" s="57">
        <v>0</v>
      </c>
      <c r="L501" s="54">
        <v>0</v>
      </c>
      <c r="M501" s="57">
        <v>0</v>
      </c>
      <c r="N501" s="57">
        <v>2412</v>
      </c>
      <c r="O501" s="57">
        <v>4822</v>
      </c>
      <c r="P501" s="57">
        <f>O501*N501</f>
        <v>11630664</v>
      </c>
      <c r="Q501" s="57">
        <v>0</v>
      </c>
      <c r="R501" s="57">
        <v>0</v>
      </c>
      <c r="S501" s="57">
        <v>0</v>
      </c>
      <c r="T501" s="57">
        <v>0</v>
      </c>
      <c r="U501" s="57">
        <v>0</v>
      </c>
      <c r="V501" s="57">
        <v>0</v>
      </c>
      <c r="W501" s="101">
        <v>1</v>
      </c>
      <c r="X501" s="57">
        <f t="shared" ref="X501" si="282">E501*48</f>
        <v>414777.59999999998</v>
      </c>
      <c r="Y501" s="101">
        <v>1</v>
      </c>
      <c r="Z501" s="57">
        <f t="shared" si="237"/>
        <v>248896.21</v>
      </c>
      <c r="AA501" s="73"/>
      <c r="AB501" s="74"/>
      <c r="AC501" s="74"/>
    </row>
    <row r="502" spans="1:29" s="36" customFormat="1" ht="30" x14ac:dyDescent="0.25">
      <c r="A502" s="101">
        <v>487</v>
      </c>
      <c r="B502" s="75">
        <v>182</v>
      </c>
      <c r="C502" s="55" t="s">
        <v>1558</v>
      </c>
      <c r="D502" s="56">
        <f>'Прил.1.1 -перечень домов'!D507</f>
        <v>1975</v>
      </c>
      <c r="E502" s="79">
        <v>4865.7</v>
      </c>
      <c r="F502" s="76">
        <f>SUM('Прил.1.1 -перечень домов'!J507)*(3.9*31+4.13*26+6.71*16+7.69*12+8.45*12+9.29*252)</f>
        <v>12656741.76</v>
      </c>
      <c r="G502" s="57">
        <f t="shared" si="267"/>
        <v>13695875.050000001</v>
      </c>
      <c r="H502" s="57">
        <v>0</v>
      </c>
      <c r="I502" s="57">
        <f>E502*2700</f>
        <v>13137390</v>
      </c>
      <c r="J502" s="57">
        <v>0</v>
      </c>
      <c r="K502" s="57">
        <v>0</v>
      </c>
      <c r="L502" s="54">
        <v>0</v>
      </c>
      <c r="M502" s="78">
        <v>0</v>
      </c>
      <c r="N502" s="79">
        <v>0</v>
      </c>
      <c r="O502" s="79"/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101">
        <v>1</v>
      </c>
      <c r="X502" s="57">
        <f t="shared" ref="X502" si="283">E502*57</f>
        <v>277344.90000000002</v>
      </c>
      <c r="Y502" s="101">
        <v>1</v>
      </c>
      <c r="Z502" s="57">
        <f t="shared" si="237"/>
        <v>281140.15000000002</v>
      </c>
      <c r="AA502" s="73"/>
      <c r="AB502" s="74"/>
      <c r="AC502" s="74"/>
    </row>
    <row r="503" spans="1:29" s="36" customFormat="1" ht="30" x14ac:dyDescent="0.25">
      <c r="A503" s="101">
        <v>488</v>
      </c>
      <c r="B503" s="75">
        <v>183</v>
      </c>
      <c r="C503" s="55" t="s">
        <v>1559</v>
      </c>
      <c r="D503" s="56">
        <f>'Прил.1.1 -перечень домов'!D508</f>
        <v>1962</v>
      </c>
      <c r="E503" s="79">
        <v>3491.1</v>
      </c>
      <c r="F503" s="76">
        <f>SUM('Прил.1.1 -перечень домов'!J508)*(3.9*31+4.13*26+6.71*16+7.69*12+8.45*12+9.29*252)</f>
        <v>9261345.5999999996</v>
      </c>
      <c r="G503" s="57">
        <f t="shared" si="267"/>
        <v>3146517.96</v>
      </c>
      <c r="H503" s="57">
        <v>0</v>
      </c>
      <c r="I503" s="57">
        <v>0</v>
      </c>
      <c r="J503" s="57">
        <f>E503*855</f>
        <v>2984890.5</v>
      </c>
      <c r="K503" s="57">
        <v>0</v>
      </c>
      <c r="L503" s="54">
        <v>0</v>
      </c>
      <c r="M503" s="57">
        <v>0</v>
      </c>
      <c r="N503" s="57">
        <v>0</v>
      </c>
      <c r="O503" s="57"/>
      <c r="P503" s="57">
        <v>0</v>
      </c>
      <c r="Q503" s="57">
        <v>0</v>
      </c>
      <c r="R503" s="57">
        <v>0</v>
      </c>
      <c r="S503" s="57">
        <v>0</v>
      </c>
      <c r="T503" s="57">
        <v>0</v>
      </c>
      <c r="U503" s="57">
        <v>0</v>
      </c>
      <c r="V503" s="57">
        <v>0</v>
      </c>
      <c r="W503" s="101">
        <v>1</v>
      </c>
      <c r="X503" s="57">
        <f>E503*28</f>
        <v>97750.8</v>
      </c>
      <c r="Y503" s="101">
        <v>1</v>
      </c>
      <c r="Z503" s="57">
        <f t="shared" si="237"/>
        <v>63876.66</v>
      </c>
      <c r="AA503" s="73">
        <v>5334697.05</v>
      </c>
      <c r="AB503" s="74" t="s">
        <v>2121</v>
      </c>
      <c r="AC503" s="74">
        <v>2021</v>
      </c>
    </row>
    <row r="504" spans="1:29" s="36" customFormat="1" ht="30" x14ac:dyDescent="0.25">
      <c r="A504" s="101">
        <v>489</v>
      </c>
      <c r="B504" s="75">
        <v>184</v>
      </c>
      <c r="C504" s="55" t="s">
        <v>1560</v>
      </c>
      <c r="D504" s="56">
        <f>'Прил.1.1 -перечень домов'!D509</f>
        <v>1962</v>
      </c>
      <c r="E504" s="79">
        <v>3456.57</v>
      </c>
      <c r="F504" s="76">
        <f>SUM('Прил.1.1 -перечень домов'!J509)*(3.9*31+4.13*26+6.71*16+7.69*12+8.45*12+9.29*252)</f>
        <v>9128934.0500000007</v>
      </c>
      <c r="G504" s="57">
        <f t="shared" si="267"/>
        <v>2757406.13</v>
      </c>
      <c r="H504" s="57">
        <f t="shared" ref="H504" si="284">E504*735</f>
        <v>2540578.9500000002</v>
      </c>
      <c r="I504" s="57">
        <v>0</v>
      </c>
      <c r="J504" s="57">
        <v>0</v>
      </c>
      <c r="K504" s="57">
        <v>0</v>
      </c>
      <c r="L504" s="54">
        <v>0</v>
      </c>
      <c r="M504" s="57">
        <v>0</v>
      </c>
      <c r="N504" s="57">
        <v>0</v>
      </c>
      <c r="O504" s="57"/>
      <c r="P504" s="57">
        <v>0</v>
      </c>
      <c r="Q504" s="57">
        <v>0</v>
      </c>
      <c r="R504" s="57">
        <v>0</v>
      </c>
      <c r="S504" s="57">
        <v>0</v>
      </c>
      <c r="T504" s="57">
        <v>0</v>
      </c>
      <c r="U504" s="57">
        <v>0</v>
      </c>
      <c r="V504" s="57">
        <v>0</v>
      </c>
      <c r="W504" s="101">
        <v>1</v>
      </c>
      <c r="X504" s="57">
        <f>E504*47</f>
        <v>162458.79</v>
      </c>
      <c r="Y504" s="101">
        <v>1</v>
      </c>
      <c r="Z504" s="57">
        <f t="shared" si="237"/>
        <v>54368.39</v>
      </c>
      <c r="AA504" s="73">
        <v>7576724.2400000002</v>
      </c>
      <c r="AB504" s="74" t="s">
        <v>2121</v>
      </c>
      <c r="AC504" s="74">
        <v>2022</v>
      </c>
    </row>
    <row r="505" spans="1:29" s="36" customFormat="1" ht="30" x14ac:dyDescent="0.25">
      <c r="A505" s="101">
        <v>490</v>
      </c>
      <c r="B505" s="75">
        <v>185</v>
      </c>
      <c r="C505" s="55" t="s">
        <v>1561</v>
      </c>
      <c r="D505" s="56">
        <f>'Прил.1.1 -перечень домов'!D510</f>
        <v>1963</v>
      </c>
      <c r="E505" s="79">
        <v>1751.4</v>
      </c>
      <c r="F505" s="76">
        <f>SUM('Прил.1.1 -перечень домов'!J510)*(3.9*31+4.13*26+6.71*16+7.69*12+8.45*12+9.29*252)</f>
        <v>4637992.32</v>
      </c>
      <c r="G505" s="57">
        <f t="shared" ref="G505:G506" si="285">H505+I505+J505+K505+M505+P505+R505+T505+V505+X505+Z505</f>
        <v>4929805.6900000004</v>
      </c>
      <c r="H505" s="57">
        <v>0</v>
      </c>
      <c r="I505" s="57">
        <f>E505*2700</f>
        <v>4728780</v>
      </c>
      <c r="J505" s="57">
        <v>0</v>
      </c>
      <c r="K505" s="57">
        <v>0</v>
      </c>
      <c r="L505" s="54">
        <v>0</v>
      </c>
      <c r="M505" s="78">
        <v>0</v>
      </c>
      <c r="N505" s="79">
        <v>0</v>
      </c>
      <c r="O505" s="79"/>
      <c r="P505" s="78">
        <v>0</v>
      </c>
      <c r="Q505" s="78">
        <v>0</v>
      </c>
      <c r="R505" s="78">
        <v>0</v>
      </c>
      <c r="S505" s="78">
        <v>0</v>
      </c>
      <c r="T505" s="78">
        <v>0</v>
      </c>
      <c r="U505" s="78">
        <v>0</v>
      </c>
      <c r="V505" s="78">
        <v>0</v>
      </c>
      <c r="W505" s="101">
        <v>1</v>
      </c>
      <c r="X505" s="57">
        <f t="shared" ref="X505:X506" si="286">E505*57</f>
        <v>99829.8</v>
      </c>
      <c r="Y505" s="101">
        <v>1</v>
      </c>
      <c r="Z505" s="57">
        <f t="shared" si="237"/>
        <v>101195.89</v>
      </c>
      <c r="AA505" s="73"/>
      <c r="AB505" s="74"/>
      <c r="AC505" s="74"/>
    </row>
    <row r="506" spans="1:29" s="36" customFormat="1" ht="30" x14ac:dyDescent="0.25">
      <c r="A506" s="101">
        <v>491</v>
      </c>
      <c r="B506" s="75">
        <v>186</v>
      </c>
      <c r="C506" s="55" t="s">
        <v>1562</v>
      </c>
      <c r="D506" s="56">
        <f>'Прил.1.1 -перечень домов'!D511</f>
        <v>1967</v>
      </c>
      <c r="E506" s="79">
        <v>1739</v>
      </c>
      <c r="F506" s="76">
        <f>SUM('Прил.1.1 -перечень домов'!J511)*(3.9*31+4.13*26+6.71*16+7.69*12+8.45*12+9.29*252)</f>
        <v>4603834.5599999996</v>
      </c>
      <c r="G506" s="57">
        <f t="shared" si="285"/>
        <v>4894902.42</v>
      </c>
      <c r="H506" s="78">
        <v>0</v>
      </c>
      <c r="I506" s="57">
        <f>E506*2700</f>
        <v>4695300</v>
      </c>
      <c r="J506" s="78">
        <v>0</v>
      </c>
      <c r="K506" s="78">
        <v>0</v>
      </c>
      <c r="L506" s="54">
        <v>0</v>
      </c>
      <c r="M506" s="78">
        <v>0</v>
      </c>
      <c r="N506" s="78">
        <v>0</v>
      </c>
      <c r="O506" s="78"/>
      <c r="P506" s="78">
        <v>0</v>
      </c>
      <c r="Q506" s="78">
        <v>0</v>
      </c>
      <c r="R506" s="78">
        <v>0</v>
      </c>
      <c r="S506" s="78">
        <v>0</v>
      </c>
      <c r="T506" s="78">
        <v>0</v>
      </c>
      <c r="U506" s="78">
        <v>0</v>
      </c>
      <c r="V506" s="78">
        <v>0</v>
      </c>
      <c r="W506" s="101">
        <v>1</v>
      </c>
      <c r="X506" s="57">
        <f t="shared" si="286"/>
        <v>99123</v>
      </c>
      <c r="Y506" s="101">
        <v>1</v>
      </c>
      <c r="Z506" s="57">
        <f t="shared" si="237"/>
        <v>100479.42</v>
      </c>
      <c r="AA506" s="73"/>
      <c r="AB506" s="74"/>
      <c r="AC506" s="74"/>
    </row>
    <row r="507" spans="1:29" s="36" customFormat="1" ht="30" x14ac:dyDescent="0.25">
      <c r="A507" s="101">
        <v>492</v>
      </c>
      <c r="B507" s="75">
        <v>187</v>
      </c>
      <c r="C507" s="55" t="s">
        <v>1563</v>
      </c>
      <c r="D507" s="56">
        <f>'Прил.1.1 -перечень домов'!D512</f>
        <v>1987</v>
      </c>
      <c r="E507" s="57">
        <v>8237.4</v>
      </c>
      <c r="F507" s="76">
        <f>SUM('Прил.1.1 -перечень домов'!J512)*(3.9*31+4.13*26+6.71*16+7.69*12+8.45*12+9.29*252)</f>
        <v>21419498.879999999</v>
      </c>
      <c r="G507" s="57">
        <f t="shared" ref="G507:G512" si="287">H507+I507+J507+K507+M507+P507+R507+T507+V507+X507+Z507</f>
        <v>13391844.050000001</v>
      </c>
      <c r="H507" s="57">
        <v>0</v>
      </c>
      <c r="I507" s="57">
        <v>0</v>
      </c>
      <c r="J507" s="57">
        <v>0</v>
      </c>
      <c r="K507" s="57">
        <v>0</v>
      </c>
      <c r="L507" s="54">
        <v>0</v>
      </c>
      <c r="M507" s="57">
        <v>0</v>
      </c>
      <c r="N507" s="57">
        <v>2136</v>
      </c>
      <c r="O507" s="57">
        <v>5957</v>
      </c>
      <c r="P507" s="57">
        <f t="shared" ref="P507:P508" si="288">O507*N507</f>
        <v>12724152</v>
      </c>
      <c r="Q507" s="57">
        <v>0</v>
      </c>
      <c r="R507" s="57">
        <v>0</v>
      </c>
      <c r="S507" s="57">
        <v>0</v>
      </c>
      <c r="T507" s="57">
        <v>0</v>
      </c>
      <c r="U507" s="57">
        <v>0</v>
      </c>
      <c r="V507" s="57">
        <v>0</v>
      </c>
      <c r="W507" s="101">
        <v>1</v>
      </c>
      <c r="X507" s="57">
        <f t="shared" ref="X507:X508" si="289">E507*48</f>
        <v>395395.2</v>
      </c>
      <c r="Y507" s="101">
        <v>1</v>
      </c>
      <c r="Z507" s="57">
        <f t="shared" si="237"/>
        <v>272296.84999999998</v>
      </c>
      <c r="AA507" s="73"/>
      <c r="AB507" s="74"/>
      <c r="AC507" s="74"/>
    </row>
    <row r="508" spans="1:29" s="36" customFormat="1" ht="30" x14ac:dyDescent="0.25">
      <c r="A508" s="101">
        <v>493</v>
      </c>
      <c r="B508" s="75">
        <v>188</v>
      </c>
      <c r="C508" s="55" t="s">
        <v>1564</v>
      </c>
      <c r="D508" s="56">
        <f>'Прил.1.1 -перечень домов'!D513</f>
        <v>1984</v>
      </c>
      <c r="E508" s="57">
        <v>10449.9</v>
      </c>
      <c r="F508" s="76">
        <f>SUM('Прил.1.1 -перечень домов'!J513)*(3.9*31+4.13*26+6.71*16+7.69*12+8.45*12+9.29*252)</f>
        <v>27352328.640000001</v>
      </c>
      <c r="G508" s="57">
        <f t="shared" si="287"/>
        <v>7938633.3099999996</v>
      </c>
      <c r="H508" s="57">
        <v>0</v>
      </c>
      <c r="I508" s="57">
        <v>0</v>
      </c>
      <c r="J508" s="57">
        <v>0</v>
      </c>
      <c r="K508" s="57">
        <v>0</v>
      </c>
      <c r="L508" s="54">
        <v>0</v>
      </c>
      <c r="M508" s="57">
        <v>0</v>
      </c>
      <c r="N508" s="57">
        <v>1510</v>
      </c>
      <c r="O508" s="57">
        <v>4822</v>
      </c>
      <c r="P508" s="57">
        <f t="shared" si="288"/>
        <v>7281220</v>
      </c>
      <c r="Q508" s="57">
        <v>0</v>
      </c>
      <c r="R508" s="57">
        <v>0</v>
      </c>
      <c r="S508" s="57">
        <v>0</v>
      </c>
      <c r="T508" s="57">
        <v>0</v>
      </c>
      <c r="U508" s="57">
        <v>0</v>
      </c>
      <c r="V508" s="57">
        <v>0</v>
      </c>
      <c r="W508" s="101">
        <v>1</v>
      </c>
      <c r="X508" s="57">
        <f t="shared" si="289"/>
        <v>501595.2</v>
      </c>
      <c r="Y508" s="101">
        <v>1</v>
      </c>
      <c r="Z508" s="57">
        <f t="shared" si="237"/>
        <v>155818.10999999999</v>
      </c>
      <c r="AA508" s="73"/>
      <c r="AB508" s="74"/>
      <c r="AC508" s="74"/>
    </row>
    <row r="509" spans="1:29" s="36" customFormat="1" ht="30" x14ac:dyDescent="0.25">
      <c r="A509" s="101">
        <v>494</v>
      </c>
      <c r="B509" s="75">
        <v>189</v>
      </c>
      <c r="C509" s="55" t="s">
        <v>1565</v>
      </c>
      <c r="D509" s="56">
        <f>'Прил.1.1 -перечень домов'!D514</f>
        <v>1955</v>
      </c>
      <c r="E509" s="79">
        <v>12317.9</v>
      </c>
      <c r="F509" s="76">
        <f>SUM('Прил.1.1 -перечень домов'!J514)*(3.9*31+4.13*26+6.71*16+7.69*12+8.45*12+9.29*252)</f>
        <v>31929468.48</v>
      </c>
      <c r="G509" s="57">
        <f t="shared" si="287"/>
        <v>43509402.170000002</v>
      </c>
      <c r="H509" s="57">
        <v>0</v>
      </c>
      <c r="I509" s="57">
        <v>0</v>
      </c>
      <c r="J509" s="57">
        <v>0</v>
      </c>
      <c r="K509" s="57">
        <v>0</v>
      </c>
      <c r="L509" s="54">
        <v>0</v>
      </c>
      <c r="M509" s="57">
        <v>0</v>
      </c>
      <c r="N509" s="57">
        <v>0</v>
      </c>
      <c r="O509" s="57"/>
      <c r="P509" s="57">
        <v>0</v>
      </c>
      <c r="Q509" s="57">
        <v>0</v>
      </c>
      <c r="R509" s="57">
        <v>0</v>
      </c>
      <c r="S509" s="57">
        <v>0</v>
      </c>
      <c r="T509" s="57">
        <f>E509*3421</f>
        <v>42139535.899999999</v>
      </c>
      <c r="U509" s="57">
        <v>0</v>
      </c>
      <c r="V509" s="57">
        <v>0</v>
      </c>
      <c r="W509" s="101">
        <v>1</v>
      </c>
      <c r="X509" s="57">
        <f>E509*38</f>
        <v>468080.2</v>
      </c>
      <c r="Y509" s="101">
        <v>1</v>
      </c>
      <c r="Z509" s="57">
        <f t="shared" ref="Z509:Z569" si="290">(H509+I509+J509+K509+M509+P509+R509+T509+V509)*0.0214</f>
        <v>901786.07</v>
      </c>
      <c r="AA509" s="73"/>
      <c r="AB509" s="74"/>
      <c r="AC509" s="74"/>
    </row>
    <row r="510" spans="1:29" s="36" customFormat="1" ht="30" x14ac:dyDescent="0.25">
      <c r="A510" s="101">
        <v>495</v>
      </c>
      <c r="B510" s="75">
        <v>190</v>
      </c>
      <c r="C510" s="55" t="s">
        <v>1566</v>
      </c>
      <c r="D510" s="56">
        <f>'Прил.1.1 -перечень домов'!D515</f>
        <v>1947</v>
      </c>
      <c r="E510" s="79">
        <v>3627.5</v>
      </c>
      <c r="F510" s="76">
        <f>SUM('Прил.1.1 -перечень домов'!J515)*(3.9*31+4.13*26+6.71*16+7.69*12+8.45*12+9.29*252)</f>
        <v>9534607.6799999997</v>
      </c>
      <c r="G510" s="57">
        <f t="shared" si="287"/>
        <v>2893761.95</v>
      </c>
      <c r="H510" s="57">
        <f t="shared" ref="H510:H511" si="291">E510*735</f>
        <v>2666212.5</v>
      </c>
      <c r="I510" s="57">
        <v>0</v>
      </c>
      <c r="J510" s="57">
        <v>0</v>
      </c>
      <c r="K510" s="57">
        <v>0</v>
      </c>
      <c r="L510" s="54">
        <v>0</v>
      </c>
      <c r="M510" s="57">
        <v>0</v>
      </c>
      <c r="N510" s="57">
        <v>0</v>
      </c>
      <c r="O510" s="57"/>
      <c r="P510" s="57">
        <v>0</v>
      </c>
      <c r="Q510" s="57">
        <v>0</v>
      </c>
      <c r="R510" s="57">
        <v>0</v>
      </c>
      <c r="S510" s="57">
        <v>0</v>
      </c>
      <c r="T510" s="57">
        <v>0</v>
      </c>
      <c r="U510" s="57">
        <v>0</v>
      </c>
      <c r="V510" s="57">
        <v>0</v>
      </c>
      <c r="W510" s="101">
        <v>1</v>
      </c>
      <c r="X510" s="57">
        <f t="shared" ref="X510:X511" si="292">E510*47</f>
        <v>170492.5</v>
      </c>
      <c r="Y510" s="101">
        <v>1</v>
      </c>
      <c r="Z510" s="57">
        <f t="shared" si="290"/>
        <v>57056.95</v>
      </c>
      <c r="AA510" s="73"/>
      <c r="AB510" s="74"/>
      <c r="AC510" s="74"/>
    </row>
    <row r="511" spans="1:29" s="36" customFormat="1" ht="30" x14ac:dyDescent="0.25">
      <c r="A511" s="101">
        <v>496</v>
      </c>
      <c r="B511" s="75">
        <v>191</v>
      </c>
      <c r="C511" s="55" t="s">
        <v>1567</v>
      </c>
      <c r="D511" s="56">
        <f>'Прил.1.1 -перечень домов'!D516</f>
        <v>1939</v>
      </c>
      <c r="E511" s="79">
        <v>3341.6</v>
      </c>
      <c r="F511" s="76">
        <f>SUM('Прил.1.1 -перечень домов'!J516)*(3.9*31+4.13*26+6.71*16+7.69*12+8.45*12+9.29*252)</f>
        <v>8544032.6400000006</v>
      </c>
      <c r="G511" s="57">
        <f t="shared" si="287"/>
        <v>2665691.23</v>
      </c>
      <c r="H511" s="57">
        <f t="shared" si="291"/>
        <v>2456076</v>
      </c>
      <c r="I511" s="57">
        <v>0</v>
      </c>
      <c r="J511" s="57">
        <v>0</v>
      </c>
      <c r="K511" s="57">
        <v>0</v>
      </c>
      <c r="L511" s="54">
        <v>0</v>
      </c>
      <c r="M511" s="57">
        <v>0</v>
      </c>
      <c r="N511" s="57">
        <v>0</v>
      </c>
      <c r="O511" s="57"/>
      <c r="P511" s="57">
        <v>0</v>
      </c>
      <c r="Q511" s="57">
        <v>0</v>
      </c>
      <c r="R511" s="57">
        <v>0</v>
      </c>
      <c r="S511" s="57">
        <v>0</v>
      </c>
      <c r="T511" s="57">
        <v>0</v>
      </c>
      <c r="U511" s="57">
        <v>0</v>
      </c>
      <c r="V511" s="57">
        <v>0</v>
      </c>
      <c r="W511" s="101">
        <v>1</v>
      </c>
      <c r="X511" s="57">
        <f t="shared" si="292"/>
        <v>157055.20000000001</v>
      </c>
      <c r="Y511" s="101">
        <v>1</v>
      </c>
      <c r="Z511" s="57">
        <f t="shared" si="290"/>
        <v>52560.03</v>
      </c>
      <c r="AA511" s="73"/>
      <c r="AB511" s="74"/>
      <c r="AC511" s="74"/>
    </row>
    <row r="512" spans="1:29" s="36" customFormat="1" ht="30" x14ac:dyDescent="0.25">
      <c r="A512" s="101">
        <v>497</v>
      </c>
      <c r="B512" s="75">
        <v>192</v>
      </c>
      <c r="C512" s="55" t="s">
        <v>1568</v>
      </c>
      <c r="D512" s="56">
        <f>'Прил.1.1 -перечень домов'!D517</f>
        <v>1950</v>
      </c>
      <c r="E512" s="79">
        <v>1717.7</v>
      </c>
      <c r="F512" s="76">
        <f>SUM('Прил.1.1 -перечень домов'!J517)*(3.9*31+4.13*26+6.71*16+7.69*12+8.45*12+9.29*252)</f>
        <v>3560157.12</v>
      </c>
      <c r="G512" s="57">
        <f t="shared" si="287"/>
        <v>6067276.0899999999</v>
      </c>
      <c r="H512" s="57">
        <v>0</v>
      </c>
      <c r="I512" s="57">
        <v>0</v>
      </c>
      <c r="J512" s="57">
        <v>0</v>
      </c>
      <c r="K512" s="57">
        <v>0</v>
      </c>
      <c r="L512" s="54">
        <v>0</v>
      </c>
      <c r="M512" s="57">
        <v>0</v>
      </c>
      <c r="N512" s="57">
        <v>0</v>
      </c>
      <c r="O512" s="57"/>
      <c r="P512" s="57">
        <v>0</v>
      </c>
      <c r="Q512" s="57">
        <v>0</v>
      </c>
      <c r="R512" s="57">
        <v>0</v>
      </c>
      <c r="S512" s="57">
        <v>0</v>
      </c>
      <c r="T512" s="57">
        <f>E512*3421</f>
        <v>5876251.7000000002</v>
      </c>
      <c r="U512" s="57">
        <v>0</v>
      </c>
      <c r="V512" s="57">
        <v>0</v>
      </c>
      <c r="W512" s="101">
        <v>1</v>
      </c>
      <c r="X512" s="57">
        <f>E512*38</f>
        <v>65272.6</v>
      </c>
      <c r="Y512" s="101">
        <v>1</v>
      </c>
      <c r="Z512" s="57">
        <f t="shared" si="290"/>
        <v>125751.79</v>
      </c>
      <c r="AA512" s="73"/>
      <c r="AB512" s="74"/>
      <c r="AC512" s="74"/>
    </row>
    <row r="513" spans="1:29" s="36" customFormat="1" ht="30" x14ac:dyDescent="0.25">
      <c r="A513" s="101">
        <v>498</v>
      </c>
      <c r="B513" s="75">
        <v>193</v>
      </c>
      <c r="C513" s="55" t="s">
        <v>1569</v>
      </c>
      <c r="D513" s="56">
        <f>'Прил.1.1 -перечень домов'!D518</f>
        <v>1959</v>
      </c>
      <c r="E513" s="57">
        <v>2077.4499999999998</v>
      </c>
      <c r="F513" s="76">
        <f>SUM('Прил.1.1 -перечень домов'!J518)*(3.9*31+4.13*26+6.71*16+7.69*12+8.45*12+9.29*252)</f>
        <v>5425199.5199999996</v>
      </c>
      <c r="G513" s="57">
        <f t="shared" ref="G513:G516" si="293">H513+I513+J513+K513+M513+P513+R513+T513+V513+X513+Z513</f>
        <v>7705964.9199999999</v>
      </c>
      <c r="H513" s="57">
        <v>0</v>
      </c>
      <c r="I513" s="57">
        <v>0</v>
      </c>
      <c r="J513" s="57">
        <v>0</v>
      </c>
      <c r="K513" s="57">
        <v>0</v>
      </c>
      <c r="L513" s="54">
        <v>0</v>
      </c>
      <c r="M513" s="57">
        <v>0</v>
      </c>
      <c r="N513" s="57">
        <v>1129</v>
      </c>
      <c r="O513" s="57">
        <v>6596</v>
      </c>
      <c r="P513" s="57">
        <f>O513*N513</f>
        <v>7446884</v>
      </c>
      <c r="Q513" s="57">
        <v>0</v>
      </c>
      <c r="R513" s="57">
        <v>0</v>
      </c>
      <c r="S513" s="57">
        <v>0</v>
      </c>
      <c r="T513" s="57">
        <v>0</v>
      </c>
      <c r="U513" s="57">
        <v>0</v>
      </c>
      <c r="V513" s="57">
        <v>0</v>
      </c>
      <c r="W513" s="101">
        <v>1</v>
      </c>
      <c r="X513" s="57">
        <f t="shared" ref="X513" si="294">E513*48</f>
        <v>99717.6</v>
      </c>
      <c r="Y513" s="101">
        <v>1</v>
      </c>
      <c r="Z513" s="57">
        <f t="shared" si="290"/>
        <v>159363.32</v>
      </c>
      <c r="AA513" s="73"/>
      <c r="AB513" s="74"/>
      <c r="AC513" s="74"/>
    </row>
    <row r="514" spans="1:29" s="36" customFormat="1" ht="30" x14ac:dyDescent="0.25">
      <c r="A514" s="101">
        <v>499</v>
      </c>
      <c r="B514" s="75">
        <v>194</v>
      </c>
      <c r="C514" s="55" t="s">
        <v>1570</v>
      </c>
      <c r="D514" s="56">
        <f>'Прил.1.1 -перечень домов'!D519</f>
        <v>1959</v>
      </c>
      <c r="E514" s="79">
        <v>1370.4</v>
      </c>
      <c r="F514" s="76">
        <f>SUM('Прил.1.1 -перечень домов'!J519)*(3.9*31+4.13*26+6.71*16+7.69*12+8.45*12+9.29*252)</f>
        <v>3628759.68</v>
      </c>
      <c r="G514" s="57">
        <f t="shared" si="293"/>
        <v>3857374.51</v>
      </c>
      <c r="H514" s="57">
        <v>0</v>
      </c>
      <c r="I514" s="57">
        <f t="shared" ref="I514:I516" si="295">E514*2700</f>
        <v>3700080</v>
      </c>
      <c r="J514" s="57">
        <v>0</v>
      </c>
      <c r="K514" s="57">
        <v>0</v>
      </c>
      <c r="L514" s="54">
        <v>0</v>
      </c>
      <c r="M514" s="78">
        <v>0</v>
      </c>
      <c r="N514" s="79">
        <v>0</v>
      </c>
      <c r="O514" s="79"/>
      <c r="P514" s="78">
        <v>0</v>
      </c>
      <c r="Q514" s="78">
        <v>0</v>
      </c>
      <c r="R514" s="78">
        <v>0</v>
      </c>
      <c r="S514" s="78">
        <v>0</v>
      </c>
      <c r="T514" s="78">
        <v>0</v>
      </c>
      <c r="U514" s="78">
        <v>0</v>
      </c>
      <c r="V514" s="78">
        <v>0</v>
      </c>
      <c r="W514" s="101">
        <v>1</v>
      </c>
      <c r="X514" s="57">
        <f t="shared" ref="X514:X516" si="296">E514*57</f>
        <v>78112.800000000003</v>
      </c>
      <c r="Y514" s="101">
        <v>1</v>
      </c>
      <c r="Z514" s="57">
        <f t="shared" si="290"/>
        <v>79181.710000000006</v>
      </c>
      <c r="AA514" s="73">
        <v>1972718.34</v>
      </c>
      <c r="AB514" s="74" t="s">
        <v>2121</v>
      </c>
      <c r="AC514" s="74">
        <v>2020</v>
      </c>
    </row>
    <row r="515" spans="1:29" s="36" customFormat="1" ht="30" x14ac:dyDescent="0.25">
      <c r="A515" s="101">
        <v>500</v>
      </c>
      <c r="B515" s="75">
        <v>195</v>
      </c>
      <c r="C515" s="55" t="s">
        <v>1571</v>
      </c>
      <c r="D515" s="56">
        <f>'Прил.1.1 -перечень домов'!D520</f>
        <v>1959</v>
      </c>
      <c r="E515" s="79">
        <v>1394.4</v>
      </c>
      <c r="F515" s="76">
        <f>SUM('Прил.1.1 -перечень домов'!J520)*(3.9*31+4.13*26+6.71*16+7.69*12+8.45*12+9.29*252)</f>
        <v>3697649.28</v>
      </c>
      <c r="G515" s="57">
        <f t="shared" si="293"/>
        <v>3924929.23</v>
      </c>
      <c r="H515" s="57">
        <v>0</v>
      </c>
      <c r="I515" s="57">
        <f t="shared" si="295"/>
        <v>3764880</v>
      </c>
      <c r="J515" s="57">
        <v>0</v>
      </c>
      <c r="K515" s="57">
        <v>0</v>
      </c>
      <c r="L515" s="54">
        <v>0</v>
      </c>
      <c r="M515" s="78">
        <v>0</v>
      </c>
      <c r="N515" s="79">
        <v>0</v>
      </c>
      <c r="O515" s="79"/>
      <c r="P515" s="78">
        <v>0</v>
      </c>
      <c r="Q515" s="78">
        <v>0</v>
      </c>
      <c r="R515" s="78">
        <v>0</v>
      </c>
      <c r="S515" s="78">
        <v>0</v>
      </c>
      <c r="T515" s="78">
        <v>0</v>
      </c>
      <c r="U515" s="78">
        <v>0</v>
      </c>
      <c r="V515" s="78">
        <v>0</v>
      </c>
      <c r="W515" s="101">
        <v>1</v>
      </c>
      <c r="X515" s="57">
        <f t="shared" si="296"/>
        <v>79480.800000000003</v>
      </c>
      <c r="Y515" s="101">
        <v>1</v>
      </c>
      <c r="Z515" s="57">
        <f t="shared" si="290"/>
        <v>80568.429999999993</v>
      </c>
      <c r="AA515" s="73">
        <v>2314084.4500000002</v>
      </c>
      <c r="AB515" s="74" t="s">
        <v>2121</v>
      </c>
      <c r="AC515" s="74">
        <v>2021</v>
      </c>
    </row>
    <row r="516" spans="1:29" s="36" customFormat="1" ht="30" x14ac:dyDescent="0.25">
      <c r="A516" s="101">
        <v>501</v>
      </c>
      <c r="B516" s="75">
        <v>196</v>
      </c>
      <c r="C516" s="55" t="s">
        <v>1572</v>
      </c>
      <c r="D516" s="56">
        <f>'Прил.1.1 -перечень домов'!D521</f>
        <v>1959</v>
      </c>
      <c r="E516" s="79">
        <v>1410.6</v>
      </c>
      <c r="F516" s="76">
        <f>SUM('Прил.1.1 -перечень домов'!J521)*(3.9*31+4.13*26+6.71*16+7.69*12+8.45*12+9.29*252)</f>
        <v>3745010.88</v>
      </c>
      <c r="G516" s="57">
        <f t="shared" si="293"/>
        <v>3970528.67</v>
      </c>
      <c r="H516" s="57">
        <v>0</v>
      </c>
      <c r="I516" s="57">
        <f t="shared" si="295"/>
        <v>3808620</v>
      </c>
      <c r="J516" s="57">
        <v>0</v>
      </c>
      <c r="K516" s="57">
        <v>0</v>
      </c>
      <c r="L516" s="54">
        <v>0</v>
      </c>
      <c r="M516" s="78">
        <v>0</v>
      </c>
      <c r="N516" s="79">
        <v>0</v>
      </c>
      <c r="O516" s="79"/>
      <c r="P516" s="78">
        <v>0</v>
      </c>
      <c r="Q516" s="78">
        <v>0</v>
      </c>
      <c r="R516" s="78">
        <v>0</v>
      </c>
      <c r="S516" s="78">
        <v>0</v>
      </c>
      <c r="T516" s="78">
        <v>0</v>
      </c>
      <c r="U516" s="78">
        <v>0</v>
      </c>
      <c r="V516" s="78">
        <v>0</v>
      </c>
      <c r="W516" s="101">
        <v>1</v>
      </c>
      <c r="X516" s="57">
        <f t="shared" si="296"/>
        <v>80404.2</v>
      </c>
      <c r="Y516" s="101">
        <v>1</v>
      </c>
      <c r="Z516" s="57">
        <f t="shared" si="290"/>
        <v>81504.47</v>
      </c>
      <c r="AA516" s="73">
        <v>2053174.94</v>
      </c>
      <c r="AB516" s="74" t="s">
        <v>2121</v>
      </c>
      <c r="AC516" s="74">
        <v>2020</v>
      </c>
    </row>
    <row r="517" spans="1:29" s="36" customFormat="1" ht="30" x14ac:dyDescent="0.25">
      <c r="A517" s="101">
        <v>502</v>
      </c>
      <c r="B517" s="75">
        <v>197</v>
      </c>
      <c r="C517" s="55" t="s">
        <v>1573</v>
      </c>
      <c r="D517" s="56">
        <f>'Прил.1.1 -перечень домов'!D522</f>
        <v>1959</v>
      </c>
      <c r="E517" s="57">
        <v>1413.1</v>
      </c>
      <c r="F517" s="76">
        <f>SUM('Прил.1.1 -перечень домов'!J522)*(3.9*31+4.13*26+6.71*16+7.69*12+8.45*12+9.29*252)</f>
        <v>3741566.4</v>
      </c>
      <c r="G517" s="57">
        <f t="shared" ref="G517:G531" si="297">H517+I517+J517+K517+M517+P517+R517+T517+V517+X517+Z517</f>
        <v>3991547.52</v>
      </c>
      <c r="H517" s="57">
        <v>0</v>
      </c>
      <c r="I517" s="57">
        <v>0</v>
      </c>
      <c r="J517" s="57">
        <v>0</v>
      </c>
      <c r="K517" s="57">
        <v>0</v>
      </c>
      <c r="L517" s="54">
        <v>0</v>
      </c>
      <c r="M517" s="57">
        <v>0</v>
      </c>
      <c r="N517" s="57">
        <v>582.4</v>
      </c>
      <c r="O517" s="57">
        <v>6596</v>
      </c>
      <c r="P517" s="57">
        <f t="shared" ref="P517:P520" si="298">O517*N517</f>
        <v>3841510.4</v>
      </c>
      <c r="Q517" s="57">
        <v>0</v>
      </c>
      <c r="R517" s="57">
        <v>0</v>
      </c>
      <c r="S517" s="57">
        <v>0</v>
      </c>
      <c r="T517" s="57">
        <v>0</v>
      </c>
      <c r="U517" s="57">
        <v>0</v>
      </c>
      <c r="V517" s="57">
        <v>0</v>
      </c>
      <c r="W517" s="101">
        <v>1</v>
      </c>
      <c r="X517" s="57">
        <f t="shared" ref="X517:X520" si="299">E517*48</f>
        <v>67828.800000000003</v>
      </c>
      <c r="Y517" s="101">
        <v>1</v>
      </c>
      <c r="Z517" s="57">
        <f t="shared" si="290"/>
        <v>82208.320000000007</v>
      </c>
      <c r="AA517" s="73"/>
      <c r="AB517" s="74"/>
      <c r="AC517" s="74"/>
    </row>
    <row r="518" spans="1:29" s="36" customFormat="1" ht="30" x14ac:dyDescent="0.25">
      <c r="A518" s="101">
        <v>503</v>
      </c>
      <c r="B518" s="75">
        <v>198</v>
      </c>
      <c r="C518" s="55" t="s">
        <v>1574</v>
      </c>
      <c r="D518" s="56">
        <f>'Прил.1.1 -перечень домов'!D523</f>
        <v>1982</v>
      </c>
      <c r="E518" s="57">
        <v>3828.2</v>
      </c>
      <c r="F518" s="76">
        <f>SUM('Прил.1.1 -перечень домов'!J523)*(3.9*31+4.13*26+6.71*16+7.69*12+8.45*12+9.29*252)</f>
        <v>6071757.1200000001</v>
      </c>
      <c r="G518" s="57">
        <f t="shared" si="297"/>
        <v>5588165.46</v>
      </c>
      <c r="H518" s="57">
        <v>0</v>
      </c>
      <c r="I518" s="57">
        <v>0</v>
      </c>
      <c r="J518" s="57">
        <v>0</v>
      </c>
      <c r="K518" s="57">
        <v>0</v>
      </c>
      <c r="L518" s="54">
        <v>0</v>
      </c>
      <c r="M518" s="57">
        <v>0</v>
      </c>
      <c r="N518" s="57">
        <v>1097.3</v>
      </c>
      <c r="O518" s="57">
        <v>4822</v>
      </c>
      <c r="P518" s="57">
        <f t="shared" si="298"/>
        <v>5291180.5999999996</v>
      </c>
      <c r="Q518" s="57">
        <v>0</v>
      </c>
      <c r="R518" s="57">
        <v>0</v>
      </c>
      <c r="S518" s="57">
        <v>0</v>
      </c>
      <c r="T518" s="57">
        <v>0</v>
      </c>
      <c r="U518" s="57">
        <v>0</v>
      </c>
      <c r="V518" s="57">
        <v>0</v>
      </c>
      <c r="W518" s="101">
        <v>1</v>
      </c>
      <c r="X518" s="57">
        <f t="shared" si="299"/>
        <v>183753.60000000001</v>
      </c>
      <c r="Y518" s="101">
        <v>1</v>
      </c>
      <c r="Z518" s="57">
        <f t="shared" si="290"/>
        <v>113231.26</v>
      </c>
      <c r="AA518" s="73"/>
      <c r="AB518" s="74"/>
      <c r="AC518" s="74"/>
    </row>
    <row r="519" spans="1:29" s="36" customFormat="1" ht="30" x14ac:dyDescent="0.25">
      <c r="A519" s="101">
        <v>504</v>
      </c>
      <c r="B519" s="75">
        <v>199</v>
      </c>
      <c r="C519" s="55" t="s">
        <v>1575</v>
      </c>
      <c r="D519" s="56">
        <f>'Прил.1.1 -перечень домов'!D524</f>
        <v>1956</v>
      </c>
      <c r="E519" s="57">
        <v>803.9</v>
      </c>
      <c r="F519" s="76">
        <f>SUM('Прил.1.1 -перечень домов'!J524)*(3.9*31+4.13*26+6.71*16+7.69*12+8.45*12+9.29*252)</f>
        <v>2039132.1599999999</v>
      </c>
      <c r="G519" s="57">
        <f t="shared" si="297"/>
        <v>3642371.88</v>
      </c>
      <c r="H519" s="57">
        <v>0</v>
      </c>
      <c r="I519" s="57">
        <v>0</v>
      </c>
      <c r="J519" s="57">
        <v>0</v>
      </c>
      <c r="K519" s="57">
        <v>0</v>
      </c>
      <c r="L519" s="54">
        <v>0</v>
      </c>
      <c r="M519" s="57">
        <v>0</v>
      </c>
      <c r="N519" s="57">
        <v>749.9</v>
      </c>
      <c r="O519" s="57">
        <v>4705</v>
      </c>
      <c r="P519" s="57">
        <f t="shared" si="298"/>
        <v>3528279.5</v>
      </c>
      <c r="Q519" s="57">
        <v>0</v>
      </c>
      <c r="R519" s="57">
        <v>0</v>
      </c>
      <c r="S519" s="57">
        <v>0</v>
      </c>
      <c r="T519" s="57">
        <v>0</v>
      </c>
      <c r="U519" s="57">
        <v>0</v>
      </c>
      <c r="V519" s="57">
        <v>0</v>
      </c>
      <c r="W519" s="101">
        <v>1</v>
      </c>
      <c r="X519" s="57">
        <f t="shared" si="299"/>
        <v>38587.199999999997</v>
      </c>
      <c r="Y519" s="101">
        <v>1</v>
      </c>
      <c r="Z519" s="57">
        <f t="shared" si="290"/>
        <v>75505.179999999993</v>
      </c>
      <c r="AA519" s="73"/>
      <c r="AB519" s="74"/>
      <c r="AC519" s="74"/>
    </row>
    <row r="520" spans="1:29" s="36" customFormat="1" ht="30" x14ac:dyDescent="0.25">
      <c r="A520" s="101">
        <v>505</v>
      </c>
      <c r="B520" s="75">
        <v>200</v>
      </c>
      <c r="C520" s="55" t="s">
        <v>1576</v>
      </c>
      <c r="D520" s="56">
        <f>'Прил.1.1 -перечень домов'!D525</f>
        <v>1982</v>
      </c>
      <c r="E520" s="57">
        <v>4526.3</v>
      </c>
      <c r="F520" s="76">
        <f>SUM('Прил.1.1 -перечень домов'!J525)*(3.9*31+4.13*26+6.71*16+7.69*12+8.45*12+9.29*252)</f>
        <v>11684824.32</v>
      </c>
      <c r="G520" s="57">
        <f t="shared" si="297"/>
        <v>6514611.3600000003</v>
      </c>
      <c r="H520" s="57">
        <v>0</v>
      </c>
      <c r="I520" s="57">
        <v>0</v>
      </c>
      <c r="J520" s="57">
        <v>0</v>
      </c>
      <c r="K520" s="57">
        <v>0</v>
      </c>
      <c r="L520" s="54">
        <v>0</v>
      </c>
      <c r="M520" s="57">
        <v>0</v>
      </c>
      <c r="N520" s="57">
        <v>1278.5999999999999</v>
      </c>
      <c r="O520" s="57">
        <v>4822</v>
      </c>
      <c r="P520" s="57">
        <f t="shared" si="298"/>
        <v>6165409.2000000002</v>
      </c>
      <c r="Q520" s="57">
        <v>0</v>
      </c>
      <c r="R520" s="57">
        <v>0</v>
      </c>
      <c r="S520" s="57">
        <v>0</v>
      </c>
      <c r="T520" s="57">
        <v>0</v>
      </c>
      <c r="U520" s="57">
        <v>0</v>
      </c>
      <c r="V520" s="57">
        <v>0</v>
      </c>
      <c r="W520" s="101">
        <v>1</v>
      </c>
      <c r="X520" s="57">
        <f t="shared" si="299"/>
        <v>217262.4</v>
      </c>
      <c r="Y520" s="101">
        <v>1</v>
      </c>
      <c r="Z520" s="57">
        <f t="shared" si="290"/>
        <v>131939.76</v>
      </c>
      <c r="AA520" s="73"/>
      <c r="AB520" s="74"/>
      <c r="AC520" s="74"/>
    </row>
    <row r="521" spans="1:29" s="36" customFormat="1" ht="30" x14ac:dyDescent="0.25">
      <c r="A521" s="101">
        <v>506</v>
      </c>
      <c r="B521" s="75">
        <v>201</v>
      </c>
      <c r="C521" s="55" t="s">
        <v>1577</v>
      </c>
      <c r="D521" s="56">
        <f>'Прил.1.1 -перечень домов'!D526</f>
        <v>1985</v>
      </c>
      <c r="E521" s="79">
        <v>3861.2</v>
      </c>
      <c r="F521" s="76">
        <f>SUM('Прил.1.1 -перечень домов'!J526)*(3.9*31+4.13*26+6.71*16+7.69*12+8.45*12+9.29*252)</f>
        <v>9952537.9199999999</v>
      </c>
      <c r="G521" s="57">
        <f t="shared" si="297"/>
        <v>10868428.539999999</v>
      </c>
      <c r="H521" s="57">
        <v>0</v>
      </c>
      <c r="I521" s="57">
        <f>E521*2700</f>
        <v>10425240</v>
      </c>
      <c r="J521" s="57">
        <v>0</v>
      </c>
      <c r="K521" s="57">
        <v>0</v>
      </c>
      <c r="L521" s="54">
        <v>0</v>
      </c>
      <c r="M521" s="78">
        <v>0</v>
      </c>
      <c r="N521" s="79">
        <v>0</v>
      </c>
      <c r="O521" s="79"/>
      <c r="P521" s="78">
        <v>0</v>
      </c>
      <c r="Q521" s="78">
        <v>0</v>
      </c>
      <c r="R521" s="78">
        <v>0</v>
      </c>
      <c r="S521" s="78">
        <v>0</v>
      </c>
      <c r="T521" s="78">
        <v>0</v>
      </c>
      <c r="U521" s="78">
        <v>0</v>
      </c>
      <c r="V521" s="78">
        <v>0</v>
      </c>
      <c r="W521" s="101">
        <v>1</v>
      </c>
      <c r="X521" s="57">
        <f t="shared" ref="X521" si="300">E521*57</f>
        <v>220088.4</v>
      </c>
      <c r="Y521" s="101">
        <v>1</v>
      </c>
      <c r="Z521" s="57">
        <f t="shared" si="290"/>
        <v>223100.14</v>
      </c>
      <c r="AA521" s="73"/>
      <c r="AB521" s="74"/>
      <c r="AC521" s="74"/>
    </row>
    <row r="522" spans="1:29" s="36" customFormat="1" ht="30" x14ac:dyDescent="0.25">
      <c r="A522" s="101">
        <v>507</v>
      </c>
      <c r="B522" s="75">
        <v>202</v>
      </c>
      <c r="C522" s="55" t="s">
        <v>1578</v>
      </c>
      <c r="D522" s="56">
        <f>'Прил.1.1 -перечень домов'!D527</f>
        <v>1962</v>
      </c>
      <c r="E522" s="79">
        <v>697.9</v>
      </c>
      <c r="F522" s="76">
        <f>SUM('Прил.1.1 -перечень домов'!J527)*(3.9*31+4.13*26+6.71*16+7.69*12+8.45*12+9.29*252)</f>
        <v>1819546.56</v>
      </c>
      <c r="G522" s="57">
        <f t="shared" si="297"/>
        <v>182067.59</v>
      </c>
      <c r="H522" s="57">
        <v>0</v>
      </c>
      <c r="I522" s="57">
        <v>0</v>
      </c>
      <c r="J522" s="57">
        <v>0</v>
      </c>
      <c r="K522" s="57">
        <f t="shared" ref="K522:K523" si="301">E522*228</f>
        <v>159121.20000000001</v>
      </c>
      <c r="L522" s="54">
        <v>0</v>
      </c>
      <c r="M522" s="57">
        <v>0</v>
      </c>
      <c r="N522" s="57">
        <v>0</v>
      </c>
      <c r="O522" s="57"/>
      <c r="P522" s="57">
        <v>0</v>
      </c>
      <c r="Q522" s="57">
        <v>0</v>
      </c>
      <c r="R522" s="57">
        <v>0</v>
      </c>
      <c r="S522" s="57">
        <v>0</v>
      </c>
      <c r="T522" s="57">
        <v>0</v>
      </c>
      <c r="U522" s="57">
        <v>0</v>
      </c>
      <c r="V522" s="57">
        <v>0</v>
      </c>
      <c r="W522" s="101">
        <v>1</v>
      </c>
      <c r="X522" s="57">
        <f>E522*28</f>
        <v>19541.2</v>
      </c>
      <c r="Y522" s="101">
        <v>1</v>
      </c>
      <c r="Z522" s="57">
        <f t="shared" si="290"/>
        <v>3405.19</v>
      </c>
      <c r="AA522" s="73">
        <v>1517176.94</v>
      </c>
      <c r="AB522" s="74" t="s">
        <v>2121</v>
      </c>
      <c r="AC522" s="74">
        <v>2021</v>
      </c>
    </row>
    <row r="523" spans="1:29" s="36" customFormat="1" ht="30" x14ac:dyDescent="0.25">
      <c r="A523" s="101">
        <v>508</v>
      </c>
      <c r="B523" s="75">
        <v>203</v>
      </c>
      <c r="C523" s="55" t="s">
        <v>1579</v>
      </c>
      <c r="D523" s="56">
        <f>'Прил.1.1 -перечень домов'!D528</f>
        <v>1961</v>
      </c>
      <c r="E523" s="79">
        <v>683.8</v>
      </c>
      <c r="F523" s="76">
        <f>SUM('Прил.1.1 -перечень домов'!J528)*(3.9*31+4.13*26+6.71*16+7.69*12+8.45*12+9.29*252)</f>
        <v>1815528</v>
      </c>
      <c r="G523" s="57">
        <f t="shared" si="297"/>
        <v>178389.2</v>
      </c>
      <c r="H523" s="57">
        <v>0</v>
      </c>
      <c r="I523" s="57">
        <v>0</v>
      </c>
      <c r="J523" s="57">
        <v>0</v>
      </c>
      <c r="K523" s="57">
        <f t="shared" si="301"/>
        <v>155906.4</v>
      </c>
      <c r="L523" s="54">
        <v>0</v>
      </c>
      <c r="M523" s="57">
        <v>0</v>
      </c>
      <c r="N523" s="57">
        <v>0</v>
      </c>
      <c r="O523" s="57"/>
      <c r="P523" s="57">
        <v>0</v>
      </c>
      <c r="Q523" s="57">
        <v>0</v>
      </c>
      <c r="R523" s="57">
        <v>0</v>
      </c>
      <c r="S523" s="57">
        <v>0</v>
      </c>
      <c r="T523" s="57">
        <v>0</v>
      </c>
      <c r="U523" s="57">
        <v>0</v>
      </c>
      <c r="V523" s="57">
        <v>0</v>
      </c>
      <c r="W523" s="101">
        <v>1</v>
      </c>
      <c r="X523" s="57">
        <f>E523*28</f>
        <v>19146.400000000001</v>
      </c>
      <c r="Y523" s="101">
        <v>1</v>
      </c>
      <c r="Z523" s="57">
        <f t="shared" si="290"/>
        <v>3336.4</v>
      </c>
      <c r="AA523" s="73">
        <v>1530225.38</v>
      </c>
      <c r="AB523" s="74" t="s">
        <v>2121</v>
      </c>
      <c r="AC523" s="74">
        <v>2021</v>
      </c>
    </row>
    <row r="524" spans="1:29" s="36" customFormat="1" ht="30" x14ac:dyDescent="0.25">
      <c r="A524" s="101">
        <v>509</v>
      </c>
      <c r="B524" s="75">
        <v>204</v>
      </c>
      <c r="C524" s="55" t="s">
        <v>1580</v>
      </c>
      <c r="D524" s="56">
        <f>'Прил.1.1 -перечень домов'!D529</f>
        <v>1959</v>
      </c>
      <c r="E524" s="57">
        <v>1098.0999999999999</v>
      </c>
      <c r="F524" s="76">
        <f>SUM('Прил.1.1 -перечень домов'!J529)*(3.9*31+4.13*26+6.71*16+7.69*12+8.45*12+9.29*252)</f>
        <v>2886187.2</v>
      </c>
      <c r="G524" s="57">
        <f t="shared" si="297"/>
        <v>4719030.88</v>
      </c>
      <c r="H524" s="57">
        <v>0</v>
      </c>
      <c r="I524" s="57">
        <v>0</v>
      </c>
      <c r="J524" s="57">
        <v>0</v>
      </c>
      <c r="K524" s="57">
        <v>0</v>
      </c>
      <c r="L524" s="54">
        <v>0</v>
      </c>
      <c r="M524" s="57">
        <v>0</v>
      </c>
      <c r="N524" s="57">
        <v>971</v>
      </c>
      <c r="O524" s="57">
        <v>4705</v>
      </c>
      <c r="P524" s="57">
        <f>O524*N524</f>
        <v>4568555</v>
      </c>
      <c r="Q524" s="57">
        <v>0</v>
      </c>
      <c r="R524" s="57">
        <v>0</v>
      </c>
      <c r="S524" s="57">
        <v>0</v>
      </c>
      <c r="T524" s="57">
        <v>0</v>
      </c>
      <c r="U524" s="57">
        <v>0</v>
      </c>
      <c r="V524" s="57">
        <v>0</v>
      </c>
      <c r="W524" s="101">
        <v>1</v>
      </c>
      <c r="X524" s="57">
        <f t="shared" ref="X524" si="302">E524*48</f>
        <v>52708.800000000003</v>
      </c>
      <c r="Y524" s="101">
        <v>1</v>
      </c>
      <c r="Z524" s="57">
        <f t="shared" si="290"/>
        <v>97767.08</v>
      </c>
      <c r="AA524" s="73"/>
      <c r="AB524" s="74"/>
      <c r="AC524" s="74"/>
    </row>
    <row r="525" spans="1:29" s="36" customFormat="1" ht="30" x14ac:dyDescent="0.25">
      <c r="A525" s="101">
        <v>510</v>
      </c>
      <c r="B525" s="75">
        <v>205</v>
      </c>
      <c r="C525" s="55" t="s">
        <v>1581</v>
      </c>
      <c r="D525" s="56">
        <f>'Прил.1.1 -перечень домов'!D530</f>
        <v>1959</v>
      </c>
      <c r="E525" s="79">
        <v>691.2</v>
      </c>
      <c r="F525" s="76">
        <f>SUM('Прил.1.1 -перечень домов'!J530)*(3.9*31+4.13*26+6.71*16+7.69*12+8.45*12+9.29*252)</f>
        <v>1842796.8</v>
      </c>
      <c r="G525" s="57">
        <f t="shared" si="297"/>
        <v>2441463.14</v>
      </c>
      <c r="H525" s="57">
        <v>0</v>
      </c>
      <c r="I525" s="57">
        <v>0</v>
      </c>
      <c r="J525" s="57">
        <v>0</v>
      </c>
      <c r="K525" s="57">
        <v>0</v>
      </c>
      <c r="L525" s="54">
        <v>0</v>
      </c>
      <c r="M525" s="57">
        <v>0</v>
      </c>
      <c r="N525" s="57">
        <v>0</v>
      </c>
      <c r="O525" s="57"/>
      <c r="P525" s="57">
        <v>0</v>
      </c>
      <c r="Q525" s="57">
        <v>0</v>
      </c>
      <c r="R525" s="57">
        <v>0</v>
      </c>
      <c r="S525" s="57">
        <v>0</v>
      </c>
      <c r="T525" s="57">
        <f>E525*3421</f>
        <v>2364595.2000000002</v>
      </c>
      <c r="U525" s="57">
        <v>0</v>
      </c>
      <c r="V525" s="57">
        <v>0</v>
      </c>
      <c r="W525" s="101">
        <v>1</v>
      </c>
      <c r="X525" s="57">
        <f t="shared" ref="X525:X527" si="303">E525*38</f>
        <v>26265.599999999999</v>
      </c>
      <c r="Y525" s="101">
        <v>1</v>
      </c>
      <c r="Z525" s="57">
        <f t="shared" si="290"/>
        <v>50602.34</v>
      </c>
      <c r="AA525" s="73">
        <v>1669105.73</v>
      </c>
      <c r="AB525" s="74" t="s">
        <v>2121</v>
      </c>
      <c r="AC525" s="74">
        <v>2021</v>
      </c>
    </row>
    <row r="526" spans="1:29" s="36" customFormat="1" ht="30" x14ac:dyDescent="0.25">
      <c r="A526" s="101">
        <v>511</v>
      </c>
      <c r="B526" s="75">
        <v>206</v>
      </c>
      <c r="C526" s="55" t="s">
        <v>1582</v>
      </c>
      <c r="D526" s="56">
        <f>'Прил.1.1 -перечень домов'!D531</f>
        <v>1959</v>
      </c>
      <c r="E526" s="79">
        <v>749.5</v>
      </c>
      <c r="F526" s="76">
        <f>SUM('Прил.1.1 -перечень домов'!J531)*(3.9*31+4.13*26+6.71*16+7.69*12+8.45*12+9.29*252)</f>
        <v>1971103.68</v>
      </c>
      <c r="G526" s="57">
        <f t="shared" si="297"/>
        <v>2647390.9500000002</v>
      </c>
      <c r="H526" s="57">
        <v>0</v>
      </c>
      <c r="I526" s="57">
        <v>0</v>
      </c>
      <c r="J526" s="57">
        <v>0</v>
      </c>
      <c r="K526" s="57">
        <v>0</v>
      </c>
      <c r="L526" s="54">
        <v>0</v>
      </c>
      <c r="M526" s="57">
        <v>0</v>
      </c>
      <c r="N526" s="57">
        <v>0</v>
      </c>
      <c r="O526" s="57"/>
      <c r="P526" s="57">
        <v>0</v>
      </c>
      <c r="Q526" s="57">
        <v>0</v>
      </c>
      <c r="R526" s="57">
        <v>0</v>
      </c>
      <c r="S526" s="57">
        <v>0</v>
      </c>
      <c r="T526" s="57">
        <f>E526*3421</f>
        <v>2564039.5</v>
      </c>
      <c r="U526" s="57">
        <v>0</v>
      </c>
      <c r="V526" s="57">
        <v>0</v>
      </c>
      <c r="W526" s="101">
        <v>1</v>
      </c>
      <c r="X526" s="57">
        <f t="shared" si="303"/>
        <v>28481</v>
      </c>
      <c r="Y526" s="101">
        <v>1</v>
      </c>
      <c r="Z526" s="57">
        <f t="shared" si="290"/>
        <v>54870.45</v>
      </c>
      <c r="AA526" s="73">
        <v>1626909.23</v>
      </c>
      <c r="AB526" s="74" t="s">
        <v>2121</v>
      </c>
      <c r="AC526" s="74">
        <v>2021</v>
      </c>
    </row>
    <row r="527" spans="1:29" s="36" customFormat="1" ht="30" x14ac:dyDescent="0.25">
      <c r="A527" s="101">
        <v>512</v>
      </c>
      <c r="B527" s="75">
        <v>207</v>
      </c>
      <c r="C527" s="55" t="s">
        <v>1583</v>
      </c>
      <c r="D527" s="56">
        <f>'Прил.1.1 -перечень домов'!D532</f>
        <v>1959</v>
      </c>
      <c r="E527" s="79">
        <v>1109.5</v>
      </c>
      <c r="F527" s="76">
        <f>SUM('Прил.1.1 -перечень домов'!J532)*(3.9*31+4.13*26+6.71*16+7.69*12+8.45*12+9.29*252)</f>
        <v>2918909.76</v>
      </c>
      <c r="G527" s="57">
        <f t="shared" si="297"/>
        <v>3918986.33</v>
      </c>
      <c r="H527" s="57">
        <v>0</v>
      </c>
      <c r="I527" s="57">
        <v>0</v>
      </c>
      <c r="J527" s="57">
        <v>0</v>
      </c>
      <c r="K527" s="57">
        <v>0</v>
      </c>
      <c r="L527" s="54">
        <v>0</v>
      </c>
      <c r="M527" s="57">
        <v>0</v>
      </c>
      <c r="N527" s="57">
        <v>0</v>
      </c>
      <c r="O527" s="57"/>
      <c r="P527" s="57">
        <v>0</v>
      </c>
      <c r="Q527" s="57">
        <v>0</v>
      </c>
      <c r="R527" s="57">
        <v>0</v>
      </c>
      <c r="S527" s="57">
        <v>0</v>
      </c>
      <c r="T527" s="57">
        <f>E527*3421</f>
        <v>3795599.5</v>
      </c>
      <c r="U527" s="57">
        <v>0</v>
      </c>
      <c r="V527" s="57">
        <v>0</v>
      </c>
      <c r="W527" s="101">
        <v>1</v>
      </c>
      <c r="X527" s="57">
        <f t="shared" si="303"/>
        <v>42161</v>
      </c>
      <c r="Y527" s="101">
        <v>1</v>
      </c>
      <c r="Z527" s="57">
        <f t="shared" si="290"/>
        <v>81225.83</v>
      </c>
      <c r="AA527" s="73"/>
      <c r="AB527" s="74"/>
      <c r="AC527" s="74"/>
    </row>
    <row r="528" spans="1:29" s="36" customFormat="1" ht="30" x14ac:dyDescent="0.25">
      <c r="A528" s="101">
        <v>513</v>
      </c>
      <c r="B528" s="75">
        <v>208</v>
      </c>
      <c r="C528" s="55" t="s">
        <v>1584</v>
      </c>
      <c r="D528" s="56">
        <f>'Прил.1.1 -перечень домов'!D533</f>
        <v>1959</v>
      </c>
      <c r="E528" s="79">
        <v>692.2</v>
      </c>
      <c r="F528" s="76">
        <f>SUM('Прил.1.1 -перечень домов'!J533)*(3.9*31+4.13*26+6.71*16+7.69*12+8.45*12+9.29*252)</f>
        <v>1832176.32</v>
      </c>
      <c r="G528" s="57">
        <f t="shared" si="297"/>
        <v>623877.78</v>
      </c>
      <c r="H528" s="57">
        <v>0</v>
      </c>
      <c r="I528" s="57">
        <v>0</v>
      </c>
      <c r="J528" s="57">
        <f>E528*855</f>
        <v>591831</v>
      </c>
      <c r="K528" s="57">
        <v>0</v>
      </c>
      <c r="L528" s="54">
        <v>0</v>
      </c>
      <c r="M528" s="57">
        <v>0</v>
      </c>
      <c r="N528" s="57">
        <v>0</v>
      </c>
      <c r="O528" s="57"/>
      <c r="P528" s="57">
        <v>0</v>
      </c>
      <c r="Q528" s="57">
        <v>0</v>
      </c>
      <c r="R528" s="57">
        <v>0</v>
      </c>
      <c r="S528" s="57">
        <v>0</v>
      </c>
      <c r="T528" s="57">
        <v>0</v>
      </c>
      <c r="U528" s="57">
        <v>0</v>
      </c>
      <c r="V528" s="57">
        <v>0</v>
      </c>
      <c r="W528" s="101">
        <v>1</v>
      </c>
      <c r="X528" s="57">
        <f>E528*28</f>
        <v>19381.599999999999</v>
      </c>
      <c r="Y528" s="101">
        <v>1</v>
      </c>
      <c r="Z528" s="57">
        <f t="shared" si="290"/>
        <v>12665.18</v>
      </c>
      <c r="AA528" s="73">
        <v>1170180.98</v>
      </c>
      <c r="AB528" s="74" t="s">
        <v>2122</v>
      </c>
      <c r="AC528" s="74">
        <v>2021</v>
      </c>
    </row>
    <row r="529" spans="1:29" s="36" customFormat="1" ht="30" x14ac:dyDescent="0.25">
      <c r="A529" s="101">
        <v>514</v>
      </c>
      <c r="B529" s="75">
        <v>209</v>
      </c>
      <c r="C529" s="55" t="s">
        <v>1585</v>
      </c>
      <c r="D529" s="56">
        <f>'Прил.1.1 -перечень домов'!D534</f>
        <v>1960</v>
      </c>
      <c r="E529" s="79">
        <v>687.8</v>
      </c>
      <c r="F529" s="76">
        <f>SUM('Прил.1.1 -перечень домов'!J534)*(3.9*31+4.13*26+6.71*16+7.69*12+8.45*12+9.29*252)</f>
        <v>1821842.88</v>
      </c>
      <c r="G529" s="57">
        <f t="shared" si="297"/>
        <v>2429453.63</v>
      </c>
      <c r="H529" s="57">
        <v>0</v>
      </c>
      <c r="I529" s="57">
        <v>0</v>
      </c>
      <c r="J529" s="57">
        <v>0</v>
      </c>
      <c r="K529" s="57">
        <v>0</v>
      </c>
      <c r="L529" s="54">
        <v>0</v>
      </c>
      <c r="M529" s="57">
        <v>0</v>
      </c>
      <c r="N529" s="57">
        <v>0</v>
      </c>
      <c r="O529" s="57"/>
      <c r="P529" s="57">
        <v>0</v>
      </c>
      <c r="Q529" s="57">
        <v>0</v>
      </c>
      <c r="R529" s="57">
        <v>0</v>
      </c>
      <c r="S529" s="57">
        <v>0</v>
      </c>
      <c r="T529" s="57">
        <f>E529*3421</f>
        <v>2352963.7999999998</v>
      </c>
      <c r="U529" s="57">
        <v>0</v>
      </c>
      <c r="V529" s="57">
        <v>0</v>
      </c>
      <c r="W529" s="101">
        <v>1</v>
      </c>
      <c r="X529" s="57">
        <f t="shared" ref="X529:X530" si="304">E529*38</f>
        <v>26136.400000000001</v>
      </c>
      <c r="Y529" s="101">
        <v>1</v>
      </c>
      <c r="Z529" s="57">
        <f t="shared" si="290"/>
        <v>50353.43</v>
      </c>
      <c r="AA529" s="73">
        <v>1547174.9</v>
      </c>
      <c r="AB529" s="74" t="s">
        <v>2121</v>
      </c>
      <c r="AC529" s="74">
        <v>2021</v>
      </c>
    </row>
    <row r="530" spans="1:29" s="36" customFormat="1" ht="30" x14ac:dyDescent="0.25">
      <c r="A530" s="101">
        <v>515</v>
      </c>
      <c r="B530" s="75">
        <v>210</v>
      </c>
      <c r="C530" s="55" t="s">
        <v>1586</v>
      </c>
      <c r="D530" s="56">
        <f>'Прил.1.1 -перечень домов'!D535</f>
        <v>1959</v>
      </c>
      <c r="E530" s="79">
        <v>695.9</v>
      </c>
      <c r="F530" s="76">
        <f>SUM('Прил.1.1 -перечень домов'!J535)*(3.9*31+4.13*26+6.71*16+7.69*12+8.45*12+9.29*252)</f>
        <v>1839352.32</v>
      </c>
      <c r="G530" s="57">
        <f t="shared" si="297"/>
        <v>2458064.52</v>
      </c>
      <c r="H530" s="57">
        <v>0</v>
      </c>
      <c r="I530" s="57">
        <v>0</v>
      </c>
      <c r="J530" s="57">
        <v>0</v>
      </c>
      <c r="K530" s="57">
        <v>0</v>
      </c>
      <c r="L530" s="54">
        <v>0</v>
      </c>
      <c r="M530" s="57">
        <v>0</v>
      </c>
      <c r="N530" s="57">
        <v>0</v>
      </c>
      <c r="O530" s="57"/>
      <c r="P530" s="57">
        <v>0</v>
      </c>
      <c r="Q530" s="57">
        <v>0</v>
      </c>
      <c r="R530" s="57">
        <v>0</v>
      </c>
      <c r="S530" s="57">
        <v>0</v>
      </c>
      <c r="T530" s="57">
        <f>E530*3421</f>
        <v>2380673.9</v>
      </c>
      <c r="U530" s="57">
        <v>0</v>
      </c>
      <c r="V530" s="57">
        <v>0</v>
      </c>
      <c r="W530" s="101">
        <v>1</v>
      </c>
      <c r="X530" s="57">
        <f t="shared" si="304"/>
        <v>26444.2</v>
      </c>
      <c r="Y530" s="101">
        <v>1</v>
      </c>
      <c r="Z530" s="57">
        <f t="shared" si="290"/>
        <v>50946.42</v>
      </c>
      <c r="AA530" s="73">
        <v>1666670.65</v>
      </c>
      <c r="AB530" s="74" t="s">
        <v>2121</v>
      </c>
      <c r="AC530" s="74">
        <v>2021</v>
      </c>
    </row>
    <row r="531" spans="1:29" s="36" customFormat="1" ht="30" x14ac:dyDescent="0.25">
      <c r="A531" s="101">
        <v>516</v>
      </c>
      <c r="B531" s="75">
        <v>211</v>
      </c>
      <c r="C531" s="55" t="s">
        <v>1587</v>
      </c>
      <c r="D531" s="56">
        <f>'Прил.1.1 -перечень домов'!D536</f>
        <v>1959</v>
      </c>
      <c r="E531" s="57">
        <v>695.3</v>
      </c>
      <c r="F531" s="76">
        <f>SUM('Прил.1.1 -перечень домов'!J536)*(3.9*31+4.13*26+6.71*16+7.69*12+8.45*12+9.29*252)</f>
        <v>1836768.96</v>
      </c>
      <c r="G531" s="57">
        <f t="shared" si="297"/>
        <v>2854312.67</v>
      </c>
      <c r="H531" s="57">
        <v>0</v>
      </c>
      <c r="I531" s="57">
        <v>0</v>
      </c>
      <c r="J531" s="57">
        <v>0</v>
      </c>
      <c r="K531" s="57">
        <v>0</v>
      </c>
      <c r="L531" s="54">
        <v>0</v>
      </c>
      <c r="M531" s="57">
        <v>0</v>
      </c>
      <c r="N531" s="57">
        <v>587</v>
      </c>
      <c r="O531" s="57">
        <v>4705</v>
      </c>
      <c r="P531" s="57">
        <f t="shared" ref="P531:P535" si="305">O531*N531</f>
        <v>2761835</v>
      </c>
      <c r="Q531" s="57">
        <v>0</v>
      </c>
      <c r="R531" s="57">
        <v>0</v>
      </c>
      <c r="S531" s="57">
        <v>0</v>
      </c>
      <c r="T531" s="57">
        <v>0</v>
      </c>
      <c r="U531" s="57">
        <v>0</v>
      </c>
      <c r="V531" s="57">
        <v>0</v>
      </c>
      <c r="W531" s="101">
        <v>1</v>
      </c>
      <c r="X531" s="57">
        <f t="shared" ref="X531" si="306">E531*48</f>
        <v>33374.400000000001</v>
      </c>
      <c r="Y531" s="101">
        <v>1</v>
      </c>
      <c r="Z531" s="57">
        <f t="shared" si="290"/>
        <v>59103.27</v>
      </c>
      <c r="AA531" s="73"/>
      <c r="AB531" s="74"/>
      <c r="AC531" s="74"/>
    </row>
    <row r="532" spans="1:29" s="36" customFormat="1" ht="30" x14ac:dyDescent="0.25">
      <c r="A532" s="101">
        <v>517</v>
      </c>
      <c r="B532" s="75">
        <v>212</v>
      </c>
      <c r="C532" s="55" t="s">
        <v>1588</v>
      </c>
      <c r="D532" s="56">
        <f>'Прил.1.1 -перечень домов'!D537</f>
        <v>1938</v>
      </c>
      <c r="E532" s="57">
        <v>4854.7</v>
      </c>
      <c r="F532" s="76">
        <f>SUM('Прил.1.1 -перечень домов'!J537)*(3.9*31+4.13*26+6.71*16+7.69*12+8.45*12+9.29*252)</f>
        <v>10002482.880000001</v>
      </c>
      <c r="G532" s="57">
        <f t="shared" ref="G532:G544" si="307">H532+I532+J532+K532+M532+P532+R532+T532+V532+X532+Z532</f>
        <v>13060567.58</v>
      </c>
      <c r="H532" s="57">
        <v>0</v>
      </c>
      <c r="I532" s="57">
        <v>0</v>
      </c>
      <c r="J532" s="57">
        <v>0</v>
      </c>
      <c r="K532" s="57">
        <v>0</v>
      </c>
      <c r="L532" s="54">
        <v>0</v>
      </c>
      <c r="M532" s="57">
        <v>0</v>
      </c>
      <c r="N532" s="57">
        <v>1904</v>
      </c>
      <c r="O532" s="57">
        <v>6596</v>
      </c>
      <c r="P532" s="57">
        <f t="shared" si="305"/>
        <v>12558784</v>
      </c>
      <c r="Q532" s="57">
        <v>0</v>
      </c>
      <c r="R532" s="57">
        <v>0</v>
      </c>
      <c r="S532" s="57">
        <v>0</v>
      </c>
      <c r="T532" s="57">
        <v>0</v>
      </c>
      <c r="U532" s="57">
        <v>0</v>
      </c>
      <c r="V532" s="57">
        <v>0</v>
      </c>
      <c r="W532" s="101">
        <v>1</v>
      </c>
      <c r="X532" s="57">
        <f t="shared" ref="X532:X535" si="308">E532*48</f>
        <v>233025.6</v>
      </c>
      <c r="Y532" s="101">
        <v>1</v>
      </c>
      <c r="Z532" s="57">
        <f t="shared" si="290"/>
        <v>268757.98</v>
      </c>
      <c r="AA532" s="73"/>
      <c r="AB532" s="74"/>
      <c r="AC532" s="74"/>
    </row>
    <row r="533" spans="1:29" s="36" customFormat="1" ht="30" x14ac:dyDescent="0.25">
      <c r="A533" s="101">
        <v>518</v>
      </c>
      <c r="B533" s="75">
        <v>213</v>
      </c>
      <c r="C533" s="55" t="s">
        <v>1589</v>
      </c>
      <c r="D533" s="56">
        <f>'Прил.1.1 -перечень домов'!D538</f>
        <v>1957</v>
      </c>
      <c r="E533" s="57">
        <v>3321.5</v>
      </c>
      <c r="F533" s="76">
        <f>SUM('Прил.1.1 -перечень домов'!J538)*(3.9*31+4.13*26+6.71*16+7.69*12+8.45*12+9.29*252)</f>
        <v>8617227.8399999999</v>
      </c>
      <c r="G533" s="57">
        <f t="shared" si="307"/>
        <v>9759877.0199999996</v>
      </c>
      <c r="H533" s="57">
        <v>0</v>
      </c>
      <c r="I533" s="57">
        <v>0</v>
      </c>
      <c r="J533" s="57">
        <v>0</v>
      </c>
      <c r="K533" s="57">
        <v>0</v>
      </c>
      <c r="L533" s="54">
        <v>0</v>
      </c>
      <c r="M533" s="57">
        <v>0</v>
      </c>
      <c r="N533" s="57">
        <v>1425</v>
      </c>
      <c r="O533" s="57">
        <v>6596</v>
      </c>
      <c r="P533" s="57">
        <f t="shared" si="305"/>
        <v>9399300</v>
      </c>
      <c r="Q533" s="57">
        <v>0</v>
      </c>
      <c r="R533" s="57">
        <v>0</v>
      </c>
      <c r="S533" s="57">
        <v>0</v>
      </c>
      <c r="T533" s="57">
        <v>0</v>
      </c>
      <c r="U533" s="57">
        <v>0</v>
      </c>
      <c r="V533" s="57">
        <v>0</v>
      </c>
      <c r="W533" s="101">
        <v>1</v>
      </c>
      <c r="X533" s="57">
        <f t="shared" si="308"/>
        <v>159432</v>
      </c>
      <c r="Y533" s="101">
        <v>1</v>
      </c>
      <c r="Z533" s="57">
        <f t="shared" si="290"/>
        <v>201145.02</v>
      </c>
      <c r="AA533" s="73"/>
      <c r="AB533" s="74"/>
      <c r="AC533" s="74"/>
    </row>
    <row r="534" spans="1:29" s="36" customFormat="1" ht="30" x14ac:dyDescent="0.25">
      <c r="A534" s="101">
        <v>519</v>
      </c>
      <c r="B534" s="75">
        <v>214</v>
      </c>
      <c r="C534" s="55" t="s">
        <v>1590</v>
      </c>
      <c r="D534" s="56">
        <f>'Прил.1.1 -перечень домов'!D539</f>
        <v>1957</v>
      </c>
      <c r="E534" s="57">
        <v>5521</v>
      </c>
      <c r="F534" s="76">
        <f>SUM('Прил.1.1 -перечень домов'!J539)*(3.9*31+4.13*26+6.71*16+7.69*12+8.45*12+9.29*252)</f>
        <v>14169442.560000001</v>
      </c>
      <c r="G534" s="57">
        <f t="shared" si="307"/>
        <v>15255176.539999999</v>
      </c>
      <c r="H534" s="57">
        <v>0</v>
      </c>
      <c r="I534" s="57">
        <v>0</v>
      </c>
      <c r="J534" s="57">
        <v>0</v>
      </c>
      <c r="K534" s="57">
        <v>0</v>
      </c>
      <c r="L534" s="54">
        <v>0</v>
      </c>
      <c r="M534" s="57">
        <v>0</v>
      </c>
      <c r="N534" s="57">
        <v>2225</v>
      </c>
      <c r="O534" s="57">
        <v>6596</v>
      </c>
      <c r="P534" s="57">
        <f t="shared" si="305"/>
        <v>14676100</v>
      </c>
      <c r="Q534" s="57">
        <v>0</v>
      </c>
      <c r="R534" s="57">
        <v>0</v>
      </c>
      <c r="S534" s="57">
        <v>0</v>
      </c>
      <c r="T534" s="57">
        <v>0</v>
      </c>
      <c r="U534" s="57">
        <v>0</v>
      </c>
      <c r="V534" s="57">
        <v>0</v>
      </c>
      <c r="W534" s="101">
        <v>1</v>
      </c>
      <c r="X534" s="57">
        <f t="shared" si="308"/>
        <v>265008</v>
      </c>
      <c r="Y534" s="101">
        <v>1</v>
      </c>
      <c r="Z534" s="57">
        <f t="shared" si="290"/>
        <v>314068.53999999998</v>
      </c>
      <c r="AA534" s="73"/>
      <c r="AB534" s="74"/>
      <c r="AC534" s="74"/>
    </row>
    <row r="535" spans="1:29" s="36" customFormat="1" ht="30" x14ac:dyDescent="0.25">
      <c r="A535" s="101">
        <v>520</v>
      </c>
      <c r="B535" s="75">
        <v>215</v>
      </c>
      <c r="C535" s="55" t="s">
        <v>1591</v>
      </c>
      <c r="D535" s="56">
        <f>'Прил.1.1 -перечень домов'!D540</f>
        <v>1965</v>
      </c>
      <c r="E535" s="57">
        <v>1712.1</v>
      </c>
      <c r="F535" s="76">
        <f>SUM('Прил.1.1 -перечень домов'!J540)*(3.9*31+4.13*26+6.71*16+7.69*12+8.45*12+9.29*252)</f>
        <v>4530926.4000000004</v>
      </c>
      <c r="G535" s="57">
        <f t="shared" si="307"/>
        <v>5202418.1399999997</v>
      </c>
      <c r="H535" s="57">
        <v>0</v>
      </c>
      <c r="I535" s="57">
        <v>0</v>
      </c>
      <c r="J535" s="57">
        <v>0</v>
      </c>
      <c r="K535" s="57">
        <v>0</v>
      </c>
      <c r="L535" s="54">
        <v>0</v>
      </c>
      <c r="M535" s="57">
        <v>0</v>
      </c>
      <c r="N535" s="57">
        <v>760</v>
      </c>
      <c r="O535" s="57">
        <v>6596</v>
      </c>
      <c r="P535" s="57">
        <f t="shared" si="305"/>
        <v>5012960</v>
      </c>
      <c r="Q535" s="57">
        <v>0</v>
      </c>
      <c r="R535" s="57">
        <v>0</v>
      </c>
      <c r="S535" s="57">
        <v>0</v>
      </c>
      <c r="T535" s="57">
        <v>0</v>
      </c>
      <c r="U535" s="57">
        <v>0</v>
      </c>
      <c r="V535" s="57">
        <v>0</v>
      </c>
      <c r="W535" s="101">
        <v>1</v>
      </c>
      <c r="X535" s="57">
        <f t="shared" si="308"/>
        <v>82180.800000000003</v>
      </c>
      <c r="Y535" s="101">
        <v>1</v>
      </c>
      <c r="Z535" s="57">
        <f t="shared" si="290"/>
        <v>107277.34</v>
      </c>
      <c r="AA535" s="73"/>
      <c r="AB535" s="74"/>
      <c r="AC535" s="74"/>
    </row>
    <row r="536" spans="1:29" s="36" customFormat="1" ht="30" x14ac:dyDescent="0.25">
      <c r="A536" s="101">
        <v>521</v>
      </c>
      <c r="B536" s="75">
        <v>216</v>
      </c>
      <c r="C536" s="55" t="s">
        <v>1592</v>
      </c>
      <c r="D536" s="56">
        <f>'Прил.1.1 -перечень домов'!D541</f>
        <v>1971</v>
      </c>
      <c r="E536" s="79">
        <v>944.9</v>
      </c>
      <c r="F536" s="76">
        <f>SUM('Прил.1.1 -перечень домов'!J541)*(3.9*31+4.13*26+6.71*16+7.69*12+8.45*12+9.29*252)</f>
        <v>2479738.56</v>
      </c>
      <c r="G536" s="57">
        <f t="shared" si="307"/>
        <v>3337584.66</v>
      </c>
      <c r="H536" s="78">
        <v>0</v>
      </c>
      <c r="I536" s="78">
        <v>0</v>
      </c>
      <c r="J536" s="78">
        <v>0</v>
      </c>
      <c r="K536" s="78">
        <v>0</v>
      </c>
      <c r="L536" s="54">
        <v>0</v>
      </c>
      <c r="M536" s="78">
        <v>0</v>
      </c>
      <c r="N536" s="78">
        <v>0</v>
      </c>
      <c r="O536" s="78"/>
      <c r="P536" s="78">
        <v>0</v>
      </c>
      <c r="Q536" s="78">
        <v>0</v>
      </c>
      <c r="R536" s="78">
        <v>0</v>
      </c>
      <c r="S536" s="78">
        <v>0</v>
      </c>
      <c r="T536" s="57">
        <f>E536*3421</f>
        <v>3232502.9</v>
      </c>
      <c r="U536" s="78">
        <v>0</v>
      </c>
      <c r="V536" s="78">
        <v>0</v>
      </c>
      <c r="W536" s="101">
        <v>1</v>
      </c>
      <c r="X536" s="57">
        <f t="shared" ref="X536:X539" si="309">E536*38</f>
        <v>35906.199999999997</v>
      </c>
      <c r="Y536" s="101">
        <v>1</v>
      </c>
      <c r="Z536" s="57">
        <f t="shared" si="290"/>
        <v>69175.56</v>
      </c>
      <c r="AA536" s="73"/>
      <c r="AB536" s="74"/>
      <c r="AC536" s="74"/>
    </row>
    <row r="537" spans="1:29" s="36" customFormat="1" ht="30" x14ac:dyDescent="0.25">
      <c r="A537" s="101">
        <v>522</v>
      </c>
      <c r="B537" s="75">
        <v>217</v>
      </c>
      <c r="C537" s="55" t="s">
        <v>1593</v>
      </c>
      <c r="D537" s="56">
        <f>'Прил.1.1 -перечень домов'!D542</f>
        <v>1958</v>
      </c>
      <c r="E537" s="79">
        <v>11907.7</v>
      </c>
      <c r="F537" s="76">
        <f>SUM('Прил.1.1 -перечень домов'!J542)*(3.9*31+4.13*26+6.71*16+7.69*12+8.45*12+9.29*252)</f>
        <v>30775854.719999999</v>
      </c>
      <c r="G537" s="57">
        <f t="shared" si="307"/>
        <v>42060489.869999997</v>
      </c>
      <c r="H537" s="78">
        <v>0</v>
      </c>
      <c r="I537" s="78">
        <v>0</v>
      </c>
      <c r="J537" s="78">
        <v>0</v>
      </c>
      <c r="K537" s="78">
        <v>0</v>
      </c>
      <c r="L537" s="54">
        <v>0</v>
      </c>
      <c r="M537" s="78">
        <v>0</v>
      </c>
      <c r="N537" s="78">
        <v>0</v>
      </c>
      <c r="O537" s="78"/>
      <c r="P537" s="78">
        <v>0</v>
      </c>
      <c r="Q537" s="78">
        <v>0</v>
      </c>
      <c r="R537" s="78">
        <v>0</v>
      </c>
      <c r="S537" s="78">
        <v>0</v>
      </c>
      <c r="T537" s="57">
        <f>E537*3421</f>
        <v>40736241.700000003</v>
      </c>
      <c r="U537" s="78">
        <v>0</v>
      </c>
      <c r="V537" s="78">
        <v>0</v>
      </c>
      <c r="W537" s="101">
        <v>1</v>
      </c>
      <c r="X537" s="57">
        <f t="shared" si="309"/>
        <v>452492.6</v>
      </c>
      <c r="Y537" s="101">
        <v>1</v>
      </c>
      <c r="Z537" s="57">
        <f t="shared" si="290"/>
        <v>871755.57</v>
      </c>
      <c r="AA537" s="73"/>
      <c r="AB537" s="74"/>
      <c r="AC537" s="74"/>
    </row>
    <row r="538" spans="1:29" s="36" customFormat="1" ht="34.5" customHeight="1" x14ac:dyDescent="0.25">
      <c r="A538" s="101">
        <v>523</v>
      </c>
      <c r="B538" s="75">
        <v>218</v>
      </c>
      <c r="C538" s="55" t="s">
        <v>1594</v>
      </c>
      <c r="D538" s="56">
        <f>'Прил.1.1 -перечень домов'!D543</f>
        <v>1963</v>
      </c>
      <c r="E538" s="57">
        <v>2741.8</v>
      </c>
      <c r="F538" s="76">
        <f>SUM('Прил.1.1 -перечень домов'!J543)*(3.9*31+4.13*26+6.71*16+7.69*12+8.45*12+9.29*252)</f>
        <v>7281630.7199999997</v>
      </c>
      <c r="G538" s="57">
        <f t="shared" si="307"/>
        <v>5716707.4000000004</v>
      </c>
      <c r="H538" s="57">
        <v>0</v>
      </c>
      <c r="I538" s="57">
        <v>0</v>
      </c>
      <c r="J538" s="57">
        <v>0</v>
      </c>
      <c r="K538" s="57">
        <v>0</v>
      </c>
      <c r="L538" s="54">
        <v>0</v>
      </c>
      <c r="M538" s="57">
        <v>0</v>
      </c>
      <c r="N538" s="57">
        <v>829</v>
      </c>
      <c r="O538" s="57">
        <v>6596</v>
      </c>
      <c r="P538" s="57">
        <f>O538*N538</f>
        <v>5468084</v>
      </c>
      <c r="Q538" s="57">
        <v>0</v>
      </c>
      <c r="R538" s="57">
        <v>0</v>
      </c>
      <c r="S538" s="57">
        <v>0</v>
      </c>
      <c r="T538" s="57">
        <v>0</v>
      </c>
      <c r="U538" s="57">
        <v>0</v>
      </c>
      <c r="V538" s="57">
        <v>0</v>
      </c>
      <c r="W538" s="101">
        <v>1</v>
      </c>
      <c r="X538" s="57">
        <f t="shared" ref="X538" si="310">E538*48</f>
        <v>131606.39999999999</v>
      </c>
      <c r="Y538" s="101">
        <v>1</v>
      </c>
      <c r="Z538" s="57">
        <f t="shared" si="290"/>
        <v>117017</v>
      </c>
      <c r="AA538" s="73"/>
      <c r="AB538" s="74"/>
      <c r="AC538" s="74"/>
    </row>
    <row r="539" spans="1:29" s="36" customFormat="1" ht="30" x14ac:dyDescent="0.25">
      <c r="A539" s="101">
        <v>524</v>
      </c>
      <c r="B539" s="75">
        <v>219</v>
      </c>
      <c r="C539" s="55" t="s">
        <v>1595</v>
      </c>
      <c r="D539" s="56">
        <f>'Прил.1.1 -перечень домов'!D544</f>
        <v>1958</v>
      </c>
      <c r="E539" s="79">
        <v>4901</v>
      </c>
      <c r="F539" s="76">
        <f>SUM('Прил.1.1 -перечень домов'!J544)*(3.9*31+4.13*26+6.71*16+7.69*12+8.45*12+9.29*252)</f>
        <v>12597324.48</v>
      </c>
      <c r="G539" s="57">
        <f t="shared" si="307"/>
        <v>17311358.27</v>
      </c>
      <c r="H539" s="78">
        <v>0</v>
      </c>
      <c r="I539" s="57">
        <v>0</v>
      </c>
      <c r="J539" s="78">
        <v>0</v>
      </c>
      <c r="K539" s="78">
        <v>0</v>
      </c>
      <c r="L539" s="54">
        <v>0</v>
      </c>
      <c r="M539" s="78">
        <v>0</v>
      </c>
      <c r="N539" s="78">
        <v>0</v>
      </c>
      <c r="O539" s="78"/>
      <c r="P539" s="78">
        <v>0</v>
      </c>
      <c r="Q539" s="78">
        <v>0</v>
      </c>
      <c r="R539" s="78">
        <v>0</v>
      </c>
      <c r="S539" s="78">
        <v>0</v>
      </c>
      <c r="T539" s="57">
        <f>E539*3421</f>
        <v>16766321</v>
      </c>
      <c r="U539" s="78">
        <v>0</v>
      </c>
      <c r="V539" s="78">
        <v>0</v>
      </c>
      <c r="W539" s="101">
        <v>1</v>
      </c>
      <c r="X539" s="57">
        <f t="shared" si="309"/>
        <v>186238</v>
      </c>
      <c r="Y539" s="101">
        <v>1</v>
      </c>
      <c r="Z539" s="57">
        <f t="shared" si="290"/>
        <v>358799.27</v>
      </c>
      <c r="AA539" s="73"/>
      <c r="AB539" s="74"/>
      <c r="AC539" s="74"/>
    </row>
    <row r="540" spans="1:29" s="36" customFormat="1" ht="30" x14ac:dyDescent="0.25">
      <c r="A540" s="101">
        <v>525</v>
      </c>
      <c r="B540" s="75">
        <v>220</v>
      </c>
      <c r="C540" s="55" t="s">
        <v>1596</v>
      </c>
      <c r="D540" s="56">
        <f>'Прил.1.1 -перечень домов'!D545</f>
        <v>1964</v>
      </c>
      <c r="E540" s="57">
        <v>3533.2</v>
      </c>
      <c r="F540" s="76">
        <f>SUM('Прил.1.1 -перечень домов'!J545)*(3.9*31+4.13*26+6.71*16+7.69*12+8.45*12+9.29*252)</f>
        <v>9352050.2400000002</v>
      </c>
      <c r="G540" s="57">
        <f t="shared" si="307"/>
        <v>7304240.1100000003</v>
      </c>
      <c r="H540" s="57">
        <v>0</v>
      </c>
      <c r="I540" s="57">
        <v>0</v>
      </c>
      <c r="J540" s="57">
        <v>0</v>
      </c>
      <c r="K540" s="57">
        <v>0</v>
      </c>
      <c r="L540" s="54">
        <v>0</v>
      </c>
      <c r="M540" s="57">
        <v>0</v>
      </c>
      <c r="N540" s="57">
        <v>1059</v>
      </c>
      <c r="O540" s="57">
        <v>6596</v>
      </c>
      <c r="P540" s="57">
        <f t="shared" ref="P540:P541" si="311">O540*N540</f>
        <v>6985164</v>
      </c>
      <c r="Q540" s="57">
        <v>0</v>
      </c>
      <c r="R540" s="57">
        <v>0</v>
      </c>
      <c r="S540" s="57">
        <v>0</v>
      </c>
      <c r="T540" s="57">
        <v>0</v>
      </c>
      <c r="U540" s="57">
        <v>0</v>
      </c>
      <c r="V540" s="57">
        <v>0</v>
      </c>
      <c r="W540" s="101">
        <v>1</v>
      </c>
      <c r="X540" s="57">
        <f t="shared" ref="X540:X541" si="312">E540*48</f>
        <v>169593.60000000001</v>
      </c>
      <c r="Y540" s="101">
        <v>1</v>
      </c>
      <c r="Z540" s="57">
        <f t="shared" si="290"/>
        <v>149482.51</v>
      </c>
      <c r="AA540" s="73"/>
      <c r="AB540" s="74"/>
      <c r="AC540" s="74"/>
    </row>
    <row r="541" spans="1:29" s="36" customFormat="1" ht="30" x14ac:dyDescent="0.25">
      <c r="A541" s="101">
        <v>526</v>
      </c>
      <c r="B541" s="75">
        <v>221</v>
      </c>
      <c r="C541" s="55" t="s">
        <v>1597</v>
      </c>
      <c r="D541" s="56">
        <f>'Прил.1.1 -перечень домов'!D546</f>
        <v>1957</v>
      </c>
      <c r="E541" s="57">
        <v>4542.8</v>
      </c>
      <c r="F541" s="76">
        <f>SUM('Прил.1.1 -перечень домов'!J546)*(3.9*31+4.13*26+6.71*16+7.69*12+8.45*12+9.29*252)</f>
        <v>11489350.08</v>
      </c>
      <c r="G541" s="57">
        <f t="shared" si="307"/>
        <v>10370946.08</v>
      </c>
      <c r="H541" s="57">
        <v>0</v>
      </c>
      <c r="I541" s="57">
        <v>0</v>
      </c>
      <c r="J541" s="57">
        <v>0</v>
      </c>
      <c r="K541" s="57">
        <v>0</v>
      </c>
      <c r="L541" s="54">
        <v>0</v>
      </c>
      <c r="M541" s="57">
        <v>0</v>
      </c>
      <c r="N541" s="57">
        <v>1507</v>
      </c>
      <c r="O541" s="57">
        <v>6596</v>
      </c>
      <c r="P541" s="57">
        <f t="shared" si="311"/>
        <v>9940172</v>
      </c>
      <c r="Q541" s="57">
        <v>0</v>
      </c>
      <c r="R541" s="57">
        <v>0</v>
      </c>
      <c r="S541" s="57">
        <v>0</v>
      </c>
      <c r="T541" s="57">
        <v>0</v>
      </c>
      <c r="U541" s="57">
        <v>0</v>
      </c>
      <c r="V541" s="57">
        <v>0</v>
      </c>
      <c r="W541" s="101">
        <v>1</v>
      </c>
      <c r="X541" s="57">
        <f t="shared" si="312"/>
        <v>218054.39999999999</v>
      </c>
      <c r="Y541" s="101">
        <v>1</v>
      </c>
      <c r="Z541" s="57">
        <f t="shared" si="290"/>
        <v>212719.68</v>
      </c>
      <c r="AA541" s="73"/>
      <c r="AB541" s="74"/>
      <c r="AC541" s="74"/>
    </row>
    <row r="542" spans="1:29" s="36" customFormat="1" ht="30" x14ac:dyDescent="0.25">
      <c r="A542" s="101">
        <v>527</v>
      </c>
      <c r="B542" s="75">
        <v>222</v>
      </c>
      <c r="C542" s="55" t="s">
        <v>1598</v>
      </c>
      <c r="D542" s="56">
        <f>'Прил.1.1 -перечень домов'!D547</f>
        <v>1957</v>
      </c>
      <c r="E542" s="79">
        <v>417.8</v>
      </c>
      <c r="F542" s="76">
        <f>SUM('Прил.1.1 -перечень домов'!J547)*(3.9*31+4.13*26+6.71*16+7.69*12+8.45*12+9.29*252)</f>
        <v>1081566.72</v>
      </c>
      <c r="G542" s="57">
        <f t="shared" si="307"/>
        <v>1661572.3</v>
      </c>
      <c r="H542" s="78">
        <v>0</v>
      </c>
      <c r="I542" s="57">
        <f>E542*2700</f>
        <v>1128060</v>
      </c>
      <c r="J542" s="57">
        <f>E542*855</f>
        <v>357219</v>
      </c>
      <c r="K542" s="57">
        <f t="shared" ref="K542" si="313">E542*228</f>
        <v>95258.4</v>
      </c>
      <c r="L542" s="54">
        <v>0</v>
      </c>
      <c r="M542" s="78">
        <v>0</v>
      </c>
      <c r="N542" s="78">
        <v>0</v>
      </c>
      <c r="O542" s="78"/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101">
        <v>3</v>
      </c>
      <c r="X542" s="57">
        <f>E542*57+E542*28+E542*28</f>
        <v>47211.4</v>
      </c>
      <c r="Y542" s="101">
        <v>3</v>
      </c>
      <c r="Z542" s="57">
        <f t="shared" si="290"/>
        <v>33823.5</v>
      </c>
      <c r="AA542" s="73">
        <v>754403.18</v>
      </c>
      <c r="AB542" s="74" t="s">
        <v>2122</v>
      </c>
      <c r="AC542" s="74">
        <v>2021</v>
      </c>
    </row>
    <row r="543" spans="1:29" s="36" customFormat="1" ht="30" x14ac:dyDescent="0.25">
      <c r="A543" s="101">
        <v>528</v>
      </c>
      <c r="B543" s="75">
        <v>223</v>
      </c>
      <c r="C543" s="55" t="s">
        <v>1599</v>
      </c>
      <c r="D543" s="56">
        <f>'Прил.1.1 -перечень домов'!D548</f>
        <v>1958</v>
      </c>
      <c r="E543" s="79">
        <v>427.9</v>
      </c>
      <c r="F543" s="76">
        <f>SUM('Прил.1.1 -перечень домов'!J548)*(3.9*31+4.13*26+6.71*16+7.69*12+8.45*12+9.29*252)</f>
        <v>1098789.1200000001</v>
      </c>
      <c r="G543" s="57">
        <f t="shared" si="307"/>
        <v>1511432.4</v>
      </c>
      <c r="H543" s="78">
        <v>0</v>
      </c>
      <c r="I543" s="78">
        <v>0</v>
      </c>
      <c r="J543" s="78">
        <v>0</v>
      </c>
      <c r="K543" s="78">
        <v>0</v>
      </c>
      <c r="L543" s="54">
        <v>0</v>
      </c>
      <c r="M543" s="78">
        <v>0</v>
      </c>
      <c r="N543" s="78">
        <v>0</v>
      </c>
      <c r="O543" s="78"/>
      <c r="P543" s="78">
        <v>0</v>
      </c>
      <c r="Q543" s="78">
        <v>0</v>
      </c>
      <c r="R543" s="78">
        <v>0</v>
      </c>
      <c r="S543" s="78">
        <v>0</v>
      </c>
      <c r="T543" s="57">
        <f>E543*3421</f>
        <v>1463845.9</v>
      </c>
      <c r="U543" s="78">
        <v>0</v>
      </c>
      <c r="V543" s="78">
        <v>0</v>
      </c>
      <c r="W543" s="101">
        <v>1</v>
      </c>
      <c r="X543" s="57">
        <f t="shared" ref="X543" si="314">E543*38</f>
        <v>16260.2</v>
      </c>
      <c r="Y543" s="101">
        <v>1</v>
      </c>
      <c r="Z543" s="57">
        <f t="shared" si="290"/>
        <v>31326.3</v>
      </c>
      <c r="AA543" s="73">
        <v>917000.85</v>
      </c>
      <c r="AB543" s="74" t="s">
        <v>2121</v>
      </c>
      <c r="AC543" s="74">
        <v>2021</v>
      </c>
    </row>
    <row r="544" spans="1:29" s="36" customFormat="1" ht="30" x14ac:dyDescent="0.25">
      <c r="A544" s="101">
        <v>529</v>
      </c>
      <c r="B544" s="75">
        <v>224</v>
      </c>
      <c r="C544" s="55" t="s">
        <v>1600</v>
      </c>
      <c r="D544" s="56">
        <f>'Прил.1.1 -перечень домов'!D549</f>
        <v>1955</v>
      </c>
      <c r="E544" s="57">
        <v>3912.7</v>
      </c>
      <c r="F544" s="76">
        <f>SUM('Прил.1.1 -перечень домов'!J549)*(3.9*31+4.13*26+6.71*16+7.69*12+8.45*12+9.29*252)</f>
        <v>10398024</v>
      </c>
      <c r="G544" s="57">
        <f t="shared" si="307"/>
        <v>9633300.0700000003</v>
      </c>
      <c r="H544" s="57">
        <v>0</v>
      </c>
      <c r="I544" s="57">
        <v>0</v>
      </c>
      <c r="J544" s="57">
        <v>0</v>
      </c>
      <c r="K544" s="57">
        <v>0</v>
      </c>
      <c r="L544" s="54">
        <v>0</v>
      </c>
      <c r="M544" s="57">
        <v>0</v>
      </c>
      <c r="N544" s="57">
        <v>1402</v>
      </c>
      <c r="O544" s="57">
        <v>6596</v>
      </c>
      <c r="P544" s="57">
        <f t="shared" ref="P544:P545" si="315">O544*N544</f>
        <v>9247592</v>
      </c>
      <c r="Q544" s="57">
        <v>0</v>
      </c>
      <c r="R544" s="57">
        <v>0</v>
      </c>
      <c r="S544" s="57">
        <v>0</v>
      </c>
      <c r="T544" s="57">
        <v>0</v>
      </c>
      <c r="U544" s="57">
        <v>0</v>
      </c>
      <c r="V544" s="57">
        <v>0</v>
      </c>
      <c r="W544" s="101">
        <v>1</v>
      </c>
      <c r="X544" s="57">
        <f t="shared" ref="X544:X545" si="316">E544*48</f>
        <v>187809.6</v>
      </c>
      <c r="Y544" s="101">
        <v>1</v>
      </c>
      <c r="Z544" s="57">
        <f t="shared" si="290"/>
        <v>197898.47</v>
      </c>
      <c r="AA544" s="73"/>
      <c r="AB544" s="74"/>
      <c r="AC544" s="74"/>
    </row>
    <row r="545" spans="1:29" s="36" customFormat="1" ht="30" x14ac:dyDescent="0.25">
      <c r="A545" s="101">
        <v>530</v>
      </c>
      <c r="B545" s="75">
        <v>225</v>
      </c>
      <c r="C545" s="55" t="s">
        <v>1601</v>
      </c>
      <c r="D545" s="56">
        <f>'Прил.1.1 -перечень домов'!D550</f>
        <v>1934</v>
      </c>
      <c r="E545" s="57">
        <v>4222.5</v>
      </c>
      <c r="F545" s="76">
        <f>SUM('Прил.1.1 -перечень домов'!J550)*(3.9*31+4.13*26+6.71*16+7.69*12+8.45*12+9.29*252)</f>
        <v>10785528</v>
      </c>
      <c r="G545" s="57">
        <f>H545+I545+J545+K545+M545+P545+R545+T545+V545+X545+Z545</f>
        <v>12221763.449999999</v>
      </c>
      <c r="H545" s="57">
        <v>0</v>
      </c>
      <c r="I545" s="57">
        <v>0</v>
      </c>
      <c r="J545" s="57">
        <v>0</v>
      </c>
      <c r="K545" s="57">
        <v>0</v>
      </c>
      <c r="L545" s="54">
        <v>0</v>
      </c>
      <c r="M545" s="57">
        <v>0</v>
      </c>
      <c r="N545" s="57">
        <v>1784</v>
      </c>
      <c r="O545" s="57">
        <v>6596</v>
      </c>
      <c r="P545" s="57">
        <f t="shared" si="315"/>
        <v>11767264</v>
      </c>
      <c r="Q545" s="57">
        <v>0</v>
      </c>
      <c r="R545" s="57">
        <v>0</v>
      </c>
      <c r="S545" s="57">
        <v>0</v>
      </c>
      <c r="T545" s="57">
        <v>0</v>
      </c>
      <c r="U545" s="57">
        <v>0</v>
      </c>
      <c r="V545" s="57">
        <v>0</v>
      </c>
      <c r="W545" s="101">
        <v>1</v>
      </c>
      <c r="X545" s="57">
        <f t="shared" si="316"/>
        <v>202680</v>
      </c>
      <c r="Y545" s="101">
        <v>1</v>
      </c>
      <c r="Z545" s="57">
        <f t="shared" si="290"/>
        <v>251819.45</v>
      </c>
      <c r="AA545" s="73"/>
      <c r="AB545" s="74"/>
      <c r="AC545" s="74"/>
    </row>
    <row r="546" spans="1:29" s="36" customFormat="1" ht="30" x14ac:dyDescent="0.25">
      <c r="A546" s="101">
        <v>531</v>
      </c>
      <c r="B546" s="75">
        <v>226</v>
      </c>
      <c r="C546" s="55" t="s">
        <v>1602</v>
      </c>
      <c r="D546" s="56">
        <f>'Прил.1.1 -перечень домов'!D551</f>
        <v>1962</v>
      </c>
      <c r="E546" s="79">
        <v>1746.4</v>
      </c>
      <c r="F546" s="76">
        <f>SUM('Прил.1.1 -перечень домов'!J551)*(3.9*31+4.13*26+6.71*16+7.69*12+8.45*12+9.29*252)</f>
        <v>4614455.04</v>
      </c>
      <c r="G546" s="57">
        <f t="shared" ref="G546:G555" si="317">H546+I546+J546+K546+M546+P546+R546+T546+V546+X546+Z546</f>
        <v>1393153.93</v>
      </c>
      <c r="H546" s="57">
        <f t="shared" ref="H546" si="318">E546*735</f>
        <v>1283604</v>
      </c>
      <c r="I546" s="78">
        <v>0</v>
      </c>
      <c r="J546" s="78">
        <v>0</v>
      </c>
      <c r="K546" s="78">
        <v>0</v>
      </c>
      <c r="L546" s="54">
        <v>0</v>
      </c>
      <c r="M546" s="78">
        <v>0</v>
      </c>
      <c r="N546" s="78">
        <v>0</v>
      </c>
      <c r="O546" s="78"/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101">
        <v>1</v>
      </c>
      <c r="X546" s="57">
        <f>E546*47</f>
        <v>82080.800000000003</v>
      </c>
      <c r="Y546" s="101">
        <v>1</v>
      </c>
      <c r="Z546" s="57">
        <f t="shared" si="290"/>
        <v>27469.13</v>
      </c>
      <c r="AA546" s="73"/>
      <c r="AB546" s="74"/>
      <c r="AC546" s="74"/>
    </row>
    <row r="547" spans="1:29" s="36" customFormat="1" ht="30" x14ac:dyDescent="0.25">
      <c r="A547" s="101">
        <v>532</v>
      </c>
      <c r="B547" s="75">
        <v>227</v>
      </c>
      <c r="C547" s="55" t="s">
        <v>1603</v>
      </c>
      <c r="D547" s="56">
        <f>'Прил.1.1 -перечень домов'!D552</f>
        <v>1960</v>
      </c>
      <c r="E547" s="79">
        <v>3416.6</v>
      </c>
      <c r="F547" s="76">
        <f>SUM('Прил.1.1 -перечень домов'!J552)*(3.9*31+4.13*26+6.71*16+7.69*12+8.45*12+9.29*252)</f>
        <v>8893073.2799999993</v>
      </c>
      <c r="G547" s="57">
        <f t="shared" si="317"/>
        <v>12068146.640000001</v>
      </c>
      <c r="H547" s="78">
        <v>0</v>
      </c>
      <c r="I547" s="78">
        <v>0</v>
      </c>
      <c r="J547" s="78">
        <v>0</v>
      </c>
      <c r="K547" s="78">
        <v>0</v>
      </c>
      <c r="L547" s="54">
        <v>0</v>
      </c>
      <c r="M547" s="78">
        <v>0</v>
      </c>
      <c r="N547" s="78">
        <v>0</v>
      </c>
      <c r="O547" s="78"/>
      <c r="P547" s="78">
        <v>0</v>
      </c>
      <c r="Q547" s="78">
        <v>0</v>
      </c>
      <c r="R547" s="78">
        <v>0</v>
      </c>
      <c r="S547" s="78">
        <v>0</v>
      </c>
      <c r="T547" s="57">
        <f>E547*3421</f>
        <v>11688188.6</v>
      </c>
      <c r="U547" s="78">
        <v>0</v>
      </c>
      <c r="V547" s="78">
        <v>0</v>
      </c>
      <c r="W547" s="101">
        <v>1</v>
      </c>
      <c r="X547" s="57">
        <f t="shared" ref="X547" si="319">E547*38</f>
        <v>129830.8</v>
      </c>
      <c r="Y547" s="101">
        <v>1</v>
      </c>
      <c r="Z547" s="57">
        <f t="shared" si="290"/>
        <v>250127.24</v>
      </c>
      <c r="AA547" s="73">
        <v>4388372.74</v>
      </c>
      <c r="AB547" s="74" t="s">
        <v>2121</v>
      </c>
      <c r="AC547" s="74">
        <v>2020</v>
      </c>
    </row>
    <row r="548" spans="1:29" s="36" customFormat="1" ht="30" x14ac:dyDescent="0.25">
      <c r="A548" s="101">
        <v>533</v>
      </c>
      <c r="B548" s="75">
        <v>228</v>
      </c>
      <c r="C548" s="55" t="s">
        <v>1604</v>
      </c>
      <c r="D548" s="56">
        <f>'Прил.1.1 -перечень домов'!D553</f>
        <v>1963</v>
      </c>
      <c r="E548" s="79">
        <v>3498.1</v>
      </c>
      <c r="F548" s="76">
        <f>SUM('Прил.1.1 -перечень домов'!J553)*(3.9*31+4.13*26+6.71*16+7.69*12+8.45*12+9.29*252)</f>
        <v>9267660.4800000004</v>
      </c>
      <c r="G548" s="57">
        <f t="shared" si="317"/>
        <v>2790535.81</v>
      </c>
      <c r="H548" s="57">
        <f t="shared" ref="H548:H550" si="320">E548*735</f>
        <v>2571103.5</v>
      </c>
      <c r="I548" s="78">
        <v>0</v>
      </c>
      <c r="J548" s="78">
        <v>0</v>
      </c>
      <c r="K548" s="78">
        <v>0</v>
      </c>
      <c r="L548" s="54">
        <v>0</v>
      </c>
      <c r="M548" s="78">
        <v>0</v>
      </c>
      <c r="N548" s="78">
        <v>0</v>
      </c>
      <c r="O548" s="78"/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101">
        <v>1</v>
      </c>
      <c r="X548" s="57">
        <f t="shared" ref="X548:X550" si="321">E548*47</f>
        <v>164410.70000000001</v>
      </c>
      <c r="Y548" s="101">
        <v>1</v>
      </c>
      <c r="Z548" s="57">
        <f t="shared" si="290"/>
        <v>55021.61</v>
      </c>
      <c r="AA548" s="73"/>
      <c r="AB548" s="74"/>
      <c r="AC548" s="74"/>
    </row>
    <row r="549" spans="1:29" s="36" customFormat="1" ht="30" x14ac:dyDescent="0.25">
      <c r="A549" s="101">
        <v>534</v>
      </c>
      <c r="B549" s="75">
        <v>229</v>
      </c>
      <c r="C549" s="55" t="s">
        <v>1605</v>
      </c>
      <c r="D549" s="56">
        <f>'Прил.1.1 -перечень домов'!D554</f>
        <v>1960</v>
      </c>
      <c r="E549" s="79">
        <v>10412.9</v>
      </c>
      <c r="F549" s="76">
        <f>SUM('Прил.1.1 -перечень домов'!J554)*(3.9*31+4.13*26+6.71*16+7.69*12+8.45*12+9.29*252)</f>
        <v>27356634.239999998</v>
      </c>
      <c r="G549" s="57">
        <f t="shared" si="317"/>
        <v>8306672.2999999998</v>
      </c>
      <c r="H549" s="57">
        <f t="shared" si="320"/>
        <v>7653481.5</v>
      </c>
      <c r="I549" s="78">
        <v>0</v>
      </c>
      <c r="J549" s="78">
        <v>0</v>
      </c>
      <c r="K549" s="78">
        <v>0</v>
      </c>
      <c r="L549" s="54">
        <v>0</v>
      </c>
      <c r="M549" s="78">
        <v>0</v>
      </c>
      <c r="N549" s="78">
        <v>0</v>
      </c>
      <c r="O549" s="78"/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101">
        <v>1</v>
      </c>
      <c r="X549" s="57">
        <f t="shared" si="321"/>
        <v>489406.3</v>
      </c>
      <c r="Y549" s="101">
        <v>1</v>
      </c>
      <c r="Z549" s="57">
        <f t="shared" si="290"/>
        <v>163784.5</v>
      </c>
      <c r="AA549" s="73">
        <v>8497306.5500000007</v>
      </c>
      <c r="AB549" s="74" t="s">
        <v>2126</v>
      </c>
      <c r="AC549" s="74">
        <v>2020</v>
      </c>
    </row>
    <row r="550" spans="1:29" s="36" customFormat="1" ht="30" x14ac:dyDescent="0.25">
      <c r="A550" s="101">
        <v>535</v>
      </c>
      <c r="B550" s="75">
        <v>230</v>
      </c>
      <c r="C550" s="55" t="s">
        <v>1606</v>
      </c>
      <c r="D550" s="56">
        <f>'Прил.1.1 -перечень домов'!D555</f>
        <v>1963</v>
      </c>
      <c r="E550" s="79">
        <v>4159.2</v>
      </c>
      <c r="F550" s="76">
        <f>SUM('Прил.1.1 -перечень домов'!J555)*(3.9*31+4.13*26+6.71*16+7.69*12+8.45*12+9.29*252)</f>
        <v>11112179.52</v>
      </c>
      <c r="G550" s="57">
        <f t="shared" si="317"/>
        <v>3317914.46</v>
      </c>
      <c r="H550" s="57">
        <f t="shared" si="320"/>
        <v>3057012</v>
      </c>
      <c r="I550" s="78">
        <v>0</v>
      </c>
      <c r="J550" s="78">
        <v>0</v>
      </c>
      <c r="K550" s="78">
        <v>0</v>
      </c>
      <c r="L550" s="54">
        <v>0</v>
      </c>
      <c r="M550" s="78">
        <v>0</v>
      </c>
      <c r="N550" s="78">
        <v>0</v>
      </c>
      <c r="O550" s="78"/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101">
        <v>1</v>
      </c>
      <c r="X550" s="57">
        <f t="shared" si="321"/>
        <v>195482.4</v>
      </c>
      <c r="Y550" s="101">
        <v>1</v>
      </c>
      <c r="Z550" s="57">
        <f t="shared" si="290"/>
        <v>65420.06</v>
      </c>
      <c r="AA550" s="73"/>
      <c r="AB550" s="74"/>
      <c r="AC550" s="74"/>
    </row>
    <row r="551" spans="1:29" s="36" customFormat="1" ht="30" x14ac:dyDescent="0.25">
      <c r="A551" s="101">
        <v>536</v>
      </c>
      <c r="B551" s="75">
        <v>231</v>
      </c>
      <c r="C551" s="55" t="s">
        <v>1607</v>
      </c>
      <c r="D551" s="56">
        <f>'Прил.1.1 -перечень домов'!D556</f>
        <v>1962</v>
      </c>
      <c r="E551" s="57">
        <v>3648.8</v>
      </c>
      <c r="F551" s="76">
        <f>SUM('Прил.1.1 -перечень домов'!J556)*(3.9*31+4.13*26+6.71*16+7.69*12+8.45*12+9.29*252)</f>
        <v>9580821.1199999992</v>
      </c>
      <c r="G551" s="57">
        <f t="shared" si="317"/>
        <v>9324198.0800000001</v>
      </c>
      <c r="H551" s="57">
        <v>0</v>
      </c>
      <c r="I551" s="57">
        <v>0</v>
      </c>
      <c r="J551" s="57">
        <v>0</v>
      </c>
      <c r="K551" s="57">
        <v>0</v>
      </c>
      <c r="L551" s="54">
        <v>0</v>
      </c>
      <c r="M551" s="57">
        <v>0</v>
      </c>
      <c r="N551" s="57">
        <v>1358</v>
      </c>
      <c r="O551" s="57">
        <v>6596</v>
      </c>
      <c r="P551" s="57">
        <f>O551*N551</f>
        <v>8957368</v>
      </c>
      <c r="Q551" s="57">
        <v>0</v>
      </c>
      <c r="R551" s="57">
        <v>0</v>
      </c>
      <c r="S551" s="57">
        <v>0</v>
      </c>
      <c r="T551" s="57">
        <v>0</v>
      </c>
      <c r="U551" s="57">
        <v>0</v>
      </c>
      <c r="V551" s="57">
        <v>0</v>
      </c>
      <c r="W551" s="101">
        <v>1</v>
      </c>
      <c r="X551" s="57">
        <f t="shared" ref="X551" si="322">E551*48</f>
        <v>175142.39999999999</v>
      </c>
      <c r="Y551" s="101">
        <v>1</v>
      </c>
      <c r="Z551" s="57">
        <f t="shared" si="290"/>
        <v>191687.67999999999</v>
      </c>
      <c r="AA551" s="73">
        <v>3087422.34</v>
      </c>
      <c r="AB551" s="74" t="s">
        <v>2121</v>
      </c>
      <c r="AC551" s="74">
        <v>2016</v>
      </c>
    </row>
    <row r="552" spans="1:29" s="36" customFormat="1" ht="30" x14ac:dyDescent="0.25">
      <c r="A552" s="101">
        <v>537</v>
      </c>
      <c r="B552" s="75">
        <v>232</v>
      </c>
      <c r="C552" s="55" t="s">
        <v>1608</v>
      </c>
      <c r="D552" s="56">
        <f>'Прил.1.1 -перечень домов'!D557</f>
        <v>1961</v>
      </c>
      <c r="E552" s="79">
        <v>2522.1</v>
      </c>
      <c r="F552" s="76">
        <f>SUM('Прил.1.1 -перечень домов'!J557)*(3.9*31+4.13*26+6.71*16+7.69*12+8.45*12+9.29*252)</f>
        <v>6665642.8799999999</v>
      </c>
      <c r="G552" s="57">
        <f t="shared" si="317"/>
        <v>2011952.31</v>
      </c>
      <c r="H552" s="57">
        <f t="shared" ref="H552:H559" si="323">E552*735</f>
        <v>1853743.5</v>
      </c>
      <c r="I552" s="78">
        <v>0</v>
      </c>
      <c r="J552" s="78">
        <v>0</v>
      </c>
      <c r="K552" s="78">
        <v>0</v>
      </c>
      <c r="L552" s="54">
        <v>0</v>
      </c>
      <c r="M552" s="78">
        <v>0</v>
      </c>
      <c r="N552" s="78">
        <v>0</v>
      </c>
      <c r="O552" s="78"/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101">
        <v>1</v>
      </c>
      <c r="X552" s="57">
        <f t="shared" ref="X552:X555" si="324">E552*47</f>
        <v>118538.7</v>
      </c>
      <c r="Y552" s="101">
        <v>1</v>
      </c>
      <c r="Z552" s="57">
        <f t="shared" si="290"/>
        <v>39670.11</v>
      </c>
      <c r="AA552" s="73">
        <v>3840808.5</v>
      </c>
      <c r="AB552" s="74" t="s">
        <v>2121</v>
      </c>
      <c r="AC552" s="74">
        <v>2021</v>
      </c>
    </row>
    <row r="553" spans="1:29" s="36" customFormat="1" ht="30" x14ac:dyDescent="0.25">
      <c r="A553" s="101">
        <v>538</v>
      </c>
      <c r="B553" s="75">
        <v>233</v>
      </c>
      <c r="C553" s="55" t="s">
        <v>1609</v>
      </c>
      <c r="D553" s="56">
        <f>'Прил.1.1 -перечень домов'!D558</f>
        <v>1962</v>
      </c>
      <c r="E553" s="79">
        <v>1641.6</v>
      </c>
      <c r="F553" s="76">
        <f>SUM('Прил.1.1 -перечень домов'!J558)*(3.9*31+4.13*26+6.71*16+7.69*12+8.45*12+9.29*252)</f>
        <v>4330285.4400000004</v>
      </c>
      <c r="G553" s="57">
        <f t="shared" si="317"/>
        <v>1309551.93</v>
      </c>
      <c r="H553" s="57">
        <f t="shared" si="323"/>
        <v>1206576</v>
      </c>
      <c r="I553" s="78">
        <v>0</v>
      </c>
      <c r="J553" s="78">
        <v>0</v>
      </c>
      <c r="K553" s="78">
        <v>0</v>
      </c>
      <c r="L553" s="54">
        <v>0</v>
      </c>
      <c r="M553" s="78">
        <v>0</v>
      </c>
      <c r="N553" s="78">
        <v>0</v>
      </c>
      <c r="O553" s="78"/>
      <c r="P553" s="78">
        <v>0</v>
      </c>
      <c r="Q553" s="78">
        <v>0</v>
      </c>
      <c r="R553" s="78">
        <v>0</v>
      </c>
      <c r="S553" s="78">
        <v>0</v>
      </c>
      <c r="T553" s="78">
        <v>0</v>
      </c>
      <c r="U553" s="78">
        <v>0</v>
      </c>
      <c r="V553" s="78">
        <v>0</v>
      </c>
      <c r="W553" s="101">
        <v>1</v>
      </c>
      <c r="X553" s="57">
        <f t="shared" si="324"/>
        <v>77155.199999999997</v>
      </c>
      <c r="Y553" s="101">
        <v>1</v>
      </c>
      <c r="Z553" s="57">
        <f t="shared" si="290"/>
        <v>25820.73</v>
      </c>
      <c r="AA553" s="73">
        <v>3851216.17</v>
      </c>
      <c r="AB553" s="74" t="s">
        <v>2121</v>
      </c>
      <c r="AC553" s="74">
        <v>2022</v>
      </c>
    </row>
    <row r="554" spans="1:29" s="36" customFormat="1" ht="30" x14ac:dyDescent="0.25">
      <c r="A554" s="101">
        <v>539</v>
      </c>
      <c r="B554" s="75">
        <v>234</v>
      </c>
      <c r="C554" s="55" t="s">
        <v>1610</v>
      </c>
      <c r="D554" s="56">
        <f>'Прил.1.1 -перечень домов'!D559</f>
        <v>1961</v>
      </c>
      <c r="E554" s="79">
        <v>3875.9</v>
      </c>
      <c r="F554" s="76">
        <f>SUM('Прил.1.1 -перечень домов'!J559)*(3.9*31+4.13*26+6.71*16+7.69*12+8.45*12+9.29*252)</f>
        <v>10084863.359999999</v>
      </c>
      <c r="G554" s="57">
        <f t="shared" si="317"/>
        <v>3091917.83</v>
      </c>
      <c r="H554" s="57">
        <f t="shared" si="323"/>
        <v>2848786.5</v>
      </c>
      <c r="I554" s="78">
        <v>0</v>
      </c>
      <c r="J554" s="78">
        <v>0</v>
      </c>
      <c r="K554" s="78">
        <v>0</v>
      </c>
      <c r="L554" s="54">
        <v>0</v>
      </c>
      <c r="M554" s="78">
        <v>0</v>
      </c>
      <c r="N554" s="78">
        <v>0</v>
      </c>
      <c r="O554" s="78"/>
      <c r="P554" s="78">
        <v>0</v>
      </c>
      <c r="Q554" s="78">
        <v>0</v>
      </c>
      <c r="R554" s="78">
        <v>0</v>
      </c>
      <c r="S554" s="78">
        <v>0</v>
      </c>
      <c r="T554" s="78">
        <v>0</v>
      </c>
      <c r="U554" s="78">
        <v>0</v>
      </c>
      <c r="V554" s="78">
        <v>0</v>
      </c>
      <c r="W554" s="101">
        <v>1</v>
      </c>
      <c r="X554" s="57">
        <f t="shared" si="324"/>
        <v>182167.3</v>
      </c>
      <c r="Y554" s="101">
        <v>1</v>
      </c>
      <c r="Z554" s="57">
        <f t="shared" si="290"/>
        <v>60964.03</v>
      </c>
      <c r="AA554" s="73">
        <v>2209112.58</v>
      </c>
      <c r="AB554" s="74" t="s">
        <v>2126</v>
      </c>
      <c r="AC554" s="74">
        <v>2020</v>
      </c>
    </row>
    <row r="555" spans="1:29" s="36" customFormat="1" ht="30" x14ac:dyDescent="0.25">
      <c r="A555" s="101">
        <v>540</v>
      </c>
      <c r="B555" s="75">
        <v>235</v>
      </c>
      <c r="C555" s="55" t="s">
        <v>1611</v>
      </c>
      <c r="D555" s="56">
        <f>'Прил.1.1 -перечень домов'!D560</f>
        <v>1962</v>
      </c>
      <c r="E555" s="79">
        <v>3913.3</v>
      </c>
      <c r="F555" s="76">
        <f>SUM('Прил.1.1 -перечень домов'!J560)*(3.9*31+4.13*26+6.71*16+7.69*12+8.45*12+9.29*252)</f>
        <v>10177290.24</v>
      </c>
      <c r="G555" s="57">
        <f t="shared" si="317"/>
        <v>3121752.9</v>
      </c>
      <c r="H555" s="57">
        <f t="shared" si="323"/>
        <v>2876275.5</v>
      </c>
      <c r="I555" s="78">
        <v>0</v>
      </c>
      <c r="J555" s="78">
        <v>0</v>
      </c>
      <c r="K555" s="78">
        <v>0</v>
      </c>
      <c r="L555" s="54">
        <v>0</v>
      </c>
      <c r="M555" s="78">
        <v>0</v>
      </c>
      <c r="N555" s="78">
        <v>0</v>
      </c>
      <c r="O555" s="78"/>
      <c r="P555" s="78">
        <v>0</v>
      </c>
      <c r="Q555" s="78">
        <v>0</v>
      </c>
      <c r="R555" s="78">
        <v>0</v>
      </c>
      <c r="S555" s="78">
        <v>0</v>
      </c>
      <c r="T555" s="78">
        <v>0</v>
      </c>
      <c r="U555" s="78">
        <v>0</v>
      </c>
      <c r="V555" s="78">
        <v>0</v>
      </c>
      <c r="W555" s="101">
        <v>1</v>
      </c>
      <c r="X555" s="57">
        <f t="shared" si="324"/>
        <v>183925.1</v>
      </c>
      <c r="Y555" s="101">
        <v>1</v>
      </c>
      <c r="Z555" s="57">
        <f t="shared" si="290"/>
        <v>61552.3</v>
      </c>
      <c r="AA555" s="73">
        <v>6605426.0099999998</v>
      </c>
      <c r="AB555" s="74" t="s">
        <v>2121</v>
      </c>
      <c r="AC555" s="74">
        <v>2020</v>
      </c>
    </row>
    <row r="556" spans="1:29" s="36" customFormat="1" ht="33" customHeight="1" x14ac:dyDescent="0.25">
      <c r="A556" s="101">
        <v>541</v>
      </c>
      <c r="B556" s="75">
        <v>236</v>
      </c>
      <c r="C556" s="55" t="s">
        <v>1612</v>
      </c>
      <c r="D556" s="56">
        <f>'Прил.1.1 -перечень домов'!D561</f>
        <v>1962</v>
      </c>
      <c r="E556" s="79">
        <v>2662.7</v>
      </c>
      <c r="F556" s="76">
        <f>SUM('Прил.1.1 -перечень домов'!J561)*(3.9*31+4.13*26+6.71*16+7.69*12+8.45*12+9.29*252)</f>
        <v>7098499.2000000002</v>
      </c>
      <c r="G556" s="57">
        <f t="shared" ref="G556:G564" si="325">H556+I556+J556+K556+M556+P556+R556+T556+V556+X556+Z556</f>
        <v>2124113.0099999998</v>
      </c>
      <c r="H556" s="57">
        <f t="shared" si="323"/>
        <v>1957084.5</v>
      </c>
      <c r="I556" s="57">
        <v>0</v>
      </c>
      <c r="J556" s="57">
        <v>0</v>
      </c>
      <c r="K556" s="57">
        <v>0</v>
      </c>
      <c r="L556" s="54">
        <v>0</v>
      </c>
      <c r="M556" s="78">
        <v>0</v>
      </c>
      <c r="N556" s="79">
        <v>0</v>
      </c>
      <c r="O556" s="79"/>
      <c r="P556" s="78">
        <v>0</v>
      </c>
      <c r="Q556" s="78">
        <v>0</v>
      </c>
      <c r="R556" s="78">
        <v>0</v>
      </c>
      <c r="S556" s="78">
        <v>0</v>
      </c>
      <c r="T556" s="78">
        <v>0</v>
      </c>
      <c r="U556" s="78">
        <v>0</v>
      </c>
      <c r="V556" s="78">
        <v>0</v>
      </c>
      <c r="W556" s="101">
        <v>1</v>
      </c>
      <c r="X556" s="57">
        <f>E556*47</f>
        <v>125146.9</v>
      </c>
      <c r="Y556" s="101">
        <v>1</v>
      </c>
      <c r="Z556" s="57">
        <f t="shared" si="290"/>
        <v>41881.61</v>
      </c>
      <c r="AA556" s="73">
        <v>3005336.81</v>
      </c>
      <c r="AB556" s="74" t="s">
        <v>2121</v>
      </c>
      <c r="AC556" s="74">
        <v>2021</v>
      </c>
    </row>
    <row r="557" spans="1:29" s="36" customFormat="1" ht="30" x14ac:dyDescent="0.25">
      <c r="A557" s="101">
        <v>542</v>
      </c>
      <c r="B557" s="75">
        <v>237</v>
      </c>
      <c r="C557" s="55" t="s">
        <v>1613</v>
      </c>
      <c r="D557" s="56">
        <f>'Прил.1.1 -перечень домов'!D562</f>
        <v>1961</v>
      </c>
      <c r="E557" s="79">
        <v>3788.7</v>
      </c>
      <c r="F557" s="76">
        <f>SUM('Прил.1.1 -перечень домов'!J562)*(3.9*31+4.13*26+6.71*16+7.69*12+8.45*12+9.29*252)</f>
        <v>9978658.5600000005</v>
      </c>
      <c r="G557" s="57">
        <f t="shared" si="325"/>
        <v>3022355.86</v>
      </c>
      <c r="H557" s="57">
        <f t="shared" si="323"/>
        <v>2784694.5</v>
      </c>
      <c r="I557" s="57">
        <v>0</v>
      </c>
      <c r="J557" s="57">
        <v>0</v>
      </c>
      <c r="K557" s="57">
        <v>0</v>
      </c>
      <c r="L557" s="54">
        <v>0</v>
      </c>
      <c r="M557" s="57">
        <v>0</v>
      </c>
      <c r="N557" s="57">
        <v>0</v>
      </c>
      <c r="O557" s="57"/>
      <c r="P557" s="57">
        <v>0</v>
      </c>
      <c r="Q557" s="57">
        <v>0</v>
      </c>
      <c r="R557" s="57">
        <v>0</v>
      </c>
      <c r="S557" s="57">
        <v>0</v>
      </c>
      <c r="T557" s="57">
        <v>0</v>
      </c>
      <c r="U557" s="57">
        <v>0</v>
      </c>
      <c r="V557" s="57">
        <v>0</v>
      </c>
      <c r="W557" s="101">
        <v>1</v>
      </c>
      <c r="X557" s="57">
        <f t="shared" ref="X557:X559" si="326">E557*47</f>
        <v>178068.9</v>
      </c>
      <c r="Y557" s="101">
        <v>1</v>
      </c>
      <c r="Z557" s="57">
        <f t="shared" si="290"/>
        <v>59592.46</v>
      </c>
      <c r="AA557" s="73">
        <v>5825805.9699999997</v>
      </c>
      <c r="AB557" s="74" t="s">
        <v>2121</v>
      </c>
      <c r="AC557" s="74">
        <v>2020</v>
      </c>
    </row>
    <row r="558" spans="1:29" s="36" customFormat="1" ht="30" x14ac:dyDescent="0.25">
      <c r="A558" s="101">
        <v>543</v>
      </c>
      <c r="B558" s="75">
        <v>238</v>
      </c>
      <c r="C558" s="55" t="s">
        <v>1614</v>
      </c>
      <c r="D558" s="56">
        <f>'Прил.1.1 -перечень домов'!D563</f>
        <v>1962</v>
      </c>
      <c r="E558" s="79">
        <v>3996.3</v>
      </c>
      <c r="F558" s="76">
        <f>SUM('Прил.1.1 -перечень домов'!J563)*(3.9*31+4.13*26+6.71*16+7.69*12+8.45*12+9.29*252)</f>
        <v>10578285.119999999</v>
      </c>
      <c r="G558" s="57">
        <f t="shared" si="325"/>
        <v>3187964.4</v>
      </c>
      <c r="H558" s="57">
        <f t="shared" si="323"/>
        <v>2937280.5</v>
      </c>
      <c r="I558" s="57">
        <v>0</v>
      </c>
      <c r="J558" s="57">
        <v>0</v>
      </c>
      <c r="K558" s="57">
        <v>0</v>
      </c>
      <c r="L558" s="54">
        <v>0</v>
      </c>
      <c r="M558" s="57">
        <v>0</v>
      </c>
      <c r="N558" s="57">
        <v>0</v>
      </c>
      <c r="O558" s="57"/>
      <c r="P558" s="57">
        <v>0</v>
      </c>
      <c r="Q558" s="57">
        <v>0</v>
      </c>
      <c r="R558" s="57">
        <v>0</v>
      </c>
      <c r="S558" s="57">
        <v>0</v>
      </c>
      <c r="T558" s="57">
        <v>0</v>
      </c>
      <c r="U558" s="57">
        <v>0</v>
      </c>
      <c r="V558" s="57">
        <v>0</v>
      </c>
      <c r="W558" s="101">
        <v>1</v>
      </c>
      <c r="X558" s="57">
        <f t="shared" si="326"/>
        <v>187826.1</v>
      </c>
      <c r="Y558" s="101">
        <v>1</v>
      </c>
      <c r="Z558" s="57">
        <f t="shared" si="290"/>
        <v>62857.8</v>
      </c>
      <c r="AA558" s="73">
        <v>7779721.7300000004</v>
      </c>
      <c r="AB558" s="74" t="s">
        <v>2121</v>
      </c>
      <c r="AC558" s="74">
        <v>2022</v>
      </c>
    </row>
    <row r="559" spans="1:29" s="36" customFormat="1" ht="30" x14ac:dyDescent="0.25">
      <c r="A559" s="101">
        <v>544</v>
      </c>
      <c r="B559" s="75">
        <v>239</v>
      </c>
      <c r="C559" s="55" t="s">
        <v>1615</v>
      </c>
      <c r="D559" s="56">
        <f>'Прил.1.1 -перечень домов'!D564</f>
        <v>1961</v>
      </c>
      <c r="E559" s="79">
        <v>3893.4</v>
      </c>
      <c r="F559" s="76">
        <f>SUM('Прил.1.1 -перечень домов'!J564)*(3.9*31+4.13*26+6.71*16+7.69*12+8.45*12+9.29*252)</f>
        <v>10269430.08</v>
      </c>
      <c r="G559" s="57">
        <f t="shared" si="325"/>
        <v>3105878.09</v>
      </c>
      <c r="H559" s="57">
        <f t="shared" si="323"/>
        <v>2861649</v>
      </c>
      <c r="I559" s="57">
        <v>0</v>
      </c>
      <c r="J559" s="57">
        <v>0</v>
      </c>
      <c r="K559" s="57">
        <v>0</v>
      </c>
      <c r="L559" s="54">
        <v>0</v>
      </c>
      <c r="M559" s="57">
        <v>0</v>
      </c>
      <c r="N559" s="57">
        <v>0</v>
      </c>
      <c r="O559" s="57"/>
      <c r="P559" s="57">
        <v>0</v>
      </c>
      <c r="Q559" s="57">
        <v>0</v>
      </c>
      <c r="R559" s="57">
        <v>0</v>
      </c>
      <c r="S559" s="57">
        <v>0</v>
      </c>
      <c r="T559" s="57">
        <v>0</v>
      </c>
      <c r="U559" s="57">
        <v>0</v>
      </c>
      <c r="V559" s="57">
        <v>0</v>
      </c>
      <c r="W559" s="101">
        <v>1</v>
      </c>
      <c r="X559" s="57">
        <f t="shared" si="326"/>
        <v>182989.8</v>
      </c>
      <c r="Y559" s="101">
        <v>1</v>
      </c>
      <c r="Z559" s="57">
        <f t="shared" si="290"/>
        <v>61239.29</v>
      </c>
      <c r="AA559" s="73">
        <v>7780141.8799999999</v>
      </c>
      <c r="AB559" s="74" t="s">
        <v>2121</v>
      </c>
      <c r="AC559" s="74">
        <v>2022</v>
      </c>
    </row>
    <row r="560" spans="1:29" s="36" customFormat="1" ht="30" x14ac:dyDescent="0.25">
      <c r="A560" s="101">
        <v>545</v>
      </c>
      <c r="B560" s="75">
        <v>240</v>
      </c>
      <c r="C560" s="55" t="s">
        <v>1616</v>
      </c>
      <c r="D560" s="56">
        <f>'Прил.1.1 -перечень домов'!D565</f>
        <v>1962</v>
      </c>
      <c r="E560" s="57">
        <v>1511.8</v>
      </c>
      <c r="F560" s="76">
        <f>SUM('Прил.1.1 -перечень домов'!J565)*(3.9*31+4.13*26+6.71*16+7.69*12+8.45*12+9.29*252)</f>
        <v>3919244.16</v>
      </c>
      <c r="G560" s="57">
        <f>H560+I560+J560+K560+M560+P560+R560+T560+V560+X560+Z560</f>
        <v>4915111.6399999997</v>
      </c>
      <c r="H560" s="57">
        <v>0</v>
      </c>
      <c r="I560" s="57">
        <v>0</v>
      </c>
      <c r="J560" s="57">
        <v>0</v>
      </c>
      <c r="K560" s="57">
        <v>0</v>
      </c>
      <c r="L560" s="54">
        <v>0</v>
      </c>
      <c r="M560" s="57">
        <v>0</v>
      </c>
      <c r="N560" s="57">
        <v>719</v>
      </c>
      <c r="O560" s="57">
        <v>6594</v>
      </c>
      <c r="P560" s="57">
        <f t="shared" ref="P560:P561" si="327">O560*N560</f>
        <v>4741086</v>
      </c>
      <c r="Q560" s="57">
        <v>0</v>
      </c>
      <c r="R560" s="57">
        <v>0</v>
      </c>
      <c r="S560" s="57">
        <v>0</v>
      </c>
      <c r="T560" s="57">
        <v>0</v>
      </c>
      <c r="U560" s="57">
        <v>0</v>
      </c>
      <c r="V560" s="57">
        <v>0</v>
      </c>
      <c r="W560" s="101">
        <v>1</v>
      </c>
      <c r="X560" s="57">
        <f>E560*48</f>
        <v>72566.399999999994</v>
      </c>
      <c r="Y560" s="101">
        <v>1</v>
      </c>
      <c r="Z560" s="57">
        <f t="shared" si="290"/>
        <v>101459.24</v>
      </c>
      <c r="AA560" s="73"/>
      <c r="AB560" s="74"/>
      <c r="AC560" s="74"/>
    </row>
    <row r="561" spans="1:29" s="36" customFormat="1" ht="30" x14ac:dyDescent="0.25">
      <c r="A561" s="101">
        <v>546</v>
      </c>
      <c r="B561" s="75">
        <v>241</v>
      </c>
      <c r="C561" s="55" t="s">
        <v>1617</v>
      </c>
      <c r="D561" s="56">
        <f>'Прил.1.1 -перечень домов'!D566</f>
        <v>1960</v>
      </c>
      <c r="E561" s="57">
        <v>2887.2</v>
      </c>
      <c r="F561" s="76">
        <f>SUM('Прил.1.1 -перечень домов'!J566)*(3.9*31+4.13*26+6.71*16+7.69*12+8.45*12+9.29*252)</f>
        <v>7662245.7599999998</v>
      </c>
      <c r="G561" s="57">
        <f t="shared" ref="G561:G563" si="328">H561+I561+J561+K561+M561+P561+R561+T561+V561+X561+Z561</f>
        <v>6929637.2400000002</v>
      </c>
      <c r="H561" s="57">
        <v>0</v>
      </c>
      <c r="I561" s="57">
        <v>0</v>
      </c>
      <c r="J561" s="57">
        <v>0</v>
      </c>
      <c r="K561" s="57">
        <v>0</v>
      </c>
      <c r="L561" s="54">
        <v>0</v>
      </c>
      <c r="M561" s="57">
        <v>0</v>
      </c>
      <c r="N561" s="57">
        <v>1008</v>
      </c>
      <c r="O561" s="57">
        <v>6596</v>
      </c>
      <c r="P561" s="57">
        <f t="shared" si="327"/>
        <v>6648768</v>
      </c>
      <c r="Q561" s="57">
        <v>0</v>
      </c>
      <c r="R561" s="57">
        <v>0</v>
      </c>
      <c r="S561" s="57">
        <v>0</v>
      </c>
      <c r="T561" s="57">
        <v>0</v>
      </c>
      <c r="U561" s="57">
        <v>0</v>
      </c>
      <c r="V561" s="57">
        <v>0</v>
      </c>
      <c r="W561" s="101">
        <v>1</v>
      </c>
      <c r="X561" s="57">
        <f t="shared" ref="X561" si="329">E561*48</f>
        <v>138585.60000000001</v>
      </c>
      <c r="Y561" s="101">
        <v>1</v>
      </c>
      <c r="Z561" s="57">
        <f t="shared" si="290"/>
        <v>142283.64000000001</v>
      </c>
      <c r="AA561" s="73">
        <v>8113907.6299999999</v>
      </c>
      <c r="AB561" s="74" t="s">
        <v>2128</v>
      </c>
      <c r="AC561" s="74">
        <v>2022</v>
      </c>
    </row>
    <row r="562" spans="1:29" s="36" customFormat="1" ht="30" x14ac:dyDescent="0.25">
      <c r="A562" s="101">
        <v>547</v>
      </c>
      <c r="B562" s="75">
        <v>242</v>
      </c>
      <c r="C562" s="55" t="s">
        <v>1618</v>
      </c>
      <c r="D562" s="56">
        <f>'Прил.1.1 -перечень домов'!D567</f>
        <v>1961</v>
      </c>
      <c r="E562" s="79">
        <v>1719</v>
      </c>
      <c r="F562" s="76">
        <f>SUM('Прил.1.1 -перечень домов'!J567)*(3.9*31+4.13*26+6.71*16+7.69*12+8.45*12+9.29*252)</f>
        <v>4526620.8</v>
      </c>
      <c r="G562" s="57">
        <f t="shared" si="328"/>
        <v>6071867.96</v>
      </c>
      <c r="H562" s="57">
        <v>0</v>
      </c>
      <c r="I562" s="57">
        <v>0</v>
      </c>
      <c r="J562" s="57">
        <v>0</v>
      </c>
      <c r="K562" s="57">
        <v>0</v>
      </c>
      <c r="L562" s="54">
        <v>0</v>
      </c>
      <c r="M562" s="57">
        <v>0</v>
      </c>
      <c r="N562" s="57">
        <v>0</v>
      </c>
      <c r="O562" s="57"/>
      <c r="P562" s="57">
        <v>0</v>
      </c>
      <c r="Q562" s="57">
        <v>0</v>
      </c>
      <c r="R562" s="57">
        <v>0</v>
      </c>
      <c r="S562" s="57">
        <v>0</v>
      </c>
      <c r="T562" s="57">
        <f>E562*3421</f>
        <v>5880699</v>
      </c>
      <c r="U562" s="57">
        <v>0</v>
      </c>
      <c r="V562" s="57">
        <v>0</v>
      </c>
      <c r="W562" s="101">
        <v>1</v>
      </c>
      <c r="X562" s="57">
        <f t="shared" ref="X562" si="330">E562*38</f>
        <v>65322</v>
      </c>
      <c r="Y562" s="101">
        <v>1</v>
      </c>
      <c r="Z562" s="57">
        <f t="shared" si="290"/>
        <v>125846.96</v>
      </c>
      <c r="AA562" s="73">
        <v>2303852.34</v>
      </c>
      <c r="AB562" s="74" t="s">
        <v>2121</v>
      </c>
      <c r="AC562" s="74">
        <v>2021</v>
      </c>
    </row>
    <row r="563" spans="1:29" s="36" customFormat="1" ht="30" x14ac:dyDescent="0.25">
      <c r="A563" s="101">
        <v>548</v>
      </c>
      <c r="B563" s="75">
        <v>243</v>
      </c>
      <c r="C563" s="55" t="s">
        <v>1619</v>
      </c>
      <c r="D563" s="56">
        <f>'Прил.1.1 -перечень домов'!D568</f>
        <v>1959</v>
      </c>
      <c r="E563" s="57">
        <v>1837.5</v>
      </c>
      <c r="F563" s="76">
        <f>SUM('Прил.1.1 -перечень домов'!J568)*(3.9*31+4.13*26+6.71*16+7.69*12+8.45*12+9.29*252)</f>
        <v>4888004.16</v>
      </c>
      <c r="G563" s="57">
        <f t="shared" si="328"/>
        <v>4487561.82</v>
      </c>
      <c r="H563" s="57">
        <v>0</v>
      </c>
      <c r="I563" s="57">
        <v>0</v>
      </c>
      <c r="J563" s="57">
        <v>0</v>
      </c>
      <c r="K563" s="57">
        <v>0</v>
      </c>
      <c r="L563" s="54">
        <v>0</v>
      </c>
      <c r="M563" s="57">
        <v>0</v>
      </c>
      <c r="N563" s="57">
        <v>653</v>
      </c>
      <c r="O563" s="57">
        <v>6596</v>
      </c>
      <c r="P563" s="57">
        <f>O563*N563</f>
        <v>4307188</v>
      </c>
      <c r="Q563" s="57">
        <v>0</v>
      </c>
      <c r="R563" s="57">
        <v>0</v>
      </c>
      <c r="S563" s="57">
        <v>0</v>
      </c>
      <c r="T563" s="57">
        <v>0</v>
      </c>
      <c r="U563" s="57">
        <v>0</v>
      </c>
      <c r="V563" s="57">
        <v>0</v>
      </c>
      <c r="W563" s="101">
        <v>1</v>
      </c>
      <c r="X563" s="57">
        <f t="shared" ref="X563" si="331">E563*48</f>
        <v>88200</v>
      </c>
      <c r="Y563" s="101">
        <v>1</v>
      </c>
      <c r="Z563" s="57">
        <f t="shared" si="290"/>
        <v>92173.82</v>
      </c>
      <c r="AA563" s="73">
        <v>2401607.11</v>
      </c>
      <c r="AB563" s="74" t="s">
        <v>2121</v>
      </c>
      <c r="AC563" s="74">
        <v>2021</v>
      </c>
    </row>
    <row r="564" spans="1:29" s="36" customFormat="1" ht="30" x14ac:dyDescent="0.25">
      <c r="A564" s="101">
        <v>549</v>
      </c>
      <c r="B564" s="75">
        <v>244</v>
      </c>
      <c r="C564" s="55" t="s">
        <v>1620</v>
      </c>
      <c r="D564" s="56">
        <f>'Прил.1.1 -перечень домов'!D569</f>
        <v>1960</v>
      </c>
      <c r="E564" s="79">
        <v>1631.7</v>
      </c>
      <c r="F564" s="76">
        <f>SUM('Прил.1.1 -перечень домов'!J569)*(3.9*31+4.13*26+6.71*16+7.69*12+8.45*12+9.29*252)</f>
        <v>4291535.04</v>
      </c>
      <c r="G564" s="57">
        <f t="shared" si="325"/>
        <v>5763506.0800000001</v>
      </c>
      <c r="H564" s="57">
        <v>0</v>
      </c>
      <c r="I564" s="57">
        <v>0</v>
      </c>
      <c r="J564" s="57">
        <v>0</v>
      </c>
      <c r="K564" s="57">
        <v>0</v>
      </c>
      <c r="L564" s="54">
        <v>0</v>
      </c>
      <c r="M564" s="57">
        <v>0</v>
      </c>
      <c r="N564" s="57">
        <v>0</v>
      </c>
      <c r="O564" s="57"/>
      <c r="P564" s="57">
        <v>0</v>
      </c>
      <c r="Q564" s="57">
        <v>0</v>
      </c>
      <c r="R564" s="57">
        <v>0</v>
      </c>
      <c r="S564" s="57">
        <v>0</v>
      </c>
      <c r="T564" s="57">
        <f>E564*3421</f>
        <v>5582045.7000000002</v>
      </c>
      <c r="U564" s="57">
        <v>0</v>
      </c>
      <c r="V564" s="57">
        <v>0</v>
      </c>
      <c r="W564" s="101">
        <v>1</v>
      </c>
      <c r="X564" s="57">
        <f t="shared" ref="X564" si="332">E564*38</f>
        <v>62004.6</v>
      </c>
      <c r="Y564" s="101">
        <v>1</v>
      </c>
      <c r="Z564" s="57">
        <f t="shared" si="290"/>
        <v>119455.78</v>
      </c>
      <c r="AA564" s="73">
        <v>2201863.54</v>
      </c>
      <c r="AB564" s="74" t="s">
        <v>2121</v>
      </c>
      <c r="AC564" s="74">
        <v>2021</v>
      </c>
    </row>
    <row r="565" spans="1:29" s="36" customFormat="1" ht="30" x14ac:dyDescent="0.25">
      <c r="A565" s="101">
        <v>550</v>
      </c>
      <c r="B565" s="75">
        <v>245</v>
      </c>
      <c r="C565" s="55" t="s">
        <v>1621</v>
      </c>
      <c r="D565" s="56">
        <f>'Прил.1.1 -перечень домов'!D570</f>
        <v>1959</v>
      </c>
      <c r="E565" s="57">
        <v>709</v>
      </c>
      <c r="F565" s="76">
        <f>SUM('Прил.1.1 -перечень домов'!J570)*(3.9*31+4.13*26+6.71*16+7.69*12+8.45*12+9.29*252)</f>
        <v>1864898.88</v>
      </c>
      <c r="G565" s="57">
        <f t="shared" ref="G565:G590" si="333">H565+I565+J565+K565+M565+P565+R565+T565+V565+X565+Z565</f>
        <v>2711760.8</v>
      </c>
      <c r="H565" s="57">
        <v>0</v>
      </c>
      <c r="I565" s="57">
        <v>0</v>
      </c>
      <c r="J565" s="57">
        <v>0</v>
      </c>
      <c r="K565" s="57">
        <v>0</v>
      </c>
      <c r="L565" s="54">
        <v>0</v>
      </c>
      <c r="M565" s="57">
        <v>0</v>
      </c>
      <c r="N565" s="57">
        <v>557.20000000000005</v>
      </c>
      <c r="O565" s="57">
        <v>4705</v>
      </c>
      <c r="P565" s="57">
        <f>O565*N565</f>
        <v>2621626</v>
      </c>
      <c r="Q565" s="57">
        <v>0</v>
      </c>
      <c r="R565" s="57">
        <v>0</v>
      </c>
      <c r="S565" s="57">
        <v>0</v>
      </c>
      <c r="T565" s="57">
        <v>0</v>
      </c>
      <c r="U565" s="57">
        <v>0</v>
      </c>
      <c r="V565" s="57">
        <v>0</v>
      </c>
      <c r="W565" s="101">
        <v>1</v>
      </c>
      <c r="X565" s="57">
        <f>E565*48</f>
        <v>34032</v>
      </c>
      <c r="Y565" s="101">
        <v>1</v>
      </c>
      <c r="Z565" s="57">
        <f t="shared" si="290"/>
        <v>56102.8</v>
      </c>
      <c r="AA565" s="73"/>
      <c r="AB565" s="74"/>
      <c r="AC565" s="74"/>
    </row>
    <row r="566" spans="1:29" s="36" customFormat="1" ht="30" x14ac:dyDescent="0.25">
      <c r="A566" s="101">
        <v>551</v>
      </c>
      <c r="B566" s="75">
        <v>246</v>
      </c>
      <c r="C566" s="55" t="s">
        <v>1622</v>
      </c>
      <c r="D566" s="56">
        <f>'Прил.1.1 -перечень домов'!D571</f>
        <v>1961</v>
      </c>
      <c r="E566" s="79">
        <v>948</v>
      </c>
      <c r="F566" s="76">
        <f>SUM('Прил.1.1 -перечень домов'!J571)*(3.9*31+4.13*26+6.71*16+7.69*12+8.45*12+9.29*252)</f>
        <v>2589961.92</v>
      </c>
      <c r="G566" s="57">
        <f t="shared" si="333"/>
        <v>3348534.51</v>
      </c>
      <c r="H566" s="57">
        <v>0</v>
      </c>
      <c r="I566" s="57">
        <v>0</v>
      </c>
      <c r="J566" s="57">
        <v>0</v>
      </c>
      <c r="K566" s="57">
        <v>0</v>
      </c>
      <c r="L566" s="54">
        <v>0</v>
      </c>
      <c r="M566" s="57">
        <v>0</v>
      </c>
      <c r="N566" s="57">
        <v>0</v>
      </c>
      <c r="O566" s="57"/>
      <c r="P566" s="57">
        <v>0</v>
      </c>
      <c r="Q566" s="57">
        <v>0</v>
      </c>
      <c r="R566" s="57">
        <v>0</v>
      </c>
      <c r="S566" s="57">
        <v>0</v>
      </c>
      <c r="T566" s="57">
        <f>E566*3421</f>
        <v>3243108</v>
      </c>
      <c r="U566" s="57">
        <v>0</v>
      </c>
      <c r="V566" s="57">
        <v>0</v>
      </c>
      <c r="W566" s="101">
        <v>1</v>
      </c>
      <c r="X566" s="57">
        <f>E566*38</f>
        <v>36024</v>
      </c>
      <c r="Y566" s="101">
        <v>1</v>
      </c>
      <c r="Z566" s="57">
        <f t="shared" si="290"/>
        <v>69402.509999999995</v>
      </c>
      <c r="AA566" s="73">
        <v>2348089.12</v>
      </c>
      <c r="AB566" s="74" t="s">
        <v>2121</v>
      </c>
      <c r="AC566" s="74">
        <v>2020</v>
      </c>
    </row>
    <row r="567" spans="1:29" s="36" customFormat="1" ht="30" x14ac:dyDescent="0.25">
      <c r="A567" s="101">
        <v>552</v>
      </c>
      <c r="B567" s="75">
        <v>247</v>
      </c>
      <c r="C567" s="55" t="s">
        <v>1623</v>
      </c>
      <c r="D567" s="56">
        <f>'Прил.1.1 -перечень домов'!D572</f>
        <v>1962</v>
      </c>
      <c r="E567" s="79">
        <v>4011.6</v>
      </c>
      <c r="F567" s="76">
        <f>SUM('Прил.1.1 -перечень домов'!J572)*(3.9*31+4.13*26+6.71*16+7.69*12+8.45*12+9.29*252)</f>
        <v>10686499.199999999</v>
      </c>
      <c r="G567" s="57">
        <f t="shared" si="333"/>
        <v>3200169.66</v>
      </c>
      <c r="H567" s="57">
        <f t="shared" ref="H567" si="334">E567*735</f>
        <v>2948526</v>
      </c>
      <c r="I567" s="57">
        <v>0</v>
      </c>
      <c r="J567" s="57">
        <v>0</v>
      </c>
      <c r="K567" s="57">
        <v>0</v>
      </c>
      <c r="L567" s="54">
        <v>0</v>
      </c>
      <c r="M567" s="78">
        <v>0</v>
      </c>
      <c r="N567" s="79">
        <v>0</v>
      </c>
      <c r="O567" s="79"/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101">
        <v>1</v>
      </c>
      <c r="X567" s="57">
        <f>E567*47</f>
        <v>188545.2</v>
      </c>
      <c r="Y567" s="101">
        <v>1</v>
      </c>
      <c r="Z567" s="57">
        <f t="shared" si="290"/>
        <v>63098.46</v>
      </c>
      <c r="AA567" s="73"/>
      <c r="AB567" s="74"/>
      <c r="AC567" s="74"/>
    </row>
    <row r="568" spans="1:29" s="36" customFormat="1" ht="30" x14ac:dyDescent="0.25">
      <c r="A568" s="101">
        <v>553</v>
      </c>
      <c r="B568" s="75">
        <v>248</v>
      </c>
      <c r="C568" s="55" t="s">
        <v>1624</v>
      </c>
      <c r="D568" s="56">
        <f>'Прил.1.1 -перечень домов'!D573</f>
        <v>1960</v>
      </c>
      <c r="E568" s="79">
        <v>291.10000000000002</v>
      </c>
      <c r="F568" s="76">
        <f>SUM('Прил.1.1 -перечень домов'!J573)*(3.9*31+4.13*26+6.71*16+7.69*12+8.45*12+9.29*252)</f>
        <v>762952.32</v>
      </c>
      <c r="G568" s="57">
        <f t="shared" si="333"/>
        <v>1028226.16</v>
      </c>
      <c r="H568" s="57">
        <v>0</v>
      </c>
      <c r="I568" s="57">
        <v>0</v>
      </c>
      <c r="J568" s="57">
        <v>0</v>
      </c>
      <c r="K568" s="57">
        <v>0</v>
      </c>
      <c r="L568" s="54">
        <v>0</v>
      </c>
      <c r="M568" s="78">
        <v>0</v>
      </c>
      <c r="N568" s="79">
        <v>0</v>
      </c>
      <c r="O568" s="79"/>
      <c r="P568" s="78">
        <v>0</v>
      </c>
      <c r="Q568" s="78">
        <v>0</v>
      </c>
      <c r="R568" s="78">
        <v>0</v>
      </c>
      <c r="S568" s="78">
        <v>0</v>
      </c>
      <c r="T568" s="57">
        <f>E568*3421</f>
        <v>995853.1</v>
      </c>
      <c r="U568" s="78">
        <v>0</v>
      </c>
      <c r="V568" s="78">
        <v>0</v>
      </c>
      <c r="W568" s="101">
        <v>1</v>
      </c>
      <c r="X568" s="57">
        <f>E568*38</f>
        <v>11061.8</v>
      </c>
      <c r="Y568" s="101">
        <v>1</v>
      </c>
      <c r="Z568" s="57">
        <f t="shared" si="290"/>
        <v>21311.26</v>
      </c>
      <c r="AA568" s="73"/>
      <c r="AB568" s="74"/>
      <c r="AC568" s="74"/>
    </row>
    <row r="569" spans="1:29" s="36" customFormat="1" ht="30" x14ac:dyDescent="0.25">
      <c r="A569" s="101">
        <v>554</v>
      </c>
      <c r="B569" s="75">
        <v>249</v>
      </c>
      <c r="C569" s="55" t="s">
        <v>1625</v>
      </c>
      <c r="D569" s="56">
        <f>'Прил.1.1 -перечень домов'!D574</f>
        <v>1962</v>
      </c>
      <c r="E569" s="79">
        <v>4004</v>
      </c>
      <c r="F569" s="76">
        <f>SUM('Прил.1.1 -перечень домов'!J574)*(3.9*31+4.13*26+6.71*16+7.69*12+8.45*12+9.29*252)</f>
        <v>10503367.68</v>
      </c>
      <c r="G569" s="57">
        <f t="shared" si="333"/>
        <v>3194106.92</v>
      </c>
      <c r="H569" s="57">
        <f t="shared" ref="H569" si="335">E569*735</f>
        <v>2942940</v>
      </c>
      <c r="I569" s="57">
        <v>0</v>
      </c>
      <c r="J569" s="57">
        <v>0</v>
      </c>
      <c r="K569" s="57">
        <v>0</v>
      </c>
      <c r="L569" s="54">
        <v>0</v>
      </c>
      <c r="M569" s="57">
        <v>0</v>
      </c>
      <c r="N569" s="57">
        <v>0</v>
      </c>
      <c r="O569" s="57"/>
      <c r="P569" s="57">
        <v>0</v>
      </c>
      <c r="Q569" s="57">
        <v>0</v>
      </c>
      <c r="R569" s="57">
        <v>0</v>
      </c>
      <c r="S569" s="57">
        <v>0</v>
      </c>
      <c r="T569" s="57">
        <v>0</v>
      </c>
      <c r="U569" s="57">
        <v>0</v>
      </c>
      <c r="V569" s="57">
        <v>0</v>
      </c>
      <c r="W569" s="101">
        <v>1</v>
      </c>
      <c r="X569" s="57">
        <f>E569*47</f>
        <v>188188</v>
      </c>
      <c r="Y569" s="101">
        <v>1</v>
      </c>
      <c r="Z569" s="57">
        <f t="shared" si="290"/>
        <v>62978.92</v>
      </c>
      <c r="AA569" s="73"/>
      <c r="AB569" s="74"/>
      <c r="AC569" s="74"/>
    </row>
    <row r="570" spans="1:29" s="36" customFormat="1" ht="30" x14ac:dyDescent="0.25">
      <c r="A570" s="101">
        <v>555</v>
      </c>
      <c r="B570" s="75">
        <v>250</v>
      </c>
      <c r="C570" s="55" t="s">
        <v>1626</v>
      </c>
      <c r="D570" s="56">
        <f>'Прил.1.1 -перечень домов'!D575</f>
        <v>1962</v>
      </c>
      <c r="E570" s="57">
        <v>3911.1</v>
      </c>
      <c r="F570" s="76">
        <f>SUM('Прил.1.1 -перечень домов'!J575)*(3.9*31+4.13*26+6.71*16+7.69*12+8.45*12+9.29*252)</f>
        <v>10121317.439999999</v>
      </c>
      <c r="G570" s="57">
        <f t="shared" si="333"/>
        <v>7443648.0899999999</v>
      </c>
      <c r="H570" s="57">
        <v>0</v>
      </c>
      <c r="I570" s="57">
        <v>0</v>
      </c>
      <c r="J570" s="57">
        <v>0</v>
      </c>
      <c r="K570" s="57">
        <v>0</v>
      </c>
      <c r="L570" s="54">
        <v>0</v>
      </c>
      <c r="M570" s="57">
        <v>0</v>
      </c>
      <c r="N570" s="57">
        <v>1077</v>
      </c>
      <c r="O570" s="57">
        <v>6596</v>
      </c>
      <c r="P570" s="57">
        <f>O570*N570</f>
        <v>7103892</v>
      </c>
      <c r="Q570" s="57">
        <v>0</v>
      </c>
      <c r="R570" s="57">
        <v>0</v>
      </c>
      <c r="S570" s="57">
        <v>0</v>
      </c>
      <c r="T570" s="57">
        <v>0</v>
      </c>
      <c r="U570" s="57">
        <v>0</v>
      </c>
      <c r="V570" s="57">
        <v>0</v>
      </c>
      <c r="W570" s="101">
        <v>1</v>
      </c>
      <c r="X570" s="57">
        <f t="shared" ref="X570" si="336">E570*48</f>
        <v>187732.8</v>
      </c>
      <c r="Y570" s="101">
        <v>1</v>
      </c>
      <c r="Z570" s="57">
        <f t="shared" ref="Z570:Z627" si="337">(H570+I570+J570+K570+M570+P570+R570+T570+V570)*0.0214</f>
        <v>152023.29</v>
      </c>
      <c r="AA570" s="73">
        <v>4442784.37</v>
      </c>
      <c r="AB570" s="74" t="s">
        <v>2128</v>
      </c>
      <c r="AC570" s="74">
        <v>2020</v>
      </c>
    </row>
    <row r="571" spans="1:29" s="36" customFormat="1" ht="30" x14ac:dyDescent="0.25">
      <c r="A571" s="101">
        <v>556</v>
      </c>
      <c r="B571" s="75">
        <v>251</v>
      </c>
      <c r="C571" s="55" t="s">
        <v>1627</v>
      </c>
      <c r="D571" s="56">
        <f>'Прил.1.1 -перечень домов'!D576</f>
        <v>1962</v>
      </c>
      <c r="E571" s="79">
        <v>3932.8</v>
      </c>
      <c r="F571" s="76">
        <f>SUM('Прил.1.1 -перечень домов'!J576)*(3.9*31+4.13*26+6.71*16+7.69*12+8.45*12+9.29*252)</f>
        <v>10306745.279999999</v>
      </c>
      <c r="G571" s="57">
        <f t="shared" si="333"/>
        <v>3137308.61</v>
      </c>
      <c r="H571" s="57">
        <f t="shared" ref="H571" si="338">E571*735</f>
        <v>2890608</v>
      </c>
      <c r="I571" s="57">
        <v>0</v>
      </c>
      <c r="J571" s="57">
        <v>0</v>
      </c>
      <c r="K571" s="57">
        <v>0</v>
      </c>
      <c r="L571" s="54">
        <v>0</v>
      </c>
      <c r="M571" s="78">
        <v>0</v>
      </c>
      <c r="N571" s="79">
        <v>0</v>
      </c>
      <c r="O571" s="79"/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101">
        <v>1</v>
      </c>
      <c r="X571" s="57">
        <f>E571*47</f>
        <v>184841.60000000001</v>
      </c>
      <c r="Y571" s="101">
        <v>1</v>
      </c>
      <c r="Z571" s="57">
        <f t="shared" si="337"/>
        <v>61859.01</v>
      </c>
      <c r="AA571" s="73"/>
      <c r="AB571" s="74"/>
      <c r="AC571" s="74"/>
    </row>
    <row r="572" spans="1:29" s="36" customFormat="1" ht="30" x14ac:dyDescent="0.25">
      <c r="A572" s="101">
        <v>557</v>
      </c>
      <c r="B572" s="75">
        <v>252</v>
      </c>
      <c r="C572" s="55" t="s">
        <v>1628</v>
      </c>
      <c r="D572" s="56">
        <f>'Прил.1.1 -перечень домов'!D577</f>
        <v>1962</v>
      </c>
      <c r="E572" s="79">
        <v>3680.6</v>
      </c>
      <c r="F572" s="76">
        <f>SUM('Прил.1.1 -перечень домов'!J577)*(3.9*31+4.13*26+6.71*16+7.69*12+8.45*12+9.29*252)</f>
        <v>9790647.3599999994</v>
      </c>
      <c r="G572" s="57">
        <f t="shared" si="333"/>
        <v>2936121.36</v>
      </c>
      <c r="H572" s="57">
        <f t="shared" ref="H572" si="339">E572*735</f>
        <v>2705241</v>
      </c>
      <c r="I572" s="57">
        <v>0</v>
      </c>
      <c r="J572" s="57">
        <v>0</v>
      </c>
      <c r="K572" s="57">
        <v>0</v>
      </c>
      <c r="L572" s="54">
        <v>0</v>
      </c>
      <c r="M572" s="78">
        <v>0</v>
      </c>
      <c r="N572" s="79">
        <v>0</v>
      </c>
      <c r="O572" s="79"/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101">
        <v>1</v>
      </c>
      <c r="X572" s="57">
        <f>E572*47</f>
        <v>172988.2</v>
      </c>
      <c r="Y572" s="101">
        <v>1</v>
      </c>
      <c r="Z572" s="57">
        <f t="shared" si="337"/>
        <v>57892.160000000003</v>
      </c>
      <c r="AA572" s="73"/>
      <c r="AB572" s="74"/>
      <c r="AC572" s="74"/>
    </row>
    <row r="573" spans="1:29" s="36" customFormat="1" ht="30" x14ac:dyDescent="0.25">
      <c r="A573" s="101">
        <v>558</v>
      </c>
      <c r="B573" s="75">
        <v>253</v>
      </c>
      <c r="C573" s="55" t="s">
        <v>1629</v>
      </c>
      <c r="D573" s="56">
        <f>'Прил.1.1 -перечень домов'!D578</f>
        <v>1962</v>
      </c>
      <c r="E573" s="79">
        <v>2736</v>
      </c>
      <c r="F573" s="76">
        <f>SUM('Прил.1.1 -перечень домов'!J578)*(3.9*31+4.13*26+6.71*16+7.69*12+8.45*12+9.29*252)</f>
        <v>7115721.5999999996</v>
      </c>
      <c r="G573" s="57">
        <f t="shared" si="333"/>
        <v>2182586.54</v>
      </c>
      <c r="H573" s="57">
        <f t="shared" ref="H573" si="340">E573*735</f>
        <v>2010960</v>
      </c>
      <c r="I573" s="57">
        <v>0</v>
      </c>
      <c r="J573" s="57">
        <v>0</v>
      </c>
      <c r="K573" s="57">
        <v>0</v>
      </c>
      <c r="L573" s="54">
        <v>0</v>
      </c>
      <c r="M573" s="78">
        <v>0</v>
      </c>
      <c r="N573" s="79">
        <v>0</v>
      </c>
      <c r="O573" s="79"/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101">
        <v>1</v>
      </c>
      <c r="X573" s="57">
        <f>E573*47</f>
        <v>128592</v>
      </c>
      <c r="Y573" s="101">
        <v>1</v>
      </c>
      <c r="Z573" s="57">
        <f t="shared" si="337"/>
        <v>43034.54</v>
      </c>
      <c r="AA573" s="73"/>
      <c r="AB573" s="74"/>
      <c r="AC573" s="74"/>
    </row>
    <row r="574" spans="1:29" s="36" customFormat="1" ht="30" x14ac:dyDescent="0.25">
      <c r="A574" s="101">
        <v>559</v>
      </c>
      <c r="B574" s="75">
        <v>254</v>
      </c>
      <c r="C574" s="55" t="s">
        <v>1630</v>
      </c>
      <c r="D574" s="56">
        <f>'Прил.1.1 -перечень домов'!D579</f>
        <v>1961</v>
      </c>
      <c r="E574" s="79">
        <v>309.89999999999998</v>
      </c>
      <c r="F574" s="76">
        <f>SUM('Прил.1.1 -перечень домов'!J579)*(3.9*31+4.13*26+6.71*16+7.69*12+8.45*12+9.29*252)</f>
        <v>811749.12</v>
      </c>
      <c r="G574" s="57">
        <f t="shared" si="333"/>
        <v>1094631.69</v>
      </c>
      <c r="H574" s="57">
        <v>0</v>
      </c>
      <c r="I574" s="57">
        <v>0</v>
      </c>
      <c r="J574" s="57">
        <v>0</v>
      </c>
      <c r="K574" s="57">
        <v>0</v>
      </c>
      <c r="L574" s="54">
        <v>0</v>
      </c>
      <c r="M574" s="78">
        <v>0</v>
      </c>
      <c r="N574" s="79">
        <v>0</v>
      </c>
      <c r="O574" s="79"/>
      <c r="P574" s="78">
        <v>0</v>
      </c>
      <c r="Q574" s="78">
        <v>0</v>
      </c>
      <c r="R574" s="78">
        <v>0</v>
      </c>
      <c r="S574" s="78">
        <v>0</v>
      </c>
      <c r="T574" s="57">
        <f>E574*3421</f>
        <v>1060167.8999999999</v>
      </c>
      <c r="U574" s="78">
        <v>0</v>
      </c>
      <c r="V574" s="78">
        <v>0</v>
      </c>
      <c r="W574" s="101">
        <v>1</v>
      </c>
      <c r="X574" s="57">
        <f t="shared" ref="X574" si="341">E574*38</f>
        <v>11776.2</v>
      </c>
      <c r="Y574" s="101">
        <v>1</v>
      </c>
      <c r="Z574" s="57">
        <f t="shared" si="337"/>
        <v>22687.59</v>
      </c>
      <c r="AA574" s="73"/>
      <c r="AB574" s="74"/>
      <c r="AC574" s="74"/>
    </row>
    <row r="575" spans="1:29" s="36" customFormat="1" ht="30" x14ac:dyDescent="0.25">
      <c r="A575" s="101">
        <v>560</v>
      </c>
      <c r="B575" s="75">
        <v>255</v>
      </c>
      <c r="C575" s="55" t="s">
        <v>1631</v>
      </c>
      <c r="D575" s="56">
        <f>'Прил.1.1 -перечень домов'!D580</f>
        <v>1951</v>
      </c>
      <c r="E575" s="57">
        <v>463.1</v>
      </c>
      <c r="F575" s="76">
        <f>SUM('Прил.1.1 -перечень домов'!J580)*(3.9*31+4.13*26+6.71*16+7.69*12+8.45*12+9.29*252)</f>
        <v>1204706.8799999999</v>
      </c>
      <c r="G575" s="57">
        <f t="shared" si="333"/>
        <v>1176554.82</v>
      </c>
      <c r="H575" s="57">
        <v>0</v>
      </c>
      <c r="I575" s="57">
        <v>0</v>
      </c>
      <c r="J575" s="57">
        <v>0</v>
      </c>
      <c r="K575" s="57">
        <v>0</v>
      </c>
      <c r="L575" s="54">
        <v>0</v>
      </c>
      <c r="M575" s="57">
        <v>0</v>
      </c>
      <c r="N575" s="57">
        <v>240.2</v>
      </c>
      <c r="O575" s="57">
        <v>4705</v>
      </c>
      <c r="P575" s="57">
        <f t="shared" ref="P575" si="342">O575*N575</f>
        <v>1130141</v>
      </c>
      <c r="Q575" s="57">
        <v>0</v>
      </c>
      <c r="R575" s="57">
        <v>0</v>
      </c>
      <c r="S575" s="57">
        <v>0</v>
      </c>
      <c r="T575" s="57">
        <v>0</v>
      </c>
      <c r="U575" s="57">
        <v>0</v>
      </c>
      <c r="V575" s="57">
        <v>0</v>
      </c>
      <c r="W575" s="101">
        <v>1</v>
      </c>
      <c r="X575" s="57">
        <f t="shared" ref="X575" si="343">E575*48</f>
        <v>22228.799999999999</v>
      </c>
      <c r="Y575" s="101">
        <v>1</v>
      </c>
      <c r="Z575" s="57">
        <f t="shared" si="337"/>
        <v>24185.02</v>
      </c>
      <c r="AA575" s="73"/>
      <c r="AB575" s="74"/>
      <c r="AC575" s="74"/>
    </row>
    <row r="576" spans="1:29" s="36" customFormat="1" ht="30" x14ac:dyDescent="0.25">
      <c r="A576" s="101">
        <v>561</v>
      </c>
      <c r="B576" s="75">
        <v>256</v>
      </c>
      <c r="C576" s="55" t="s">
        <v>1632</v>
      </c>
      <c r="D576" s="56">
        <f>'Прил.1.1 -перечень домов'!D581</f>
        <v>1950</v>
      </c>
      <c r="E576" s="79">
        <v>239</v>
      </c>
      <c r="F576" s="76">
        <f>SUM('Прил.1.1 -перечень домов'!J581)*(3.9*31+4.13*26+6.71*16+7.69*12+8.45*12+9.29*252)</f>
        <v>613978.56000000006</v>
      </c>
      <c r="G576" s="57">
        <f t="shared" si="333"/>
        <v>190657.23</v>
      </c>
      <c r="H576" s="57">
        <f t="shared" ref="H576:H578" si="344">E576*735</f>
        <v>175665</v>
      </c>
      <c r="I576" s="57">
        <v>0</v>
      </c>
      <c r="J576" s="57">
        <v>0</v>
      </c>
      <c r="K576" s="57">
        <v>0</v>
      </c>
      <c r="L576" s="54">
        <v>0</v>
      </c>
      <c r="M576" s="78">
        <v>0</v>
      </c>
      <c r="N576" s="79">
        <v>0</v>
      </c>
      <c r="O576" s="79"/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101">
        <v>1</v>
      </c>
      <c r="X576" s="57">
        <f t="shared" ref="X576:X578" si="345">E576*47</f>
        <v>11233</v>
      </c>
      <c r="Y576" s="101">
        <v>1</v>
      </c>
      <c r="Z576" s="57">
        <f t="shared" si="337"/>
        <v>3759.23</v>
      </c>
      <c r="AA576" s="73"/>
      <c r="AB576" s="74"/>
      <c r="AC576" s="74"/>
    </row>
    <row r="577" spans="1:29" s="36" customFormat="1" ht="30" x14ac:dyDescent="0.25">
      <c r="A577" s="101">
        <v>562</v>
      </c>
      <c r="B577" s="75">
        <v>257</v>
      </c>
      <c r="C577" s="55" t="s">
        <v>1633</v>
      </c>
      <c r="D577" s="56">
        <f>'Прил.1.1 -перечень домов'!D582</f>
        <v>1950</v>
      </c>
      <c r="E577" s="79">
        <v>534.79999999999995</v>
      </c>
      <c r="F577" s="76">
        <f>SUM('Прил.1.1 -перечень домов'!J582)*(3.9*31+4.13*26+6.71*16+7.69*12+8.45*12+9.29*252)</f>
        <v>1399320</v>
      </c>
      <c r="G577" s="57">
        <f t="shared" si="333"/>
        <v>426625.47</v>
      </c>
      <c r="H577" s="57">
        <f t="shared" si="344"/>
        <v>393078</v>
      </c>
      <c r="I577" s="57">
        <v>0</v>
      </c>
      <c r="J577" s="57">
        <v>0</v>
      </c>
      <c r="K577" s="57">
        <v>0</v>
      </c>
      <c r="L577" s="54">
        <v>0</v>
      </c>
      <c r="M577" s="78">
        <v>0</v>
      </c>
      <c r="N577" s="79">
        <v>0</v>
      </c>
      <c r="O577" s="79"/>
      <c r="P577" s="78">
        <v>0</v>
      </c>
      <c r="Q577" s="78">
        <v>0</v>
      </c>
      <c r="R577" s="78">
        <v>0</v>
      </c>
      <c r="S577" s="78">
        <v>0</v>
      </c>
      <c r="T577" s="78">
        <v>0</v>
      </c>
      <c r="U577" s="78">
        <v>0</v>
      </c>
      <c r="V577" s="78">
        <v>0</v>
      </c>
      <c r="W577" s="101">
        <v>1</v>
      </c>
      <c r="X577" s="57">
        <f t="shared" si="345"/>
        <v>25135.599999999999</v>
      </c>
      <c r="Y577" s="101">
        <v>1</v>
      </c>
      <c r="Z577" s="57">
        <f t="shared" si="337"/>
        <v>8411.8700000000008</v>
      </c>
      <c r="AA577" s="73"/>
      <c r="AB577" s="74"/>
      <c r="AC577" s="74"/>
    </row>
    <row r="578" spans="1:29" s="36" customFormat="1" ht="30" x14ac:dyDescent="0.25">
      <c r="A578" s="101">
        <v>563</v>
      </c>
      <c r="B578" s="75">
        <v>258</v>
      </c>
      <c r="C578" s="55" t="s">
        <v>1634</v>
      </c>
      <c r="D578" s="56">
        <f>'Прил.1.1 -перечень домов'!D583</f>
        <v>1950</v>
      </c>
      <c r="E578" s="79">
        <v>530.20000000000005</v>
      </c>
      <c r="F578" s="76">
        <f>SUM('Прил.1.1 -перечень домов'!J583)*(3.9*31+4.13*26+6.71*16+7.69*12+8.45*12+9.29*252)</f>
        <v>1386116.16</v>
      </c>
      <c r="G578" s="57">
        <f t="shared" si="333"/>
        <v>422955.92</v>
      </c>
      <c r="H578" s="57">
        <f t="shared" si="344"/>
        <v>389697</v>
      </c>
      <c r="I578" s="57">
        <v>0</v>
      </c>
      <c r="J578" s="57">
        <v>0</v>
      </c>
      <c r="K578" s="57">
        <v>0</v>
      </c>
      <c r="L578" s="54">
        <v>0</v>
      </c>
      <c r="M578" s="78">
        <v>0</v>
      </c>
      <c r="N578" s="79">
        <v>0</v>
      </c>
      <c r="O578" s="79"/>
      <c r="P578" s="78">
        <v>0</v>
      </c>
      <c r="Q578" s="78">
        <v>0</v>
      </c>
      <c r="R578" s="78">
        <v>0</v>
      </c>
      <c r="S578" s="78">
        <v>0</v>
      </c>
      <c r="T578" s="78">
        <v>0</v>
      </c>
      <c r="U578" s="78">
        <v>0</v>
      </c>
      <c r="V578" s="78">
        <v>0</v>
      </c>
      <c r="W578" s="101">
        <v>1</v>
      </c>
      <c r="X578" s="57">
        <f t="shared" si="345"/>
        <v>24919.4</v>
      </c>
      <c r="Y578" s="101">
        <v>1</v>
      </c>
      <c r="Z578" s="57">
        <f t="shared" si="337"/>
        <v>8339.52</v>
      </c>
      <c r="AA578" s="73"/>
      <c r="AB578" s="74"/>
      <c r="AC578" s="74"/>
    </row>
    <row r="579" spans="1:29" s="36" customFormat="1" ht="30" x14ac:dyDescent="0.25">
      <c r="A579" s="101">
        <v>564</v>
      </c>
      <c r="B579" s="75">
        <v>259</v>
      </c>
      <c r="C579" s="55" t="s">
        <v>1635</v>
      </c>
      <c r="D579" s="56">
        <f>'Прил.1.1 -перечень домов'!D584</f>
        <v>1961</v>
      </c>
      <c r="E579" s="79">
        <v>3439.21</v>
      </c>
      <c r="F579" s="76">
        <f>SUM('Прил.1.1 -перечень домов'!J584)*(3.9*31+4.13*26+6.71*16+7.69*12+8.45*12+9.29*252)</f>
        <v>9095178.1400000006</v>
      </c>
      <c r="G579" s="57">
        <f t="shared" si="333"/>
        <v>9680619.5199999996</v>
      </c>
      <c r="H579" s="57">
        <v>0</v>
      </c>
      <c r="I579" s="57">
        <f t="shared" ref="I579:I580" si="346">E579*2700</f>
        <v>9285867</v>
      </c>
      <c r="J579" s="57">
        <v>0</v>
      </c>
      <c r="K579" s="57">
        <v>0</v>
      </c>
      <c r="L579" s="54">
        <v>0</v>
      </c>
      <c r="M579" s="57">
        <v>0</v>
      </c>
      <c r="N579" s="57">
        <v>0</v>
      </c>
      <c r="O579" s="57"/>
      <c r="P579" s="57">
        <v>0</v>
      </c>
      <c r="Q579" s="57">
        <v>0</v>
      </c>
      <c r="R579" s="57">
        <v>0</v>
      </c>
      <c r="S579" s="57">
        <v>0</v>
      </c>
      <c r="T579" s="57">
        <v>0</v>
      </c>
      <c r="U579" s="57">
        <v>0</v>
      </c>
      <c r="V579" s="57">
        <v>0</v>
      </c>
      <c r="W579" s="101">
        <v>1</v>
      </c>
      <c r="X579" s="57">
        <f t="shared" ref="X579:X580" si="347">E579*57</f>
        <v>196034.97</v>
      </c>
      <c r="Y579" s="101">
        <v>1</v>
      </c>
      <c r="Z579" s="57">
        <f t="shared" si="337"/>
        <v>198717.55</v>
      </c>
      <c r="AA579" s="73"/>
      <c r="AB579" s="74"/>
      <c r="AC579" s="74"/>
    </row>
    <row r="580" spans="1:29" s="36" customFormat="1" ht="30" x14ac:dyDescent="0.25">
      <c r="A580" s="101">
        <v>565</v>
      </c>
      <c r="B580" s="75">
        <v>260</v>
      </c>
      <c r="C580" s="55" t="s">
        <v>1636</v>
      </c>
      <c r="D580" s="56">
        <f>'Прил.1.1 -перечень домов'!D585</f>
        <v>1961</v>
      </c>
      <c r="E580" s="79">
        <v>1669.8</v>
      </c>
      <c r="F580" s="76">
        <f>SUM('Прил.1.1 -перечень домов'!J585)*(3.9*31+4.13*26+6.71*16+7.69*12+8.45*12+9.29*252)</f>
        <v>4411230.72</v>
      </c>
      <c r="G580" s="57">
        <f t="shared" si="333"/>
        <v>4700119.6399999997</v>
      </c>
      <c r="H580" s="57">
        <v>0</v>
      </c>
      <c r="I580" s="57">
        <f t="shared" si="346"/>
        <v>4508460</v>
      </c>
      <c r="J580" s="57">
        <v>0</v>
      </c>
      <c r="K580" s="57">
        <v>0</v>
      </c>
      <c r="L580" s="54">
        <v>0</v>
      </c>
      <c r="M580" s="57">
        <v>0</v>
      </c>
      <c r="N580" s="57">
        <v>0</v>
      </c>
      <c r="O580" s="57"/>
      <c r="P580" s="57">
        <v>0</v>
      </c>
      <c r="Q580" s="57">
        <v>0</v>
      </c>
      <c r="R580" s="57">
        <v>0</v>
      </c>
      <c r="S580" s="57">
        <v>0</v>
      </c>
      <c r="T580" s="57">
        <v>0</v>
      </c>
      <c r="U580" s="57">
        <v>0</v>
      </c>
      <c r="V580" s="57">
        <v>0</v>
      </c>
      <c r="W580" s="101">
        <v>1</v>
      </c>
      <c r="X580" s="57">
        <f t="shared" si="347"/>
        <v>95178.6</v>
      </c>
      <c r="Y580" s="101">
        <v>1</v>
      </c>
      <c r="Z580" s="57">
        <f t="shared" si="337"/>
        <v>96481.04</v>
      </c>
      <c r="AA580" s="73">
        <v>1930111.54</v>
      </c>
      <c r="AB580" s="74" t="s">
        <v>2121</v>
      </c>
      <c r="AC580" s="74">
        <v>2021</v>
      </c>
    </row>
    <row r="581" spans="1:29" s="36" customFormat="1" ht="30" x14ac:dyDescent="0.25">
      <c r="A581" s="101">
        <v>566</v>
      </c>
      <c r="B581" s="75">
        <v>261</v>
      </c>
      <c r="C581" s="55" t="s">
        <v>1637</v>
      </c>
      <c r="D581" s="56">
        <f>'Прил.1.1 -перечень домов'!D586</f>
        <v>1961</v>
      </c>
      <c r="E581" s="57">
        <v>2721.9</v>
      </c>
      <c r="F581" s="76">
        <f>SUM('Прил.1.1 -перечень домов'!J586)*(3.9*31+4.13*26+6.71*16+7.69*12+8.45*12+9.29*252)</f>
        <v>7234556.1600000001</v>
      </c>
      <c r="G581" s="57">
        <f t="shared" si="333"/>
        <v>5783123.7400000002</v>
      </c>
      <c r="H581" s="57">
        <v>0</v>
      </c>
      <c r="I581" s="57">
        <v>0</v>
      </c>
      <c r="J581" s="57">
        <v>0</v>
      </c>
      <c r="K581" s="57">
        <v>0</v>
      </c>
      <c r="L581" s="54">
        <v>0</v>
      </c>
      <c r="M581" s="57">
        <v>0</v>
      </c>
      <c r="N581" s="57">
        <v>839</v>
      </c>
      <c r="O581" s="57">
        <v>6596</v>
      </c>
      <c r="P581" s="57">
        <f>O581*N581</f>
        <v>5534044</v>
      </c>
      <c r="Q581" s="57">
        <v>0</v>
      </c>
      <c r="R581" s="57">
        <v>0</v>
      </c>
      <c r="S581" s="57">
        <v>0</v>
      </c>
      <c r="T581" s="57">
        <v>0</v>
      </c>
      <c r="U581" s="57">
        <v>0</v>
      </c>
      <c r="V581" s="57">
        <v>0</v>
      </c>
      <c r="W581" s="101">
        <v>1</v>
      </c>
      <c r="X581" s="57">
        <f t="shared" ref="X581" si="348">E581*48</f>
        <v>130651.2</v>
      </c>
      <c r="Y581" s="101">
        <v>1</v>
      </c>
      <c r="Z581" s="57">
        <f t="shared" si="337"/>
        <v>118428.54</v>
      </c>
      <c r="AA581" s="73">
        <v>3299081.31</v>
      </c>
      <c r="AB581" s="74" t="s">
        <v>2128</v>
      </c>
      <c r="AC581" s="74">
        <v>2021</v>
      </c>
    </row>
    <row r="582" spans="1:29" s="36" customFormat="1" ht="30" x14ac:dyDescent="0.25">
      <c r="A582" s="101">
        <v>567</v>
      </c>
      <c r="B582" s="75">
        <v>262</v>
      </c>
      <c r="C582" s="55" t="s">
        <v>1638</v>
      </c>
      <c r="D582" s="56">
        <f>'Прил.1.1 -перечень домов'!D587</f>
        <v>1970</v>
      </c>
      <c r="E582" s="79">
        <v>3676.59</v>
      </c>
      <c r="F582" s="76">
        <f>SUM('Прил.1.1 -перечень домов'!J587)*(3.9*31+4.13*26+6.71*16+7.69*12+8.45*12+9.29*252)</f>
        <v>9680682.3399999999</v>
      </c>
      <c r="G582" s="57">
        <f t="shared" si="333"/>
        <v>10348792</v>
      </c>
      <c r="H582" s="57">
        <v>0</v>
      </c>
      <c r="I582" s="57">
        <f>E582*2700</f>
        <v>9926793</v>
      </c>
      <c r="J582" s="57">
        <v>0</v>
      </c>
      <c r="K582" s="57">
        <v>0</v>
      </c>
      <c r="L582" s="54">
        <v>0</v>
      </c>
      <c r="M582" s="57">
        <v>0</v>
      </c>
      <c r="N582" s="57">
        <v>0</v>
      </c>
      <c r="O582" s="57"/>
      <c r="P582" s="57">
        <v>0</v>
      </c>
      <c r="Q582" s="57">
        <v>0</v>
      </c>
      <c r="R582" s="57">
        <v>0</v>
      </c>
      <c r="S582" s="57">
        <v>0</v>
      </c>
      <c r="T582" s="57">
        <v>0</v>
      </c>
      <c r="U582" s="57">
        <v>0</v>
      </c>
      <c r="V582" s="57">
        <v>0</v>
      </c>
      <c r="W582" s="101">
        <v>1</v>
      </c>
      <c r="X582" s="57">
        <f>E582*57</f>
        <v>209565.63</v>
      </c>
      <c r="Y582" s="101">
        <v>1</v>
      </c>
      <c r="Z582" s="57">
        <f t="shared" si="337"/>
        <v>212433.37</v>
      </c>
      <c r="AA582" s="73"/>
      <c r="AB582" s="74"/>
      <c r="AC582" s="74"/>
    </row>
    <row r="583" spans="1:29" s="36" customFormat="1" ht="30" x14ac:dyDescent="0.25">
      <c r="A583" s="101">
        <v>568</v>
      </c>
      <c r="B583" s="75">
        <v>263</v>
      </c>
      <c r="C583" s="55" t="s">
        <v>1639</v>
      </c>
      <c r="D583" s="56">
        <f>'Прил.1.1 -перечень домов'!D588</f>
        <v>1968</v>
      </c>
      <c r="E583" s="57">
        <v>5841</v>
      </c>
      <c r="F583" s="76">
        <f>SUM('Прил.1.1 -перечень домов'!J588)*(3.9*31+4.13*26+6.71*16+7.69*12+8.45*12+9.29*252)</f>
        <v>15416918.4</v>
      </c>
      <c r="G583" s="57">
        <f t="shared" si="333"/>
        <v>11268666.83</v>
      </c>
      <c r="H583" s="57">
        <v>0</v>
      </c>
      <c r="I583" s="57">
        <v>0</v>
      </c>
      <c r="J583" s="57">
        <v>0</v>
      </c>
      <c r="K583" s="57">
        <v>0</v>
      </c>
      <c r="L583" s="54">
        <v>0</v>
      </c>
      <c r="M583" s="57">
        <v>0</v>
      </c>
      <c r="N583" s="57">
        <v>1631</v>
      </c>
      <c r="O583" s="57">
        <v>6596</v>
      </c>
      <c r="P583" s="57">
        <f t="shared" ref="P583:P584" si="349">O583*N583</f>
        <v>10758076</v>
      </c>
      <c r="Q583" s="57">
        <v>0</v>
      </c>
      <c r="R583" s="57">
        <v>0</v>
      </c>
      <c r="S583" s="57">
        <v>0</v>
      </c>
      <c r="T583" s="57">
        <v>0</v>
      </c>
      <c r="U583" s="57">
        <v>0</v>
      </c>
      <c r="V583" s="57">
        <v>0</v>
      </c>
      <c r="W583" s="101">
        <v>1</v>
      </c>
      <c r="X583" s="57">
        <f t="shared" ref="X583:X584" si="350">E583*48</f>
        <v>280368</v>
      </c>
      <c r="Y583" s="101">
        <v>1</v>
      </c>
      <c r="Z583" s="57">
        <f t="shared" si="337"/>
        <v>230222.83</v>
      </c>
      <c r="AA583" s="73"/>
      <c r="AB583" s="74"/>
      <c r="AC583" s="74"/>
    </row>
    <row r="584" spans="1:29" s="36" customFormat="1" ht="30" x14ac:dyDescent="0.25">
      <c r="A584" s="101">
        <v>569</v>
      </c>
      <c r="B584" s="75">
        <v>264</v>
      </c>
      <c r="C584" s="55" t="s">
        <v>1640</v>
      </c>
      <c r="D584" s="56">
        <f>'Прил.1.1 -перечень домов'!D589</f>
        <v>1960</v>
      </c>
      <c r="E584" s="57">
        <v>1715.9</v>
      </c>
      <c r="F584" s="76">
        <f>SUM('Прил.1.1 -перечень домов'!J589)*(3.9*31+4.13*26+6.71*16+7.69*12+8.45*12+9.29*252)</f>
        <v>4534944.96</v>
      </c>
      <c r="G584" s="57">
        <f t="shared" si="333"/>
        <v>3767586.66</v>
      </c>
      <c r="H584" s="57">
        <v>0</v>
      </c>
      <c r="I584" s="57">
        <v>0</v>
      </c>
      <c r="J584" s="57">
        <v>0</v>
      </c>
      <c r="K584" s="57">
        <v>0</v>
      </c>
      <c r="L584" s="54">
        <v>0</v>
      </c>
      <c r="M584" s="57">
        <v>0</v>
      </c>
      <c r="N584" s="57">
        <v>547</v>
      </c>
      <c r="O584" s="57">
        <v>6596</v>
      </c>
      <c r="P584" s="57">
        <f t="shared" si="349"/>
        <v>3608012</v>
      </c>
      <c r="Q584" s="57">
        <v>0</v>
      </c>
      <c r="R584" s="57">
        <v>0</v>
      </c>
      <c r="S584" s="57">
        <v>0</v>
      </c>
      <c r="T584" s="57">
        <v>0</v>
      </c>
      <c r="U584" s="57">
        <v>0</v>
      </c>
      <c r="V584" s="57">
        <v>0</v>
      </c>
      <c r="W584" s="101">
        <v>1</v>
      </c>
      <c r="X584" s="57">
        <f t="shared" si="350"/>
        <v>82363.199999999997</v>
      </c>
      <c r="Y584" s="101">
        <v>1</v>
      </c>
      <c r="Z584" s="57">
        <f t="shared" si="337"/>
        <v>77211.460000000006</v>
      </c>
      <c r="AA584" s="73"/>
      <c r="AB584" s="74"/>
      <c r="AC584" s="74"/>
    </row>
    <row r="585" spans="1:29" s="36" customFormat="1" ht="30" x14ac:dyDescent="0.25">
      <c r="A585" s="101">
        <v>570</v>
      </c>
      <c r="B585" s="75">
        <v>265</v>
      </c>
      <c r="C585" s="55" t="s">
        <v>1641</v>
      </c>
      <c r="D585" s="56">
        <f>'Прил.1.1 -перечень домов'!D590</f>
        <v>1959</v>
      </c>
      <c r="E585" s="79">
        <v>688</v>
      </c>
      <c r="F585" s="76">
        <f>SUM('Прил.1.1 -перечень домов'!J590)*(3.9*31+4.13*26+6.71*16+7.69*12+8.45*12+9.29*252)</f>
        <v>1819833.6</v>
      </c>
      <c r="G585" s="57">
        <f t="shared" si="333"/>
        <v>2736145.87</v>
      </c>
      <c r="H585" s="57">
        <v>0</v>
      </c>
      <c r="I585" s="57">
        <f>E585*2700</f>
        <v>1857600</v>
      </c>
      <c r="J585" s="57">
        <f>E585*855</f>
        <v>588240</v>
      </c>
      <c r="K585" s="57">
        <f t="shared" ref="K585" si="351">E585*228</f>
        <v>156864</v>
      </c>
      <c r="L585" s="54">
        <v>0</v>
      </c>
      <c r="M585" s="57">
        <v>0</v>
      </c>
      <c r="N585" s="57">
        <v>0</v>
      </c>
      <c r="O585" s="57"/>
      <c r="P585" s="57">
        <v>0</v>
      </c>
      <c r="Q585" s="57">
        <v>0</v>
      </c>
      <c r="R585" s="57">
        <v>0</v>
      </c>
      <c r="S585" s="57">
        <v>0</v>
      </c>
      <c r="T585" s="57">
        <v>0</v>
      </c>
      <c r="U585" s="57">
        <v>0</v>
      </c>
      <c r="V585" s="57">
        <v>0</v>
      </c>
      <c r="W585" s="101">
        <v>3</v>
      </c>
      <c r="X585" s="57">
        <f>E585*57+E585*28+E585*28</f>
        <v>77744</v>
      </c>
      <c r="Y585" s="101">
        <v>3</v>
      </c>
      <c r="Z585" s="57">
        <f t="shared" si="337"/>
        <v>55697.87</v>
      </c>
      <c r="AA585" s="73"/>
      <c r="AB585" s="74"/>
      <c r="AC585" s="74"/>
    </row>
    <row r="586" spans="1:29" s="36" customFormat="1" ht="30" x14ac:dyDescent="0.25">
      <c r="A586" s="101">
        <v>571</v>
      </c>
      <c r="B586" s="75">
        <v>266</v>
      </c>
      <c r="C586" s="55" t="s">
        <v>1642</v>
      </c>
      <c r="D586" s="56">
        <f>'Прил.1.1 -перечень домов'!D591</f>
        <v>1985</v>
      </c>
      <c r="E586" s="57">
        <v>3036.8</v>
      </c>
      <c r="F586" s="76">
        <f>SUM('Прил.1.1 -перечень домов'!J591)*(3.9*31+4.13*26+6.71*16+7.69*12+8.45*12+9.29*252)</f>
        <v>7813802.8799999999</v>
      </c>
      <c r="G586" s="57">
        <f t="shared" si="333"/>
        <v>5889864.2400000002</v>
      </c>
      <c r="H586" s="57">
        <v>0</v>
      </c>
      <c r="I586" s="57">
        <v>0</v>
      </c>
      <c r="J586" s="57">
        <v>0</v>
      </c>
      <c r="K586" s="57">
        <v>0</v>
      </c>
      <c r="L586" s="54">
        <v>0</v>
      </c>
      <c r="M586" s="57">
        <v>0</v>
      </c>
      <c r="N586" s="57">
        <v>852.6</v>
      </c>
      <c r="O586" s="57">
        <v>6596</v>
      </c>
      <c r="P586" s="57">
        <f>O586*N586</f>
        <v>5623749.5999999996</v>
      </c>
      <c r="Q586" s="57">
        <v>0</v>
      </c>
      <c r="R586" s="57">
        <v>0</v>
      </c>
      <c r="S586" s="57">
        <v>0</v>
      </c>
      <c r="T586" s="57">
        <v>0</v>
      </c>
      <c r="U586" s="57">
        <v>0</v>
      </c>
      <c r="V586" s="57">
        <v>0</v>
      </c>
      <c r="W586" s="101">
        <v>1</v>
      </c>
      <c r="X586" s="57">
        <f t="shared" ref="X586:X588" si="352">E586*48</f>
        <v>145766.39999999999</v>
      </c>
      <c r="Y586" s="101">
        <v>1</v>
      </c>
      <c r="Z586" s="57">
        <f t="shared" si="337"/>
        <v>120348.24</v>
      </c>
      <c r="AA586" s="73"/>
      <c r="AB586" s="74"/>
      <c r="AC586" s="74"/>
    </row>
    <row r="587" spans="1:29" s="36" customFormat="1" ht="30" x14ac:dyDescent="0.25">
      <c r="A587" s="101">
        <v>572</v>
      </c>
      <c r="B587" s="75">
        <v>267</v>
      </c>
      <c r="C587" s="55" t="s">
        <v>1643</v>
      </c>
      <c r="D587" s="56">
        <f>'Прил.1.1 -перечень домов'!D592</f>
        <v>1958</v>
      </c>
      <c r="E587" s="79">
        <v>1549.9</v>
      </c>
      <c r="F587" s="76">
        <f>SUM('Прил.1.1 -перечень домов'!J592)*(3.9*31+4.13*26+6.71*16+7.69*12+8.45*12+9.29*252)</f>
        <v>3914364.48</v>
      </c>
      <c r="G587" s="57">
        <f t="shared" si="333"/>
        <v>5474571.3499999996</v>
      </c>
      <c r="H587" s="57">
        <v>0</v>
      </c>
      <c r="I587" s="57">
        <v>0</v>
      </c>
      <c r="J587" s="57">
        <v>0</v>
      </c>
      <c r="K587" s="57">
        <v>0</v>
      </c>
      <c r="L587" s="54">
        <v>0</v>
      </c>
      <c r="M587" s="57">
        <v>0</v>
      </c>
      <c r="N587" s="57">
        <v>0</v>
      </c>
      <c r="O587" s="57"/>
      <c r="P587" s="57">
        <v>0</v>
      </c>
      <c r="Q587" s="57">
        <v>0</v>
      </c>
      <c r="R587" s="57">
        <v>0</v>
      </c>
      <c r="S587" s="57">
        <v>0</v>
      </c>
      <c r="T587" s="57">
        <f>E587*3421</f>
        <v>5302207.9000000004</v>
      </c>
      <c r="U587" s="57">
        <v>0</v>
      </c>
      <c r="V587" s="57">
        <v>0</v>
      </c>
      <c r="W587" s="101">
        <v>1</v>
      </c>
      <c r="X587" s="57">
        <f>E587*38</f>
        <v>58896.2</v>
      </c>
      <c r="Y587" s="101">
        <v>1</v>
      </c>
      <c r="Z587" s="57">
        <f t="shared" si="337"/>
        <v>113467.25</v>
      </c>
      <c r="AA587" s="73"/>
      <c r="AB587" s="74"/>
      <c r="AC587" s="74"/>
    </row>
    <row r="588" spans="1:29" s="36" customFormat="1" ht="30" x14ac:dyDescent="0.25">
      <c r="A588" s="101">
        <v>573</v>
      </c>
      <c r="B588" s="75">
        <v>268</v>
      </c>
      <c r="C588" s="55" t="s">
        <v>1644</v>
      </c>
      <c r="D588" s="56">
        <f>'Прил.1.1 -перечень домов'!D593</f>
        <v>1952</v>
      </c>
      <c r="E588" s="57">
        <v>1614.7</v>
      </c>
      <c r="F588" s="76">
        <f>SUM('Прил.1.1 -перечень домов'!J593)*(3.9*31+4.13*26+6.71*16+7.69*12+8.45*12+9.29*252)</f>
        <v>3925846.08</v>
      </c>
      <c r="G588" s="57">
        <f t="shared" si="333"/>
        <v>4375810.1100000003</v>
      </c>
      <c r="H588" s="57">
        <v>0</v>
      </c>
      <c r="I588" s="57">
        <v>0</v>
      </c>
      <c r="J588" s="57">
        <v>0</v>
      </c>
      <c r="K588" s="57">
        <v>0</v>
      </c>
      <c r="L588" s="54">
        <v>0</v>
      </c>
      <c r="M588" s="57">
        <v>0</v>
      </c>
      <c r="N588" s="57">
        <v>638</v>
      </c>
      <c r="O588" s="57">
        <v>6596</v>
      </c>
      <c r="P588" s="57">
        <f>O588*N588</f>
        <v>4208248</v>
      </c>
      <c r="Q588" s="57">
        <v>0</v>
      </c>
      <c r="R588" s="57">
        <v>0</v>
      </c>
      <c r="S588" s="57">
        <v>0</v>
      </c>
      <c r="T588" s="57">
        <v>0</v>
      </c>
      <c r="U588" s="57">
        <v>0</v>
      </c>
      <c r="V588" s="57">
        <v>0</v>
      </c>
      <c r="W588" s="101">
        <v>1</v>
      </c>
      <c r="X588" s="57">
        <f t="shared" si="352"/>
        <v>77505.600000000006</v>
      </c>
      <c r="Y588" s="101">
        <v>1</v>
      </c>
      <c r="Z588" s="57">
        <f t="shared" si="337"/>
        <v>90056.51</v>
      </c>
      <c r="AA588" s="73"/>
      <c r="AB588" s="74"/>
      <c r="AC588" s="74"/>
    </row>
    <row r="589" spans="1:29" s="36" customFormat="1" ht="30" x14ac:dyDescent="0.25">
      <c r="A589" s="101">
        <v>574</v>
      </c>
      <c r="B589" s="75">
        <v>269</v>
      </c>
      <c r="C589" s="55" t="s">
        <v>1645</v>
      </c>
      <c r="D589" s="56">
        <f>'Прил.1.1 -перечень домов'!D594</f>
        <v>1958</v>
      </c>
      <c r="E589" s="79">
        <v>2307.46</v>
      </c>
      <c r="F589" s="76">
        <f>SUM('Прил.1.1 -перечень домов'!J594)*(3.9*31+4.13*26+6.71*16+7.69*12+8.45*12+9.29*252)</f>
        <v>5906881.3399999999</v>
      </c>
      <c r="G589" s="57">
        <f t="shared" si="333"/>
        <v>1840727.76</v>
      </c>
      <c r="H589" s="57">
        <f t="shared" ref="H589" si="353">E589*735</f>
        <v>1695983.1</v>
      </c>
      <c r="I589" s="57">
        <v>0</v>
      </c>
      <c r="J589" s="57">
        <v>0</v>
      </c>
      <c r="K589" s="57">
        <v>0</v>
      </c>
      <c r="L589" s="54">
        <v>0</v>
      </c>
      <c r="M589" s="57">
        <v>0</v>
      </c>
      <c r="N589" s="57">
        <v>0</v>
      </c>
      <c r="O589" s="57"/>
      <c r="P589" s="57">
        <v>0</v>
      </c>
      <c r="Q589" s="57">
        <v>0</v>
      </c>
      <c r="R589" s="57">
        <v>0</v>
      </c>
      <c r="S589" s="57">
        <v>0</v>
      </c>
      <c r="T589" s="57">
        <v>0</v>
      </c>
      <c r="U589" s="57">
        <v>0</v>
      </c>
      <c r="V589" s="57">
        <v>0</v>
      </c>
      <c r="W589" s="101">
        <v>1</v>
      </c>
      <c r="X589" s="57">
        <f>E589*47</f>
        <v>108450.62</v>
      </c>
      <c r="Y589" s="101">
        <v>1</v>
      </c>
      <c r="Z589" s="57">
        <f t="shared" si="337"/>
        <v>36294.04</v>
      </c>
      <c r="AA589" s="73"/>
      <c r="AB589" s="74"/>
      <c r="AC589" s="74"/>
    </row>
    <row r="590" spans="1:29" s="36" customFormat="1" ht="30" x14ac:dyDescent="0.25">
      <c r="A590" s="101">
        <v>575</v>
      </c>
      <c r="B590" s="75">
        <v>270</v>
      </c>
      <c r="C590" s="55" t="s">
        <v>1646</v>
      </c>
      <c r="D590" s="56">
        <f>'Прил.1.1 -перечень домов'!D595</f>
        <v>1958</v>
      </c>
      <c r="E590" s="79">
        <v>2280.09</v>
      </c>
      <c r="F590" s="76">
        <f>SUM('Прил.1.1 -перечень домов'!J595)*(3.9*31+4.13*26+6.71*16+7.69*12+8.45*12+9.29*252)</f>
        <v>5389147.2999999998</v>
      </c>
      <c r="G590" s="57">
        <f t="shared" si="333"/>
        <v>2649866.33</v>
      </c>
      <c r="H590" s="57">
        <v>0</v>
      </c>
      <c r="I590" s="57">
        <v>0</v>
      </c>
      <c r="J590" s="57">
        <f>E590*855</f>
        <v>1949476.95</v>
      </c>
      <c r="K590" s="57">
        <f t="shared" ref="K590" si="354">E590*228</f>
        <v>519860.52</v>
      </c>
      <c r="L590" s="54">
        <v>0</v>
      </c>
      <c r="M590" s="57">
        <v>0</v>
      </c>
      <c r="N590" s="57">
        <v>0</v>
      </c>
      <c r="O590" s="57"/>
      <c r="P590" s="57">
        <v>0</v>
      </c>
      <c r="Q590" s="57">
        <v>0</v>
      </c>
      <c r="R590" s="57">
        <v>0</v>
      </c>
      <c r="S590" s="57">
        <v>0</v>
      </c>
      <c r="T590" s="57">
        <v>0</v>
      </c>
      <c r="U590" s="57">
        <v>0</v>
      </c>
      <c r="V590" s="57">
        <v>0</v>
      </c>
      <c r="W590" s="101">
        <v>2</v>
      </c>
      <c r="X590" s="57">
        <f>E590*28+E590*28</f>
        <v>127685.04</v>
      </c>
      <c r="Y590" s="101">
        <v>2</v>
      </c>
      <c r="Z590" s="57">
        <f t="shared" si="337"/>
        <v>52843.82</v>
      </c>
      <c r="AA590" s="73">
        <v>1763271.26</v>
      </c>
      <c r="AB590" s="74" t="s">
        <v>2126</v>
      </c>
      <c r="AC590" s="74">
        <v>2020</v>
      </c>
    </row>
    <row r="591" spans="1:29" s="36" customFormat="1" ht="30" x14ac:dyDescent="0.25">
      <c r="A591" s="101">
        <v>576</v>
      </c>
      <c r="B591" s="75">
        <v>271</v>
      </c>
      <c r="C591" s="55" t="s">
        <v>1647</v>
      </c>
      <c r="D591" s="56">
        <f>'Прил.1.1 -перечень домов'!D596</f>
        <v>1957</v>
      </c>
      <c r="E591" s="79">
        <v>1496</v>
      </c>
      <c r="F591" s="76">
        <f>SUM('Прил.1.1 -перечень домов'!J596)*(3.9*31+4.13*26+6.71*16+7.69*12+8.45*12+9.29*252)</f>
        <v>3906614.4</v>
      </c>
      <c r="G591" s="57">
        <f t="shared" ref="G591:G621" si="355">H591+I591+J591+K591+M591+P591+R591+T591+V591+X591+Z591</f>
        <v>4210910.88</v>
      </c>
      <c r="H591" s="57">
        <v>0</v>
      </c>
      <c r="I591" s="57">
        <f t="shared" ref="I591:I600" si="356">E591*2700</f>
        <v>4039200</v>
      </c>
      <c r="J591" s="57">
        <v>0</v>
      </c>
      <c r="K591" s="57">
        <v>0</v>
      </c>
      <c r="L591" s="54">
        <v>0</v>
      </c>
      <c r="M591" s="78">
        <v>0</v>
      </c>
      <c r="N591" s="79">
        <v>0</v>
      </c>
      <c r="O591" s="79"/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101">
        <v>1</v>
      </c>
      <c r="X591" s="57">
        <f>E591*57</f>
        <v>85272</v>
      </c>
      <c r="Y591" s="101">
        <v>1</v>
      </c>
      <c r="Z591" s="57">
        <f t="shared" si="337"/>
        <v>86438.88</v>
      </c>
      <c r="AA591" s="73">
        <v>5238075.49</v>
      </c>
      <c r="AB591" s="74" t="s">
        <v>2121</v>
      </c>
      <c r="AC591" s="74">
        <v>2022</v>
      </c>
    </row>
    <row r="592" spans="1:29" s="36" customFormat="1" ht="30" x14ac:dyDescent="0.25">
      <c r="A592" s="101">
        <v>577</v>
      </c>
      <c r="B592" s="75">
        <v>272</v>
      </c>
      <c r="C592" s="55" t="s">
        <v>1648</v>
      </c>
      <c r="D592" s="56">
        <f>'Прил.1.1 -перечень домов'!D597</f>
        <v>1961</v>
      </c>
      <c r="E592" s="79">
        <v>3169.2</v>
      </c>
      <c r="F592" s="76">
        <f>SUM('Прил.1.1 -перечень домов'!J597)*(3.9*31+4.13*26+6.71*16+7.69*12+8.45*12+9.29*252)</f>
        <v>8630718.7200000007</v>
      </c>
      <c r="G592" s="57">
        <f t="shared" si="355"/>
        <v>8920600.7799999993</v>
      </c>
      <c r="H592" s="57">
        <v>0</v>
      </c>
      <c r="I592" s="57">
        <f t="shared" si="356"/>
        <v>8556840</v>
      </c>
      <c r="J592" s="57">
        <v>0</v>
      </c>
      <c r="K592" s="57">
        <v>0</v>
      </c>
      <c r="L592" s="54">
        <v>0</v>
      </c>
      <c r="M592" s="78">
        <v>0</v>
      </c>
      <c r="N592" s="79">
        <v>0</v>
      </c>
      <c r="O592" s="79"/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101">
        <v>1</v>
      </c>
      <c r="X592" s="57">
        <f t="shared" ref="X592:X600" si="357">E592*57</f>
        <v>180644.4</v>
      </c>
      <c r="Y592" s="101">
        <v>1</v>
      </c>
      <c r="Z592" s="57">
        <f t="shared" si="337"/>
        <v>183116.38</v>
      </c>
      <c r="AA592" s="73">
        <v>3014771.29</v>
      </c>
      <c r="AB592" s="74" t="s">
        <v>2121</v>
      </c>
      <c r="AC592" s="74">
        <v>2020</v>
      </c>
    </row>
    <row r="593" spans="1:29" s="36" customFormat="1" ht="30" x14ac:dyDescent="0.25">
      <c r="A593" s="101">
        <v>578</v>
      </c>
      <c r="B593" s="75">
        <v>273</v>
      </c>
      <c r="C593" s="55" t="s">
        <v>1649</v>
      </c>
      <c r="D593" s="56">
        <f>'Прил.1.1 -перечень домов'!D598</f>
        <v>1961</v>
      </c>
      <c r="E593" s="79">
        <v>3155.8</v>
      </c>
      <c r="F593" s="76">
        <f>SUM('Прил.1.1 -перечень домов'!J598)*(3.9*31+4.13*26+6.71*16+7.69*12+8.45*12+9.29*252)</f>
        <v>8414003.5199999996</v>
      </c>
      <c r="G593" s="57">
        <f t="shared" si="355"/>
        <v>8882882.7200000007</v>
      </c>
      <c r="H593" s="57">
        <v>0</v>
      </c>
      <c r="I593" s="57">
        <f t="shared" si="356"/>
        <v>8520660</v>
      </c>
      <c r="J593" s="57">
        <v>0</v>
      </c>
      <c r="K593" s="57">
        <v>0</v>
      </c>
      <c r="L593" s="54">
        <v>0</v>
      </c>
      <c r="M593" s="78">
        <v>0</v>
      </c>
      <c r="N593" s="79">
        <v>0</v>
      </c>
      <c r="O593" s="79"/>
      <c r="P593" s="78">
        <v>0</v>
      </c>
      <c r="Q593" s="78">
        <v>0</v>
      </c>
      <c r="R593" s="78">
        <v>0</v>
      </c>
      <c r="S593" s="78">
        <v>0</v>
      </c>
      <c r="T593" s="78">
        <v>0</v>
      </c>
      <c r="U593" s="78">
        <v>0</v>
      </c>
      <c r="V593" s="78">
        <v>0</v>
      </c>
      <c r="W593" s="101">
        <v>1</v>
      </c>
      <c r="X593" s="57">
        <f t="shared" si="357"/>
        <v>179880.6</v>
      </c>
      <c r="Y593" s="101">
        <v>1</v>
      </c>
      <c r="Z593" s="57">
        <f t="shared" si="337"/>
        <v>182342.12</v>
      </c>
      <c r="AA593" s="73">
        <v>2980086.42</v>
      </c>
      <c r="AB593" s="74" t="s">
        <v>2121</v>
      </c>
      <c r="AC593" s="74">
        <v>2020</v>
      </c>
    </row>
    <row r="594" spans="1:29" s="36" customFormat="1" ht="30" x14ac:dyDescent="0.25">
      <c r="A594" s="101">
        <v>579</v>
      </c>
      <c r="B594" s="75">
        <v>274</v>
      </c>
      <c r="C594" s="55" t="s">
        <v>1650</v>
      </c>
      <c r="D594" s="56">
        <f>'Прил.1.1 -перечень домов'!D599</f>
        <v>1961</v>
      </c>
      <c r="E594" s="79">
        <v>2686.7</v>
      </c>
      <c r="F594" s="76">
        <f>SUM('Прил.1.1 -перечень домов'!J599)*(3.9*31+4.13*26+6.71*16+7.69*12+8.45*12+9.29*252)</f>
        <v>7133805.1200000001</v>
      </c>
      <c r="G594" s="57">
        <f t="shared" si="355"/>
        <v>7562469.4299999997</v>
      </c>
      <c r="H594" s="57">
        <v>0</v>
      </c>
      <c r="I594" s="57">
        <f t="shared" si="356"/>
        <v>7254090</v>
      </c>
      <c r="J594" s="57">
        <v>0</v>
      </c>
      <c r="K594" s="57">
        <v>0</v>
      </c>
      <c r="L594" s="54">
        <v>0</v>
      </c>
      <c r="M594" s="78">
        <v>0</v>
      </c>
      <c r="N594" s="79">
        <v>0</v>
      </c>
      <c r="O594" s="79"/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101">
        <v>1</v>
      </c>
      <c r="X594" s="57">
        <f t="shared" si="357"/>
        <v>153141.9</v>
      </c>
      <c r="Y594" s="101">
        <v>1</v>
      </c>
      <c r="Z594" s="57">
        <f t="shared" si="337"/>
        <v>155237.53</v>
      </c>
      <c r="AA594" s="73">
        <v>2747678.04</v>
      </c>
      <c r="AB594" s="74" t="s">
        <v>2121</v>
      </c>
      <c r="AC594" s="74">
        <v>2020</v>
      </c>
    </row>
    <row r="595" spans="1:29" s="36" customFormat="1" ht="30" x14ac:dyDescent="0.25">
      <c r="A595" s="101">
        <v>580</v>
      </c>
      <c r="B595" s="75">
        <v>275</v>
      </c>
      <c r="C595" s="55" t="s">
        <v>1651</v>
      </c>
      <c r="D595" s="56">
        <f>'Прил.1.1 -перечень домов'!D600</f>
        <v>1961</v>
      </c>
      <c r="E595" s="79">
        <v>1687.5</v>
      </c>
      <c r="F595" s="76">
        <f>SUM('Прил.1.1 -перечень домов'!J600)*(3.9*31+4.13*26+6.71*16+7.69*12+8.45*12+9.29*252)</f>
        <v>4528056</v>
      </c>
      <c r="G595" s="57">
        <f t="shared" si="355"/>
        <v>4749941.25</v>
      </c>
      <c r="H595" s="57">
        <v>0</v>
      </c>
      <c r="I595" s="57">
        <f t="shared" si="356"/>
        <v>4556250</v>
      </c>
      <c r="J595" s="57">
        <v>0</v>
      </c>
      <c r="K595" s="57">
        <v>0</v>
      </c>
      <c r="L595" s="54">
        <v>0</v>
      </c>
      <c r="M595" s="78">
        <v>0</v>
      </c>
      <c r="N595" s="79">
        <v>0</v>
      </c>
      <c r="O595" s="79"/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101">
        <v>1</v>
      </c>
      <c r="X595" s="57">
        <f t="shared" si="357"/>
        <v>96187.5</v>
      </c>
      <c r="Y595" s="101">
        <v>1</v>
      </c>
      <c r="Z595" s="57">
        <f t="shared" si="337"/>
        <v>97503.75</v>
      </c>
      <c r="AA595" s="73">
        <v>1922391.07</v>
      </c>
      <c r="AB595" s="74" t="s">
        <v>2121</v>
      </c>
      <c r="AC595" s="74">
        <v>2020</v>
      </c>
    </row>
    <row r="596" spans="1:29" s="36" customFormat="1" ht="30" x14ac:dyDescent="0.25">
      <c r="A596" s="101">
        <v>581</v>
      </c>
      <c r="B596" s="75">
        <v>276</v>
      </c>
      <c r="C596" s="55" t="s">
        <v>1652</v>
      </c>
      <c r="D596" s="56">
        <f>'Прил.1.1 -перечень домов'!D601</f>
        <v>1961</v>
      </c>
      <c r="E596" s="79">
        <v>1759.4</v>
      </c>
      <c r="F596" s="76">
        <f>SUM('Прил.1.1 -перечень домов'!J601)*(3.9*31+4.13*26+6.71*16+7.69*12+8.45*12+9.29*252)</f>
        <v>4654927.68</v>
      </c>
      <c r="G596" s="57">
        <f t="shared" si="355"/>
        <v>4952323.93</v>
      </c>
      <c r="H596" s="57">
        <v>0</v>
      </c>
      <c r="I596" s="57">
        <f t="shared" si="356"/>
        <v>4750380</v>
      </c>
      <c r="J596" s="57">
        <v>0</v>
      </c>
      <c r="K596" s="57">
        <v>0</v>
      </c>
      <c r="L596" s="54">
        <v>0</v>
      </c>
      <c r="M596" s="78">
        <v>0</v>
      </c>
      <c r="N596" s="79">
        <v>0</v>
      </c>
      <c r="O596" s="79"/>
      <c r="P596" s="78">
        <v>0</v>
      </c>
      <c r="Q596" s="78">
        <v>0</v>
      </c>
      <c r="R596" s="78">
        <v>0</v>
      </c>
      <c r="S596" s="78">
        <v>0</v>
      </c>
      <c r="T596" s="78">
        <v>0</v>
      </c>
      <c r="U596" s="78">
        <v>0</v>
      </c>
      <c r="V596" s="78">
        <v>0</v>
      </c>
      <c r="W596" s="101">
        <v>1</v>
      </c>
      <c r="X596" s="57">
        <f t="shared" si="357"/>
        <v>100285.8</v>
      </c>
      <c r="Y596" s="101">
        <v>1</v>
      </c>
      <c r="Z596" s="57">
        <f t="shared" si="337"/>
        <v>101658.13</v>
      </c>
      <c r="AA596" s="73">
        <v>2107520.9900000002</v>
      </c>
      <c r="AB596" s="74" t="s">
        <v>2121</v>
      </c>
      <c r="AC596" s="74">
        <v>2021</v>
      </c>
    </row>
    <row r="597" spans="1:29" s="36" customFormat="1" ht="30" x14ac:dyDescent="0.25">
      <c r="A597" s="101">
        <v>582</v>
      </c>
      <c r="B597" s="75">
        <v>277</v>
      </c>
      <c r="C597" s="55" t="s">
        <v>1653</v>
      </c>
      <c r="D597" s="56">
        <f>'Прил.1.1 -перечень домов'!D602</f>
        <v>1960</v>
      </c>
      <c r="E597" s="79">
        <v>1499</v>
      </c>
      <c r="F597" s="76">
        <f>SUM('Прил.1.1 -перечень домов'!J602)*(3.9*31+4.13*26+6.71*16+7.69*12+8.45*12+9.29*252)</f>
        <v>3941920.32</v>
      </c>
      <c r="G597" s="57">
        <f t="shared" si="355"/>
        <v>4219355.22</v>
      </c>
      <c r="H597" s="57">
        <v>0</v>
      </c>
      <c r="I597" s="57">
        <f t="shared" si="356"/>
        <v>4047300</v>
      </c>
      <c r="J597" s="57">
        <v>0</v>
      </c>
      <c r="K597" s="57">
        <v>0</v>
      </c>
      <c r="L597" s="54">
        <v>0</v>
      </c>
      <c r="M597" s="78">
        <v>0</v>
      </c>
      <c r="N597" s="79">
        <v>0</v>
      </c>
      <c r="O597" s="79"/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101">
        <v>1</v>
      </c>
      <c r="X597" s="57">
        <f t="shared" si="357"/>
        <v>85443</v>
      </c>
      <c r="Y597" s="101">
        <v>1</v>
      </c>
      <c r="Z597" s="57">
        <f t="shared" si="337"/>
        <v>86612.22</v>
      </c>
      <c r="AA597" s="73">
        <v>3613063.25</v>
      </c>
      <c r="AB597" s="74" t="s">
        <v>2121</v>
      </c>
      <c r="AC597" s="74">
        <v>2021</v>
      </c>
    </row>
    <row r="598" spans="1:29" s="36" customFormat="1" ht="30" x14ac:dyDescent="0.25">
      <c r="A598" s="101">
        <v>583</v>
      </c>
      <c r="B598" s="75">
        <v>278</v>
      </c>
      <c r="C598" s="55" t="s">
        <v>1654</v>
      </c>
      <c r="D598" s="56">
        <f>'Прил.1.1 -перечень домов'!D603</f>
        <v>1958</v>
      </c>
      <c r="E598" s="79">
        <v>926.6</v>
      </c>
      <c r="F598" s="76">
        <f>SUM('Прил.1.1 -перечень домов'!J603)*(3.9*31+4.13*26+6.71*16+7.69*12+8.45*12+9.29*252)</f>
        <v>2425488</v>
      </c>
      <c r="G598" s="57">
        <f t="shared" si="355"/>
        <v>2608175.15</v>
      </c>
      <c r="H598" s="57">
        <v>0</v>
      </c>
      <c r="I598" s="57">
        <f t="shared" si="356"/>
        <v>2501820</v>
      </c>
      <c r="J598" s="57">
        <v>0</v>
      </c>
      <c r="K598" s="57">
        <v>0</v>
      </c>
      <c r="L598" s="54">
        <v>0</v>
      </c>
      <c r="M598" s="78">
        <v>0</v>
      </c>
      <c r="N598" s="79">
        <v>0</v>
      </c>
      <c r="O598" s="79"/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101">
        <v>1</v>
      </c>
      <c r="X598" s="57">
        <f t="shared" si="357"/>
        <v>52816.2</v>
      </c>
      <c r="Y598" s="101">
        <v>1</v>
      </c>
      <c r="Z598" s="57">
        <f t="shared" si="337"/>
        <v>53538.95</v>
      </c>
      <c r="AA598" s="73">
        <v>2387127.65</v>
      </c>
      <c r="AB598" s="74" t="s">
        <v>2121</v>
      </c>
      <c r="AC598" s="74">
        <v>2021</v>
      </c>
    </row>
    <row r="599" spans="1:29" s="36" customFormat="1" ht="30" x14ac:dyDescent="0.25">
      <c r="A599" s="101">
        <v>584</v>
      </c>
      <c r="B599" s="75">
        <v>279</v>
      </c>
      <c r="C599" s="55" t="s">
        <v>1655</v>
      </c>
      <c r="D599" s="56">
        <f>'Прил.1.1 -перечень домов'!D604</f>
        <v>1957</v>
      </c>
      <c r="E599" s="79">
        <v>2657.1</v>
      </c>
      <c r="F599" s="76">
        <f>SUM('Прил.1.1 -перечень домов'!J604)*(3.9*31+4.13*26+6.71*16+7.69*12+8.45*12+9.29*252)</f>
        <v>7116295.6799999997</v>
      </c>
      <c r="G599" s="57">
        <f t="shared" si="355"/>
        <v>7479151.9400000004</v>
      </c>
      <c r="H599" s="57">
        <v>0</v>
      </c>
      <c r="I599" s="57">
        <f t="shared" si="356"/>
        <v>7174170</v>
      </c>
      <c r="J599" s="57">
        <v>0</v>
      </c>
      <c r="K599" s="57">
        <v>0</v>
      </c>
      <c r="L599" s="54">
        <v>0</v>
      </c>
      <c r="M599" s="78">
        <v>0</v>
      </c>
      <c r="N599" s="79">
        <v>0</v>
      </c>
      <c r="O599" s="79"/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101">
        <v>1</v>
      </c>
      <c r="X599" s="57">
        <f t="shared" si="357"/>
        <v>151454.70000000001</v>
      </c>
      <c r="Y599" s="101">
        <v>1</v>
      </c>
      <c r="Z599" s="57">
        <f t="shared" si="337"/>
        <v>153527.24</v>
      </c>
      <c r="AA599" s="73">
        <v>3272911.59</v>
      </c>
      <c r="AB599" s="74" t="s">
        <v>2121</v>
      </c>
      <c r="AC599" s="74">
        <v>2016</v>
      </c>
    </row>
    <row r="600" spans="1:29" s="36" customFormat="1" ht="30" x14ac:dyDescent="0.25">
      <c r="A600" s="101">
        <v>585</v>
      </c>
      <c r="B600" s="75">
        <v>280</v>
      </c>
      <c r="C600" s="55" t="s">
        <v>1656</v>
      </c>
      <c r="D600" s="56">
        <f>'Прил.1.1 -перечень домов'!D605</f>
        <v>1959</v>
      </c>
      <c r="E600" s="79">
        <v>921.6</v>
      </c>
      <c r="F600" s="76">
        <f>SUM('Прил.1.1 -перечень домов'!J605)*(3.9*31+4.13*26+6.71*16+7.69*12+8.45*12+9.29*252)</f>
        <v>2440414.08</v>
      </c>
      <c r="G600" s="57">
        <f t="shared" si="355"/>
        <v>2594101.25</v>
      </c>
      <c r="H600" s="57">
        <v>0</v>
      </c>
      <c r="I600" s="57">
        <f t="shared" si="356"/>
        <v>2488320</v>
      </c>
      <c r="J600" s="57">
        <v>0</v>
      </c>
      <c r="K600" s="57">
        <v>0</v>
      </c>
      <c r="L600" s="54">
        <v>0</v>
      </c>
      <c r="M600" s="78">
        <v>0</v>
      </c>
      <c r="N600" s="79">
        <v>0</v>
      </c>
      <c r="O600" s="79"/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101">
        <v>1</v>
      </c>
      <c r="X600" s="57">
        <f t="shared" si="357"/>
        <v>52531.199999999997</v>
      </c>
      <c r="Y600" s="101">
        <v>1</v>
      </c>
      <c r="Z600" s="57">
        <f t="shared" si="337"/>
        <v>53250.05</v>
      </c>
      <c r="AA600" s="73">
        <v>2325055.59</v>
      </c>
      <c r="AB600" s="74" t="s">
        <v>2121</v>
      </c>
      <c r="AC600" s="74">
        <v>2021</v>
      </c>
    </row>
    <row r="601" spans="1:29" s="36" customFormat="1" ht="30" x14ac:dyDescent="0.25">
      <c r="A601" s="101">
        <v>586</v>
      </c>
      <c r="B601" s="75">
        <v>281</v>
      </c>
      <c r="C601" s="55" t="s">
        <v>1657</v>
      </c>
      <c r="D601" s="56">
        <f>'Прил.1.1 -перечень домов'!D606</f>
        <v>1957</v>
      </c>
      <c r="E601" s="57">
        <v>2068.6999999999998</v>
      </c>
      <c r="F601" s="76">
        <f>SUM('Прил.1.1 -перечень домов'!J606)*(3.9*31+4.13*26+6.71*16+7.69*12+8.45*12+9.29*252)</f>
        <v>5467537.9199999999</v>
      </c>
      <c r="G601" s="57">
        <f t="shared" si="355"/>
        <v>7568106.9699999997</v>
      </c>
      <c r="H601" s="57">
        <v>0</v>
      </c>
      <c r="I601" s="57">
        <v>0</v>
      </c>
      <c r="J601" s="57">
        <v>0</v>
      </c>
      <c r="K601" s="57">
        <v>0</v>
      </c>
      <c r="L601" s="54">
        <v>0</v>
      </c>
      <c r="M601" s="57">
        <v>0</v>
      </c>
      <c r="N601" s="57">
        <v>1108.5999999999999</v>
      </c>
      <c r="O601" s="57">
        <v>6596</v>
      </c>
      <c r="P601" s="57">
        <f>O601*N601</f>
        <v>7312325.5999999996</v>
      </c>
      <c r="Q601" s="57">
        <v>0</v>
      </c>
      <c r="R601" s="57">
        <v>0</v>
      </c>
      <c r="S601" s="57">
        <v>0</v>
      </c>
      <c r="T601" s="57">
        <v>0</v>
      </c>
      <c r="U601" s="57">
        <v>0</v>
      </c>
      <c r="V601" s="57">
        <v>0</v>
      </c>
      <c r="W601" s="101">
        <v>1</v>
      </c>
      <c r="X601" s="57">
        <f t="shared" ref="X601" si="358">E601*48</f>
        <v>99297.600000000006</v>
      </c>
      <c r="Y601" s="101">
        <v>1</v>
      </c>
      <c r="Z601" s="57">
        <f t="shared" si="337"/>
        <v>156483.76999999999</v>
      </c>
      <c r="AA601" s="73"/>
      <c r="AB601" s="74"/>
      <c r="AC601" s="74"/>
    </row>
    <row r="602" spans="1:29" s="36" customFormat="1" ht="30" x14ac:dyDescent="0.25">
      <c r="A602" s="101">
        <v>587</v>
      </c>
      <c r="B602" s="75">
        <v>282</v>
      </c>
      <c r="C602" s="55" t="s">
        <v>1658</v>
      </c>
      <c r="D602" s="56">
        <f>'Прил.1.1 -перечень домов'!D607</f>
        <v>1991</v>
      </c>
      <c r="E602" s="79">
        <v>4919.8999999999996</v>
      </c>
      <c r="F602" s="76">
        <f>SUM('Прил.1.1 -перечень домов'!J607)*(3.9*31+4.13*26+6.71*16+7.69*12+8.45*12+9.29*252)</f>
        <v>13598232.960000001</v>
      </c>
      <c r="G602" s="57">
        <f t="shared" si="355"/>
        <v>17378117.030000001</v>
      </c>
      <c r="H602" s="57">
        <v>0</v>
      </c>
      <c r="I602" s="57">
        <v>0</v>
      </c>
      <c r="J602" s="57">
        <v>0</v>
      </c>
      <c r="K602" s="57">
        <v>0</v>
      </c>
      <c r="L602" s="54">
        <v>0</v>
      </c>
      <c r="M602" s="78">
        <v>0</v>
      </c>
      <c r="N602" s="79">
        <v>0</v>
      </c>
      <c r="O602" s="79"/>
      <c r="P602" s="78">
        <v>0</v>
      </c>
      <c r="Q602" s="78">
        <v>0</v>
      </c>
      <c r="R602" s="78">
        <v>0</v>
      </c>
      <c r="S602" s="78">
        <v>0</v>
      </c>
      <c r="T602" s="57">
        <f>E602*3421</f>
        <v>16830977.899999999</v>
      </c>
      <c r="U602" s="78">
        <v>0</v>
      </c>
      <c r="V602" s="78">
        <v>0</v>
      </c>
      <c r="W602" s="101">
        <v>1</v>
      </c>
      <c r="X602" s="57">
        <f>E602*38</f>
        <v>186956.2</v>
      </c>
      <c r="Y602" s="101">
        <v>1</v>
      </c>
      <c r="Z602" s="57">
        <f t="shared" si="337"/>
        <v>360182.93</v>
      </c>
      <c r="AA602" s="73"/>
      <c r="AB602" s="74"/>
      <c r="AC602" s="74"/>
    </row>
    <row r="603" spans="1:29" s="36" customFormat="1" ht="30" x14ac:dyDescent="0.25">
      <c r="A603" s="101">
        <v>588</v>
      </c>
      <c r="B603" s="75">
        <v>283</v>
      </c>
      <c r="C603" s="55" t="s">
        <v>1659</v>
      </c>
      <c r="D603" s="56">
        <f>'Прил.1.1 -перечень домов'!D608</f>
        <v>1990</v>
      </c>
      <c r="E603" s="79">
        <v>3224.8</v>
      </c>
      <c r="F603" s="76">
        <f>SUM('Прил.1.1 -перечень домов'!J608)*(3.9*31+4.13*26+6.71*16+7.69*12+8.45*12+9.29*252)</f>
        <v>8415725.7599999998</v>
      </c>
      <c r="G603" s="57">
        <f t="shared" si="355"/>
        <v>11390668.869999999</v>
      </c>
      <c r="H603" s="57">
        <v>0</v>
      </c>
      <c r="I603" s="57">
        <v>0</v>
      </c>
      <c r="J603" s="57">
        <v>0</v>
      </c>
      <c r="K603" s="57">
        <v>0</v>
      </c>
      <c r="L603" s="54">
        <v>0</v>
      </c>
      <c r="M603" s="78">
        <v>0</v>
      </c>
      <c r="N603" s="79">
        <v>0</v>
      </c>
      <c r="O603" s="79"/>
      <c r="P603" s="78">
        <v>0</v>
      </c>
      <c r="Q603" s="78">
        <v>0</v>
      </c>
      <c r="R603" s="78">
        <v>0</v>
      </c>
      <c r="S603" s="78">
        <v>0</v>
      </c>
      <c r="T603" s="57">
        <f>E603*3421</f>
        <v>11032040.800000001</v>
      </c>
      <c r="U603" s="78">
        <v>0</v>
      </c>
      <c r="V603" s="78">
        <v>0</v>
      </c>
      <c r="W603" s="101">
        <v>1</v>
      </c>
      <c r="X603" s="57">
        <f t="shared" ref="X603" si="359">E603*38</f>
        <v>122542.39999999999</v>
      </c>
      <c r="Y603" s="101">
        <v>1</v>
      </c>
      <c r="Z603" s="57">
        <f t="shared" si="337"/>
        <v>236085.67</v>
      </c>
      <c r="AA603" s="73"/>
      <c r="AB603" s="74"/>
      <c r="AC603" s="74"/>
    </row>
    <row r="604" spans="1:29" s="36" customFormat="1" ht="30" x14ac:dyDescent="0.25">
      <c r="A604" s="101">
        <v>589</v>
      </c>
      <c r="B604" s="75">
        <v>284</v>
      </c>
      <c r="C604" s="55" t="s">
        <v>1660</v>
      </c>
      <c r="D604" s="56">
        <f>'Прил.1.1 -перечень домов'!D609</f>
        <v>1962</v>
      </c>
      <c r="E604" s="79">
        <v>299.8</v>
      </c>
      <c r="F604" s="76">
        <f>SUM('Прил.1.1 -перечень домов'!J609)*(3.9*31+4.13*26+6.71*16+7.69*12+8.45*12+9.29*252)</f>
        <v>796248.96</v>
      </c>
      <c r="G604" s="57">
        <f t="shared" si="355"/>
        <v>270208.84000000003</v>
      </c>
      <c r="H604" s="57">
        <v>0</v>
      </c>
      <c r="I604" s="57">
        <v>0</v>
      </c>
      <c r="J604" s="57">
        <f>E604*855</f>
        <v>256329</v>
      </c>
      <c r="K604" s="57">
        <v>0</v>
      </c>
      <c r="L604" s="54">
        <v>0</v>
      </c>
      <c r="M604" s="78">
        <v>0</v>
      </c>
      <c r="N604" s="79">
        <v>0</v>
      </c>
      <c r="O604" s="79"/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101">
        <v>1</v>
      </c>
      <c r="X604" s="57">
        <f>E604*28</f>
        <v>8394.4</v>
      </c>
      <c r="Y604" s="101">
        <v>1</v>
      </c>
      <c r="Z604" s="57">
        <f t="shared" si="337"/>
        <v>5485.44</v>
      </c>
      <c r="AA604" s="73">
        <v>750942.62</v>
      </c>
      <c r="AB604" s="74" t="s">
        <v>2121</v>
      </c>
      <c r="AC604" s="74">
        <v>2020</v>
      </c>
    </row>
    <row r="605" spans="1:29" s="36" customFormat="1" ht="30" x14ac:dyDescent="0.25">
      <c r="A605" s="101">
        <v>590</v>
      </c>
      <c r="B605" s="75">
        <v>285</v>
      </c>
      <c r="C605" s="55" t="s">
        <v>1661</v>
      </c>
      <c r="D605" s="56">
        <f>'Прил.1.1 -перечень домов'!D610</f>
        <v>1958</v>
      </c>
      <c r="E605" s="79">
        <v>2133</v>
      </c>
      <c r="F605" s="76">
        <f>SUM('Прил.1.1 -перечень домов'!J610)*(3.9*31+4.13*26+6.71*16+7.69*12+8.45*12+9.29*252)</f>
        <v>5581205.7599999998</v>
      </c>
      <c r="G605" s="57">
        <f>H605+I605+J605+K605+M605+P605+R605+T605+V605+X605+Z605</f>
        <v>6003925.7400000002</v>
      </c>
      <c r="H605" s="57">
        <v>0</v>
      </c>
      <c r="I605" s="57">
        <f>E605*2700</f>
        <v>5759100</v>
      </c>
      <c r="J605" s="57">
        <v>0</v>
      </c>
      <c r="K605" s="57">
        <v>0</v>
      </c>
      <c r="L605" s="54">
        <v>0</v>
      </c>
      <c r="M605" s="78">
        <v>0</v>
      </c>
      <c r="N605" s="79">
        <v>0</v>
      </c>
      <c r="O605" s="79"/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101">
        <v>1</v>
      </c>
      <c r="X605" s="57">
        <f>E605*57</f>
        <v>121581</v>
      </c>
      <c r="Y605" s="101">
        <v>1</v>
      </c>
      <c r="Z605" s="57">
        <f t="shared" si="337"/>
        <v>123244.74</v>
      </c>
      <c r="AA605" s="73">
        <v>3545371.1</v>
      </c>
      <c r="AB605" s="74" t="s">
        <v>2121</v>
      </c>
      <c r="AC605" s="74">
        <v>2020</v>
      </c>
    </row>
    <row r="606" spans="1:29" s="36" customFormat="1" ht="30" x14ac:dyDescent="0.25">
      <c r="A606" s="101">
        <v>591</v>
      </c>
      <c r="B606" s="75">
        <v>286</v>
      </c>
      <c r="C606" s="55" t="s">
        <v>1662</v>
      </c>
      <c r="D606" s="56">
        <f>'Прил.1.1 -перечень домов'!D611</f>
        <v>1975</v>
      </c>
      <c r="E606" s="57">
        <v>3677.4</v>
      </c>
      <c r="F606" s="76">
        <f>SUM('Прил.1.1 -перечень домов'!J611)*(3.9*31+4.13*26+6.71*16+7.69*12+8.45*12+9.29*252)</f>
        <v>9751896.9600000009</v>
      </c>
      <c r="G606" s="57">
        <f>H606+I606+J606+K606+M606+P606+R606+T606+V606+X606+Z606</f>
        <v>6197704.9699999997</v>
      </c>
      <c r="H606" s="57">
        <v>0</v>
      </c>
      <c r="I606" s="57">
        <v>0</v>
      </c>
      <c r="J606" s="57">
        <v>0</v>
      </c>
      <c r="K606" s="57">
        <v>0</v>
      </c>
      <c r="L606" s="54">
        <v>0</v>
      </c>
      <c r="M606" s="57">
        <v>0</v>
      </c>
      <c r="N606" s="57">
        <v>894</v>
      </c>
      <c r="O606" s="57">
        <v>6594</v>
      </c>
      <c r="P606" s="57">
        <f t="shared" ref="P606:P608" si="360">O606*N606</f>
        <v>5895036</v>
      </c>
      <c r="Q606" s="57">
        <v>0</v>
      </c>
      <c r="R606" s="57">
        <v>0</v>
      </c>
      <c r="S606" s="57">
        <v>0</v>
      </c>
      <c r="T606" s="57">
        <v>0</v>
      </c>
      <c r="U606" s="57">
        <v>0</v>
      </c>
      <c r="V606" s="57">
        <v>0</v>
      </c>
      <c r="W606" s="101">
        <v>1</v>
      </c>
      <c r="X606" s="57">
        <f t="shared" ref="X606:X610" si="361">E606*48</f>
        <v>176515.20000000001</v>
      </c>
      <c r="Y606" s="101">
        <v>1</v>
      </c>
      <c r="Z606" s="57">
        <f t="shared" si="337"/>
        <v>126153.77</v>
      </c>
      <c r="AA606" s="73"/>
      <c r="AB606" s="74"/>
      <c r="AC606" s="74"/>
    </row>
    <row r="607" spans="1:29" s="36" customFormat="1" ht="30" x14ac:dyDescent="0.25">
      <c r="A607" s="101">
        <v>592</v>
      </c>
      <c r="B607" s="75">
        <v>287</v>
      </c>
      <c r="C607" s="55" t="s">
        <v>1663</v>
      </c>
      <c r="D607" s="56">
        <f>'Прил.1.1 -перечень домов'!D612</f>
        <v>1956</v>
      </c>
      <c r="E607" s="57">
        <v>891.81</v>
      </c>
      <c r="F607" s="76">
        <f>SUM('Прил.1.1 -перечень домов'!J612)*(3.9*31+4.13*26+6.71*16+7.69*12+8.45*12+9.29*252)</f>
        <v>1895066.78</v>
      </c>
      <c r="G607" s="57">
        <f t="shared" si="355"/>
        <v>4271811.4400000004</v>
      </c>
      <c r="H607" s="57">
        <v>0</v>
      </c>
      <c r="I607" s="57">
        <v>0</v>
      </c>
      <c r="J607" s="57">
        <v>0</v>
      </c>
      <c r="K607" s="57">
        <v>0</v>
      </c>
      <c r="L607" s="54">
        <v>0</v>
      </c>
      <c r="M607" s="57">
        <v>0</v>
      </c>
      <c r="N607" s="57">
        <v>880</v>
      </c>
      <c r="O607" s="57">
        <v>4705</v>
      </c>
      <c r="P607" s="57">
        <f t="shared" si="360"/>
        <v>4140400</v>
      </c>
      <c r="Q607" s="57">
        <v>0</v>
      </c>
      <c r="R607" s="57">
        <v>0</v>
      </c>
      <c r="S607" s="57">
        <v>0</v>
      </c>
      <c r="T607" s="57">
        <v>0</v>
      </c>
      <c r="U607" s="57">
        <v>0</v>
      </c>
      <c r="V607" s="57">
        <v>0</v>
      </c>
      <c r="W607" s="101">
        <v>1</v>
      </c>
      <c r="X607" s="57">
        <f t="shared" si="361"/>
        <v>42806.879999999997</v>
      </c>
      <c r="Y607" s="101">
        <v>1</v>
      </c>
      <c r="Z607" s="57">
        <f t="shared" si="337"/>
        <v>88604.56</v>
      </c>
      <c r="AA607" s="73"/>
      <c r="AB607" s="74"/>
      <c r="AC607" s="74"/>
    </row>
    <row r="608" spans="1:29" s="36" customFormat="1" ht="30" x14ac:dyDescent="0.25">
      <c r="A608" s="101">
        <v>593</v>
      </c>
      <c r="B608" s="75">
        <v>288</v>
      </c>
      <c r="C608" s="55" t="s">
        <v>1664</v>
      </c>
      <c r="D608" s="56">
        <f>'Прил.1.1 -перечень домов'!D613</f>
        <v>1988</v>
      </c>
      <c r="E608" s="57">
        <v>4595</v>
      </c>
      <c r="F608" s="76">
        <f>SUM('Прил.1.1 -перечень домов'!J613)*(3.9*31+4.13*26+6.71*16+7.69*12+8.45*12+9.29*252)</f>
        <v>12133754.880000001</v>
      </c>
      <c r="G608" s="57">
        <f t="shared" si="355"/>
        <v>4825613.4000000004</v>
      </c>
      <c r="H608" s="57">
        <v>0</v>
      </c>
      <c r="I608" s="57">
        <v>0</v>
      </c>
      <c r="J608" s="57">
        <v>0</v>
      </c>
      <c r="K608" s="57">
        <v>0</v>
      </c>
      <c r="L608" s="54">
        <v>0</v>
      </c>
      <c r="M608" s="57">
        <v>0</v>
      </c>
      <c r="N608" s="57">
        <v>935</v>
      </c>
      <c r="O608" s="57">
        <v>4822</v>
      </c>
      <c r="P608" s="57">
        <f t="shared" si="360"/>
        <v>4508570</v>
      </c>
      <c r="Q608" s="57">
        <v>0</v>
      </c>
      <c r="R608" s="57">
        <v>0</v>
      </c>
      <c r="S608" s="57">
        <v>0</v>
      </c>
      <c r="T608" s="57">
        <v>0</v>
      </c>
      <c r="U608" s="57">
        <v>0</v>
      </c>
      <c r="V608" s="57">
        <v>0</v>
      </c>
      <c r="W608" s="101">
        <v>1</v>
      </c>
      <c r="X608" s="57">
        <f t="shared" si="361"/>
        <v>220560</v>
      </c>
      <c r="Y608" s="101">
        <v>1</v>
      </c>
      <c r="Z608" s="57">
        <f t="shared" si="337"/>
        <v>96483.4</v>
      </c>
      <c r="AA608" s="73"/>
      <c r="AB608" s="74"/>
      <c r="AC608" s="74"/>
    </row>
    <row r="609" spans="1:29" s="36" customFormat="1" ht="30" x14ac:dyDescent="0.25">
      <c r="A609" s="101">
        <v>594</v>
      </c>
      <c r="B609" s="75">
        <v>289</v>
      </c>
      <c r="C609" s="55" t="s">
        <v>1665</v>
      </c>
      <c r="D609" s="56">
        <f>'Прил.1.1 -перечень домов'!D614</f>
        <v>1980</v>
      </c>
      <c r="E609" s="79">
        <v>6797.1</v>
      </c>
      <c r="F609" s="76">
        <f>SUM('Прил.1.1 -перечень домов'!J614)*(3.9*31+4.13*26+6.71*16+7.69*12+8.45*12+9.29*252)</f>
        <v>17862786.239999998</v>
      </c>
      <c r="G609" s="57">
        <f t="shared" si="355"/>
        <v>7899427.8499999996</v>
      </c>
      <c r="H609" s="57">
        <v>0</v>
      </c>
      <c r="I609" s="57">
        <v>0</v>
      </c>
      <c r="J609" s="57">
        <f>E609*855</f>
        <v>5811520.5</v>
      </c>
      <c r="K609" s="57">
        <f t="shared" ref="K609" si="362">E609*228</f>
        <v>1549738.8</v>
      </c>
      <c r="L609" s="54">
        <v>0</v>
      </c>
      <c r="M609" s="78">
        <v>0</v>
      </c>
      <c r="N609" s="79">
        <v>0</v>
      </c>
      <c r="O609" s="79"/>
      <c r="P609" s="78">
        <v>0</v>
      </c>
      <c r="Q609" s="78">
        <v>0</v>
      </c>
      <c r="R609" s="78">
        <v>0</v>
      </c>
      <c r="S609" s="78">
        <v>0</v>
      </c>
      <c r="T609" s="78">
        <v>0</v>
      </c>
      <c r="U609" s="78">
        <v>0</v>
      </c>
      <c r="V609" s="78">
        <v>0</v>
      </c>
      <c r="W609" s="101">
        <v>2</v>
      </c>
      <c r="X609" s="57">
        <f>E609*28+E609*28</f>
        <v>380637.6</v>
      </c>
      <c r="Y609" s="101">
        <v>2</v>
      </c>
      <c r="Z609" s="57">
        <f t="shared" si="337"/>
        <v>157530.95000000001</v>
      </c>
      <c r="AA609" s="73"/>
      <c r="AB609" s="74"/>
      <c r="AC609" s="74"/>
    </row>
    <row r="610" spans="1:29" s="36" customFormat="1" ht="30" x14ac:dyDescent="0.25">
      <c r="A610" s="101">
        <v>595</v>
      </c>
      <c r="B610" s="75">
        <v>290</v>
      </c>
      <c r="C610" s="55" t="s">
        <v>1666</v>
      </c>
      <c r="D610" s="56">
        <f>'Прил.1.1 -перечень домов'!D615</f>
        <v>1984</v>
      </c>
      <c r="E610" s="57">
        <v>3018.5</v>
      </c>
      <c r="F610" s="76">
        <f>SUM('Прил.1.1 -перечень домов'!J615)*(3.9*31+4.13*26+6.71*16+7.69*12+8.45*12+9.29*252)</f>
        <v>7867479.3600000003</v>
      </c>
      <c r="G610" s="57">
        <f t="shared" si="355"/>
        <v>4666213.1500000004</v>
      </c>
      <c r="H610" s="57">
        <v>0</v>
      </c>
      <c r="I610" s="57">
        <v>0</v>
      </c>
      <c r="J610" s="57">
        <v>0</v>
      </c>
      <c r="K610" s="57">
        <v>0</v>
      </c>
      <c r="L610" s="54">
        <v>0</v>
      </c>
      <c r="M610" s="57">
        <v>0</v>
      </c>
      <c r="N610" s="57">
        <v>918</v>
      </c>
      <c r="O610" s="57">
        <v>4822</v>
      </c>
      <c r="P610" s="57">
        <f>O610*N610</f>
        <v>4426596</v>
      </c>
      <c r="Q610" s="57">
        <v>0</v>
      </c>
      <c r="R610" s="57">
        <v>0</v>
      </c>
      <c r="S610" s="57">
        <v>0</v>
      </c>
      <c r="T610" s="57">
        <v>0</v>
      </c>
      <c r="U610" s="57">
        <v>0</v>
      </c>
      <c r="V610" s="57">
        <v>0</v>
      </c>
      <c r="W610" s="101">
        <v>1</v>
      </c>
      <c r="X610" s="57">
        <f t="shared" si="361"/>
        <v>144888</v>
      </c>
      <c r="Y610" s="101">
        <v>1</v>
      </c>
      <c r="Z610" s="57">
        <f t="shared" si="337"/>
        <v>94729.15</v>
      </c>
      <c r="AA610" s="73"/>
      <c r="AB610" s="74"/>
      <c r="AC610" s="74"/>
    </row>
    <row r="611" spans="1:29" s="36" customFormat="1" ht="30" x14ac:dyDescent="0.25">
      <c r="A611" s="101">
        <v>596</v>
      </c>
      <c r="B611" s="75">
        <v>291</v>
      </c>
      <c r="C611" s="55" t="s">
        <v>1667</v>
      </c>
      <c r="D611" s="56">
        <f>'Прил.1.1 -перечень домов'!D616</f>
        <v>1983</v>
      </c>
      <c r="E611" s="79">
        <v>6252.2</v>
      </c>
      <c r="F611" s="76">
        <f>SUM('Прил.1.1 -перечень домов'!J616)*(3.9*31+4.13*26+6.71*16+7.69*12+8.45*12+9.29*252)</f>
        <v>16345779.84</v>
      </c>
      <c r="G611" s="57">
        <f t="shared" si="355"/>
        <v>17598567.52</v>
      </c>
      <c r="H611" s="57">
        <v>0</v>
      </c>
      <c r="I611" s="57">
        <f t="shared" ref="I611:I614" si="363">E611*2700</f>
        <v>16880940</v>
      </c>
      <c r="J611" s="57">
        <v>0</v>
      </c>
      <c r="K611" s="57">
        <v>0</v>
      </c>
      <c r="L611" s="54">
        <v>0</v>
      </c>
      <c r="M611" s="78">
        <v>0</v>
      </c>
      <c r="N611" s="79">
        <v>0</v>
      </c>
      <c r="O611" s="79"/>
      <c r="P611" s="78">
        <v>0</v>
      </c>
      <c r="Q611" s="78">
        <v>0</v>
      </c>
      <c r="R611" s="78">
        <v>0</v>
      </c>
      <c r="S611" s="78">
        <v>0</v>
      </c>
      <c r="T611" s="78">
        <v>0</v>
      </c>
      <c r="U611" s="78">
        <v>0</v>
      </c>
      <c r="V611" s="78">
        <v>0</v>
      </c>
      <c r="W611" s="101">
        <v>1</v>
      </c>
      <c r="X611" s="57">
        <f t="shared" ref="X611:X614" si="364">E611*57</f>
        <v>356375.4</v>
      </c>
      <c r="Y611" s="101">
        <v>1</v>
      </c>
      <c r="Z611" s="57">
        <f t="shared" si="337"/>
        <v>361252.12</v>
      </c>
      <c r="AA611" s="73"/>
      <c r="AB611" s="74"/>
      <c r="AC611" s="74"/>
    </row>
    <row r="612" spans="1:29" s="36" customFormat="1" ht="30" x14ac:dyDescent="0.25">
      <c r="A612" s="101">
        <v>597</v>
      </c>
      <c r="B612" s="75">
        <v>292</v>
      </c>
      <c r="C612" s="55" t="s">
        <v>1668</v>
      </c>
      <c r="D612" s="56">
        <f>'Прил.1.1 -перечень домов'!D617</f>
        <v>1983</v>
      </c>
      <c r="E612" s="79">
        <v>3064.7</v>
      </c>
      <c r="F612" s="76">
        <f>SUM('Прил.1.1 -перечень домов'!J617)*(3.9*31+4.13*26+6.71*16+7.69*12+8.45*12+9.29*252)</f>
        <v>7972536</v>
      </c>
      <c r="G612" s="57">
        <f t="shared" si="355"/>
        <v>8626456.2699999996</v>
      </c>
      <c r="H612" s="57">
        <v>0</v>
      </c>
      <c r="I612" s="57">
        <f t="shared" si="363"/>
        <v>8274690</v>
      </c>
      <c r="J612" s="57">
        <v>0</v>
      </c>
      <c r="K612" s="57">
        <v>0</v>
      </c>
      <c r="L612" s="54">
        <v>0</v>
      </c>
      <c r="M612" s="78">
        <v>0</v>
      </c>
      <c r="N612" s="79">
        <v>0</v>
      </c>
      <c r="O612" s="79"/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101">
        <v>1</v>
      </c>
      <c r="X612" s="57">
        <f t="shared" si="364"/>
        <v>174687.9</v>
      </c>
      <c r="Y612" s="101">
        <v>1</v>
      </c>
      <c r="Z612" s="57">
        <f t="shared" si="337"/>
        <v>177078.37</v>
      </c>
      <c r="AA612" s="73"/>
      <c r="AB612" s="74"/>
      <c r="AC612" s="74"/>
    </row>
    <row r="613" spans="1:29" s="36" customFormat="1" ht="30" x14ac:dyDescent="0.25">
      <c r="A613" s="101">
        <v>598</v>
      </c>
      <c r="B613" s="75">
        <v>293</v>
      </c>
      <c r="C613" s="55" t="s">
        <v>1669</v>
      </c>
      <c r="D613" s="56">
        <f>'Прил.1.1 -перечень домов'!D618</f>
        <v>1957</v>
      </c>
      <c r="E613" s="79">
        <v>2311.1999999999998</v>
      </c>
      <c r="F613" s="76">
        <f>SUM('Прил.1.1 -перечень домов'!J618)*(3.9*31+4.13*26+6.71*16+7.69*12+8.45*12+9.29*252)</f>
        <v>6100174.0800000001</v>
      </c>
      <c r="G613" s="57">
        <f t="shared" si="355"/>
        <v>6505519.54</v>
      </c>
      <c r="H613" s="57">
        <v>0</v>
      </c>
      <c r="I613" s="57">
        <f t="shared" si="363"/>
        <v>6240240</v>
      </c>
      <c r="J613" s="57">
        <v>0</v>
      </c>
      <c r="K613" s="57">
        <v>0</v>
      </c>
      <c r="L613" s="54">
        <v>0</v>
      </c>
      <c r="M613" s="78">
        <v>0</v>
      </c>
      <c r="N613" s="79">
        <v>0</v>
      </c>
      <c r="O613" s="79"/>
      <c r="P613" s="78">
        <v>0</v>
      </c>
      <c r="Q613" s="78">
        <v>0</v>
      </c>
      <c r="R613" s="78">
        <v>0</v>
      </c>
      <c r="S613" s="78">
        <v>0</v>
      </c>
      <c r="T613" s="78">
        <v>0</v>
      </c>
      <c r="U613" s="78">
        <v>0</v>
      </c>
      <c r="V613" s="78">
        <v>0</v>
      </c>
      <c r="W613" s="101">
        <v>1</v>
      </c>
      <c r="X613" s="57">
        <f t="shared" si="364"/>
        <v>131738.4</v>
      </c>
      <c r="Y613" s="101">
        <v>1</v>
      </c>
      <c r="Z613" s="57">
        <f t="shared" si="337"/>
        <v>133541.14000000001</v>
      </c>
      <c r="AA613" s="73">
        <v>3765635.06</v>
      </c>
      <c r="AB613" s="74" t="s">
        <v>2121</v>
      </c>
      <c r="AC613" s="74">
        <v>2020</v>
      </c>
    </row>
    <row r="614" spans="1:29" s="36" customFormat="1" ht="30" x14ac:dyDescent="0.25">
      <c r="A614" s="101">
        <v>599</v>
      </c>
      <c r="B614" s="75">
        <v>294</v>
      </c>
      <c r="C614" s="55" t="s">
        <v>1670</v>
      </c>
      <c r="D614" s="56">
        <f>'Прил.1.1 -перечень домов'!D619</f>
        <v>1958</v>
      </c>
      <c r="E614" s="79">
        <v>944.4</v>
      </c>
      <c r="F614" s="76">
        <f>SUM('Прил.1.1 -перечень домов'!J619)*(3.9*31+4.13*26+6.71*16+7.69*12+8.45*12+9.29*252)</f>
        <v>2449312.3199999998</v>
      </c>
      <c r="G614" s="57">
        <f t="shared" si="355"/>
        <v>2658278.23</v>
      </c>
      <c r="H614" s="57">
        <v>0</v>
      </c>
      <c r="I614" s="57">
        <f t="shared" si="363"/>
        <v>2549880</v>
      </c>
      <c r="J614" s="57">
        <v>0</v>
      </c>
      <c r="K614" s="57">
        <v>0</v>
      </c>
      <c r="L614" s="54">
        <v>0</v>
      </c>
      <c r="M614" s="78">
        <v>0</v>
      </c>
      <c r="N614" s="79">
        <v>0</v>
      </c>
      <c r="O614" s="79"/>
      <c r="P614" s="78">
        <v>0</v>
      </c>
      <c r="Q614" s="78">
        <v>0</v>
      </c>
      <c r="R614" s="78">
        <v>0</v>
      </c>
      <c r="S614" s="78">
        <v>0</v>
      </c>
      <c r="T614" s="78">
        <v>0</v>
      </c>
      <c r="U614" s="78">
        <v>0</v>
      </c>
      <c r="V614" s="78">
        <v>0</v>
      </c>
      <c r="W614" s="101">
        <v>1</v>
      </c>
      <c r="X614" s="57">
        <f t="shared" si="364"/>
        <v>53830.8</v>
      </c>
      <c r="Y614" s="101">
        <v>1</v>
      </c>
      <c r="Z614" s="57">
        <f t="shared" si="337"/>
        <v>54567.43</v>
      </c>
      <c r="AA614" s="73">
        <v>2368483.4700000002</v>
      </c>
      <c r="AB614" s="74" t="s">
        <v>2121</v>
      </c>
      <c r="AC614" s="74">
        <v>2020</v>
      </c>
    </row>
    <row r="615" spans="1:29" s="36" customFormat="1" ht="30" x14ac:dyDescent="0.25">
      <c r="A615" s="101">
        <v>600</v>
      </c>
      <c r="B615" s="75">
        <v>295</v>
      </c>
      <c r="C615" s="55" t="s">
        <v>1671</v>
      </c>
      <c r="D615" s="56">
        <f>'Прил.1.1 -перечень домов'!D620</f>
        <v>1966</v>
      </c>
      <c r="E615" s="57">
        <v>4808.8</v>
      </c>
      <c r="F615" s="76">
        <f>SUM('Прил.1.1 -перечень домов'!J620)*(3.9*31+4.13*26+6.71*16+7.69*12+8.45*12+9.29*252)</f>
        <v>12422804.16</v>
      </c>
      <c r="G615" s="57">
        <f t="shared" si="355"/>
        <v>11576190.41</v>
      </c>
      <c r="H615" s="57">
        <v>0</v>
      </c>
      <c r="I615" s="57">
        <v>0</v>
      </c>
      <c r="J615" s="57">
        <v>0</v>
      </c>
      <c r="K615" s="57">
        <v>0</v>
      </c>
      <c r="L615" s="54">
        <v>0</v>
      </c>
      <c r="M615" s="57">
        <v>0</v>
      </c>
      <c r="N615" s="57">
        <v>1684</v>
      </c>
      <c r="O615" s="57">
        <v>6596</v>
      </c>
      <c r="P615" s="57">
        <f t="shared" ref="P615:P617" si="365">O615*N615</f>
        <v>11107664</v>
      </c>
      <c r="Q615" s="57">
        <v>0</v>
      </c>
      <c r="R615" s="57">
        <v>0</v>
      </c>
      <c r="S615" s="57">
        <v>0</v>
      </c>
      <c r="T615" s="57">
        <v>0</v>
      </c>
      <c r="U615" s="57">
        <v>0</v>
      </c>
      <c r="V615" s="57">
        <v>0</v>
      </c>
      <c r="W615" s="101">
        <v>1</v>
      </c>
      <c r="X615" s="57">
        <f t="shared" ref="X615:X617" si="366">E615*48</f>
        <v>230822.39999999999</v>
      </c>
      <c r="Y615" s="101">
        <v>1</v>
      </c>
      <c r="Z615" s="57">
        <f t="shared" si="337"/>
        <v>237704.01</v>
      </c>
      <c r="AA615" s="73"/>
      <c r="AB615" s="74"/>
      <c r="AC615" s="74"/>
    </row>
    <row r="616" spans="1:29" s="36" customFormat="1" ht="30" x14ac:dyDescent="0.25">
      <c r="A616" s="101">
        <v>601</v>
      </c>
      <c r="B616" s="75">
        <v>296</v>
      </c>
      <c r="C616" s="55" t="s">
        <v>1672</v>
      </c>
      <c r="D616" s="56">
        <f>'Прил.1.1 -перечень домов'!D621</f>
        <v>1968</v>
      </c>
      <c r="E616" s="57">
        <v>4379.3999999999996</v>
      </c>
      <c r="F616" s="76">
        <f>SUM('Прил.1.1 -перечень домов'!J621)*(3.9*31+4.13*26+6.71*16+7.69*12+8.45*12+9.29*252)</f>
        <v>11637175.68</v>
      </c>
      <c r="G616" s="57">
        <f t="shared" si="355"/>
        <v>7904041.5199999996</v>
      </c>
      <c r="H616" s="57">
        <v>0</v>
      </c>
      <c r="I616" s="57">
        <v>0</v>
      </c>
      <c r="J616" s="57">
        <v>0</v>
      </c>
      <c r="K616" s="57">
        <v>0</v>
      </c>
      <c r="L616" s="54">
        <v>0</v>
      </c>
      <c r="M616" s="57">
        <v>0</v>
      </c>
      <c r="N616" s="57">
        <v>1142</v>
      </c>
      <c r="O616" s="57">
        <v>6596</v>
      </c>
      <c r="P616" s="57">
        <f t="shared" si="365"/>
        <v>7532632</v>
      </c>
      <c r="Q616" s="57">
        <v>0</v>
      </c>
      <c r="R616" s="57">
        <v>0</v>
      </c>
      <c r="S616" s="57">
        <v>0</v>
      </c>
      <c r="T616" s="57">
        <v>0</v>
      </c>
      <c r="U616" s="57">
        <v>0</v>
      </c>
      <c r="V616" s="57">
        <v>0</v>
      </c>
      <c r="W616" s="101">
        <v>1</v>
      </c>
      <c r="X616" s="57">
        <f t="shared" si="366"/>
        <v>210211.20000000001</v>
      </c>
      <c r="Y616" s="101">
        <v>1</v>
      </c>
      <c r="Z616" s="57">
        <f t="shared" si="337"/>
        <v>161198.32</v>
      </c>
      <c r="AA616" s="73"/>
      <c r="AB616" s="74"/>
      <c r="AC616" s="74"/>
    </row>
    <row r="617" spans="1:29" s="36" customFormat="1" ht="30" x14ac:dyDescent="0.25">
      <c r="A617" s="101">
        <v>602</v>
      </c>
      <c r="B617" s="75">
        <v>297</v>
      </c>
      <c r="C617" s="55" t="s">
        <v>1673</v>
      </c>
      <c r="D617" s="56">
        <f>'Прил.1.1 -перечень домов'!D622</f>
        <v>1967</v>
      </c>
      <c r="E617" s="57">
        <v>4807.3999999999996</v>
      </c>
      <c r="F617" s="76">
        <f>SUM('Прил.1.1 -перечень домов'!J622)*(3.9*31+4.13*26+6.71*16+7.69*12+8.45*12+9.29*252)</f>
        <v>12419072.640000001</v>
      </c>
      <c r="G617" s="57">
        <f t="shared" si="355"/>
        <v>11576123.210000001</v>
      </c>
      <c r="H617" s="57">
        <v>0</v>
      </c>
      <c r="I617" s="57">
        <v>0</v>
      </c>
      <c r="J617" s="57">
        <v>0</v>
      </c>
      <c r="K617" s="57">
        <v>0</v>
      </c>
      <c r="L617" s="54">
        <v>0</v>
      </c>
      <c r="M617" s="57">
        <v>0</v>
      </c>
      <c r="N617" s="57">
        <v>1684</v>
      </c>
      <c r="O617" s="57">
        <v>6596</v>
      </c>
      <c r="P617" s="57">
        <f t="shared" si="365"/>
        <v>11107664</v>
      </c>
      <c r="Q617" s="57">
        <v>0</v>
      </c>
      <c r="R617" s="57">
        <v>0</v>
      </c>
      <c r="S617" s="57">
        <v>0</v>
      </c>
      <c r="T617" s="57">
        <v>0</v>
      </c>
      <c r="U617" s="57">
        <v>0</v>
      </c>
      <c r="V617" s="57">
        <v>0</v>
      </c>
      <c r="W617" s="101">
        <v>1</v>
      </c>
      <c r="X617" s="57">
        <f t="shared" si="366"/>
        <v>230755.20000000001</v>
      </c>
      <c r="Y617" s="101">
        <v>1</v>
      </c>
      <c r="Z617" s="57">
        <f t="shared" si="337"/>
        <v>237704.01</v>
      </c>
      <c r="AA617" s="73"/>
      <c r="AB617" s="74"/>
      <c r="AC617" s="74"/>
    </row>
    <row r="618" spans="1:29" s="36" customFormat="1" ht="30" x14ac:dyDescent="0.25">
      <c r="A618" s="101">
        <v>603</v>
      </c>
      <c r="B618" s="75">
        <v>298</v>
      </c>
      <c r="C618" s="55" t="s">
        <v>1674</v>
      </c>
      <c r="D618" s="56">
        <f>'Прил.1.1 -перечень домов'!D623</f>
        <v>1958</v>
      </c>
      <c r="E618" s="79">
        <v>6948.91</v>
      </c>
      <c r="F618" s="76">
        <f>SUM('Прил.1.1 -перечень домов'!J623)*(3.9*31+4.13*26+6.71*16+7.69*12+8.45*12+9.29*252)</f>
        <v>18166216.219999999</v>
      </c>
      <c r="G618" s="57">
        <f t="shared" si="355"/>
        <v>19559652.890000001</v>
      </c>
      <c r="H618" s="57">
        <v>0</v>
      </c>
      <c r="I618" s="57">
        <f t="shared" ref="I618:I620" si="367">E618*2700</f>
        <v>18762057</v>
      </c>
      <c r="J618" s="57">
        <v>0</v>
      </c>
      <c r="K618" s="57">
        <v>0</v>
      </c>
      <c r="L618" s="54">
        <v>0</v>
      </c>
      <c r="M618" s="57">
        <v>0</v>
      </c>
      <c r="N618" s="57">
        <v>0</v>
      </c>
      <c r="O618" s="57"/>
      <c r="P618" s="57">
        <v>0</v>
      </c>
      <c r="Q618" s="57">
        <v>0</v>
      </c>
      <c r="R618" s="57">
        <v>0</v>
      </c>
      <c r="S618" s="57">
        <v>0</v>
      </c>
      <c r="T618" s="57">
        <v>0</v>
      </c>
      <c r="U618" s="57">
        <v>0</v>
      </c>
      <c r="V618" s="57">
        <v>0</v>
      </c>
      <c r="W618" s="101">
        <v>1</v>
      </c>
      <c r="X618" s="57">
        <f t="shared" ref="X618:X620" si="368">E618*57</f>
        <v>396087.87</v>
      </c>
      <c r="Y618" s="101">
        <v>1</v>
      </c>
      <c r="Z618" s="57">
        <f t="shared" si="337"/>
        <v>401508.02</v>
      </c>
      <c r="AA618" s="73">
        <v>5820825.1799999997</v>
      </c>
      <c r="AB618" s="74" t="s">
        <v>2126</v>
      </c>
      <c r="AC618" s="74">
        <v>2020</v>
      </c>
    </row>
    <row r="619" spans="1:29" s="36" customFormat="1" ht="30" x14ac:dyDescent="0.25">
      <c r="A619" s="101">
        <v>604</v>
      </c>
      <c r="B619" s="75">
        <v>299</v>
      </c>
      <c r="C619" s="55" t="s">
        <v>1675</v>
      </c>
      <c r="D619" s="56">
        <f>'Прил.1.1 -перечень домов'!D624</f>
        <v>1959</v>
      </c>
      <c r="E619" s="79">
        <v>10175.5</v>
      </c>
      <c r="F619" s="76">
        <f>SUM('Прил.1.1 -перечень домов'!J624)*(3.9*31+4.13*26+6.71*16+7.69*12+8.45*12+9.29*252)</f>
        <v>26668025.280000001</v>
      </c>
      <c r="G619" s="57">
        <f t="shared" si="355"/>
        <v>28641793.890000001</v>
      </c>
      <c r="H619" s="57">
        <v>0</v>
      </c>
      <c r="I619" s="57">
        <f t="shared" si="367"/>
        <v>27473850</v>
      </c>
      <c r="J619" s="57">
        <v>0</v>
      </c>
      <c r="K619" s="57">
        <v>0</v>
      </c>
      <c r="L619" s="54">
        <v>0</v>
      </c>
      <c r="M619" s="57">
        <v>0</v>
      </c>
      <c r="N619" s="57">
        <v>0</v>
      </c>
      <c r="O619" s="57"/>
      <c r="P619" s="57">
        <v>0</v>
      </c>
      <c r="Q619" s="57">
        <v>0</v>
      </c>
      <c r="R619" s="57">
        <v>0</v>
      </c>
      <c r="S619" s="57">
        <v>0</v>
      </c>
      <c r="T619" s="57">
        <v>0</v>
      </c>
      <c r="U619" s="57">
        <v>0</v>
      </c>
      <c r="V619" s="57">
        <v>0</v>
      </c>
      <c r="W619" s="101">
        <v>1</v>
      </c>
      <c r="X619" s="57">
        <f t="shared" si="368"/>
        <v>580003.5</v>
      </c>
      <c r="Y619" s="101">
        <v>1</v>
      </c>
      <c r="Z619" s="57">
        <f t="shared" si="337"/>
        <v>587940.39</v>
      </c>
      <c r="AA619" s="73">
        <v>7704645.1100000003</v>
      </c>
      <c r="AB619" s="74" t="s">
        <v>2126</v>
      </c>
      <c r="AC619" s="74">
        <v>2020</v>
      </c>
    </row>
    <row r="620" spans="1:29" s="36" customFormat="1" ht="30" x14ac:dyDescent="0.25">
      <c r="A620" s="101">
        <v>605</v>
      </c>
      <c r="B620" s="75">
        <v>300</v>
      </c>
      <c r="C620" s="55" t="s">
        <v>1676</v>
      </c>
      <c r="D620" s="56">
        <f>'Прил.1.1 -перечень домов'!D625</f>
        <v>1958</v>
      </c>
      <c r="E620" s="79">
        <v>10073.1</v>
      </c>
      <c r="F620" s="76">
        <f>SUM('Прил.1.1 -перечень домов'!J625)*(3.9*31+4.13*26+6.71*16+7.69*12+8.45*12+9.29*252)</f>
        <v>26390457.600000001</v>
      </c>
      <c r="G620" s="57">
        <f t="shared" si="355"/>
        <v>28353560.420000002</v>
      </c>
      <c r="H620" s="57">
        <v>0</v>
      </c>
      <c r="I620" s="57">
        <f t="shared" si="367"/>
        <v>27197370</v>
      </c>
      <c r="J620" s="57">
        <v>0</v>
      </c>
      <c r="K620" s="57">
        <v>0</v>
      </c>
      <c r="L620" s="54">
        <v>0</v>
      </c>
      <c r="M620" s="57">
        <v>0</v>
      </c>
      <c r="N620" s="57">
        <v>0</v>
      </c>
      <c r="O620" s="57"/>
      <c r="P620" s="57">
        <v>0</v>
      </c>
      <c r="Q620" s="57">
        <v>0</v>
      </c>
      <c r="R620" s="57">
        <v>0</v>
      </c>
      <c r="S620" s="57">
        <v>0</v>
      </c>
      <c r="T620" s="57">
        <v>0</v>
      </c>
      <c r="U620" s="57">
        <v>0</v>
      </c>
      <c r="V620" s="57">
        <v>0</v>
      </c>
      <c r="W620" s="101">
        <v>1</v>
      </c>
      <c r="X620" s="57">
        <f t="shared" si="368"/>
        <v>574166.69999999995</v>
      </c>
      <c r="Y620" s="101">
        <v>1</v>
      </c>
      <c r="Z620" s="57">
        <f t="shared" si="337"/>
        <v>582023.72</v>
      </c>
      <c r="AA620" s="73">
        <v>3442748.72</v>
      </c>
      <c r="AB620" s="74" t="s">
        <v>2126</v>
      </c>
      <c r="AC620" s="74">
        <v>2020</v>
      </c>
    </row>
    <row r="621" spans="1:29" s="36" customFormat="1" ht="30" x14ac:dyDescent="0.25">
      <c r="A621" s="101">
        <v>606</v>
      </c>
      <c r="B621" s="75">
        <v>301</v>
      </c>
      <c r="C621" s="55" t="s">
        <v>1677</v>
      </c>
      <c r="D621" s="56">
        <f>'Прил.1.1 -перечень домов'!D626</f>
        <v>1961</v>
      </c>
      <c r="E621" s="57">
        <v>6032.91</v>
      </c>
      <c r="F621" s="76">
        <f>SUM('Прил.1.1 -перечень домов'!J626)*(3.9*31+4.13*26+6.71*16+7.69*12+8.45*12+9.29*252)</f>
        <v>15765413.66</v>
      </c>
      <c r="G621" s="57">
        <f t="shared" si="355"/>
        <v>11695582.08</v>
      </c>
      <c r="H621" s="57">
        <v>0</v>
      </c>
      <c r="I621" s="57">
        <v>0</v>
      </c>
      <c r="J621" s="57">
        <v>0</v>
      </c>
      <c r="K621" s="57">
        <v>0</v>
      </c>
      <c r="L621" s="54">
        <v>0</v>
      </c>
      <c r="M621" s="57">
        <v>0</v>
      </c>
      <c r="N621" s="57">
        <v>1693</v>
      </c>
      <c r="O621" s="57">
        <v>6596</v>
      </c>
      <c r="P621" s="57">
        <f>O621*N621</f>
        <v>11167028</v>
      </c>
      <c r="Q621" s="57">
        <v>0</v>
      </c>
      <c r="R621" s="57">
        <v>0</v>
      </c>
      <c r="S621" s="57">
        <v>0</v>
      </c>
      <c r="T621" s="57">
        <v>0</v>
      </c>
      <c r="U621" s="57">
        <v>0</v>
      </c>
      <c r="V621" s="57">
        <v>0</v>
      </c>
      <c r="W621" s="101">
        <v>1</v>
      </c>
      <c r="X621" s="57">
        <f t="shared" ref="X621" si="369">E621*48</f>
        <v>289579.68</v>
      </c>
      <c r="Y621" s="101">
        <v>1</v>
      </c>
      <c r="Z621" s="57">
        <f t="shared" si="337"/>
        <v>238974.4</v>
      </c>
      <c r="AA621" s="73">
        <v>5015850</v>
      </c>
      <c r="AB621" s="74" t="s">
        <v>2121</v>
      </c>
      <c r="AC621" s="74">
        <v>2016</v>
      </c>
    </row>
    <row r="622" spans="1:29" s="36" customFormat="1" ht="30" x14ac:dyDescent="0.25">
      <c r="A622" s="101">
        <v>607</v>
      </c>
      <c r="B622" s="75">
        <v>302</v>
      </c>
      <c r="C622" s="55" t="s">
        <v>1678</v>
      </c>
      <c r="D622" s="56">
        <f>'Прил.1.1 -перечень домов'!D627</f>
        <v>1959</v>
      </c>
      <c r="E622" s="79">
        <v>10142.799999999999</v>
      </c>
      <c r="F622" s="76">
        <f>SUM('Прил.1.1 -перечень домов'!J627)*(3.9*31+4.13*26+6.71*16+7.69*12+8.45*12+9.29*252)</f>
        <v>26613200.640000001</v>
      </c>
      <c r="G622" s="57">
        <f t="shared" ref="G622:G633" si="370">H622+I622+J622+K622+M622+P622+R622+T622+V622+X622+Z622</f>
        <v>8091205.7000000002</v>
      </c>
      <c r="H622" s="57">
        <f t="shared" ref="H622:H625" si="371">E622*735</f>
        <v>7454958</v>
      </c>
      <c r="I622" s="57">
        <v>0</v>
      </c>
      <c r="J622" s="57">
        <v>0</v>
      </c>
      <c r="K622" s="57">
        <v>0</v>
      </c>
      <c r="L622" s="54">
        <v>0</v>
      </c>
      <c r="M622" s="57">
        <v>0</v>
      </c>
      <c r="N622" s="57">
        <v>0</v>
      </c>
      <c r="O622" s="57"/>
      <c r="P622" s="57">
        <v>0</v>
      </c>
      <c r="Q622" s="57">
        <v>0</v>
      </c>
      <c r="R622" s="57">
        <v>0</v>
      </c>
      <c r="S622" s="57">
        <v>0</v>
      </c>
      <c r="T622" s="57">
        <v>0</v>
      </c>
      <c r="U622" s="57">
        <v>0</v>
      </c>
      <c r="V622" s="57">
        <v>0</v>
      </c>
      <c r="W622" s="101">
        <v>1</v>
      </c>
      <c r="X622" s="57">
        <f t="shared" ref="X622:X624" si="372">E622*47</f>
        <v>476711.6</v>
      </c>
      <c r="Y622" s="101">
        <v>1</v>
      </c>
      <c r="Z622" s="57">
        <f t="shared" si="337"/>
        <v>159536.1</v>
      </c>
      <c r="AA622" s="73">
        <v>10052163.68</v>
      </c>
      <c r="AB622" s="74" t="s">
        <v>2121</v>
      </c>
      <c r="AC622" s="74">
        <v>2020</v>
      </c>
    </row>
    <row r="623" spans="1:29" s="36" customFormat="1" ht="30" x14ac:dyDescent="0.25">
      <c r="A623" s="101">
        <v>608</v>
      </c>
      <c r="B623" s="75">
        <v>303</v>
      </c>
      <c r="C623" s="55" t="s">
        <v>1679</v>
      </c>
      <c r="D623" s="56">
        <f>'Прил.1.1 -перечень домов'!D628</f>
        <v>1960</v>
      </c>
      <c r="E623" s="79">
        <v>3417.7</v>
      </c>
      <c r="F623" s="76">
        <f>SUM('Прил.1.1 -перечень домов'!J628)*(3.9*31+4.13*26+6.71*16+7.69*12+8.45*12+9.29*252)</f>
        <v>9038602.5600000005</v>
      </c>
      <c r="G623" s="57">
        <f t="shared" si="370"/>
        <v>2726398.4</v>
      </c>
      <c r="H623" s="57">
        <f t="shared" si="371"/>
        <v>2512009.5</v>
      </c>
      <c r="I623" s="57">
        <v>0</v>
      </c>
      <c r="J623" s="57">
        <v>0</v>
      </c>
      <c r="K623" s="57">
        <v>0</v>
      </c>
      <c r="L623" s="54">
        <v>0</v>
      </c>
      <c r="M623" s="57">
        <v>0</v>
      </c>
      <c r="N623" s="57">
        <v>0</v>
      </c>
      <c r="O623" s="57"/>
      <c r="P623" s="57">
        <v>0</v>
      </c>
      <c r="Q623" s="57">
        <v>0</v>
      </c>
      <c r="R623" s="57">
        <v>0</v>
      </c>
      <c r="S623" s="57">
        <v>0</v>
      </c>
      <c r="T623" s="57">
        <v>0</v>
      </c>
      <c r="U623" s="57">
        <v>0</v>
      </c>
      <c r="V623" s="57">
        <v>0</v>
      </c>
      <c r="W623" s="101">
        <v>1</v>
      </c>
      <c r="X623" s="57">
        <f t="shared" si="372"/>
        <v>160631.9</v>
      </c>
      <c r="Y623" s="101">
        <v>1</v>
      </c>
      <c r="Z623" s="57">
        <f t="shared" si="337"/>
        <v>53757</v>
      </c>
      <c r="AA623" s="73">
        <v>3854541.7</v>
      </c>
      <c r="AB623" s="74" t="s">
        <v>2121</v>
      </c>
      <c r="AC623" s="74">
        <v>2020</v>
      </c>
    </row>
    <row r="624" spans="1:29" s="36" customFormat="1" ht="30" x14ac:dyDescent="0.25">
      <c r="A624" s="101">
        <v>609</v>
      </c>
      <c r="B624" s="75">
        <v>304</v>
      </c>
      <c r="C624" s="55" t="s">
        <v>1680</v>
      </c>
      <c r="D624" s="56">
        <f>'Прил.1.1 -перечень домов'!D629</f>
        <v>1960</v>
      </c>
      <c r="E624" s="79">
        <v>4464.2</v>
      </c>
      <c r="F624" s="76">
        <f>SUM('Прил.1.1 -перечень домов'!J629)*(3.9*31+4.13*26+6.71*16+7.69*12+8.45*12+9.29*252)</f>
        <v>11377117.439999999</v>
      </c>
      <c r="G624" s="57">
        <f t="shared" si="370"/>
        <v>3561221.8</v>
      </c>
      <c r="H624" s="57">
        <f t="shared" si="371"/>
        <v>3281187</v>
      </c>
      <c r="I624" s="57">
        <v>0</v>
      </c>
      <c r="J624" s="57">
        <v>0</v>
      </c>
      <c r="K624" s="57">
        <v>0</v>
      </c>
      <c r="L624" s="54">
        <v>0</v>
      </c>
      <c r="M624" s="57">
        <v>0</v>
      </c>
      <c r="N624" s="57">
        <v>0</v>
      </c>
      <c r="O624" s="57"/>
      <c r="P624" s="57">
        <v>0</v>
      </c>
      <c r="Q624" s="57">
        <v>0</v>
      </c>
      <c r="R624" s="57">
        <v>0</v>
      </c>
      <c r="S624" s="57">
        <v>0</v>
      </c>
      <c r="T624" s="57">
        <v>0</v>
      </c>
      <c r="U624" s="57">
        <v>0</v>
      </c>
      <c r="V624" s="57">
        <v>0</v>
      </c>
      <c r="W624" s="101">
        <v>1</v>
      </c>
      <c r="X624" s="57">
        <f t="shared" si="372"/>
        <v>209817.4</v>
      </c>
      <c r="Y624" s="101">
        <v>1</v>
      </c>
      <c r="Z624" s="57">
        <f t="shared" si="337"/>
        <v>70217.399999999994</v>
      </c>
      <c r="AA624" s="73">
        <v>12030089.98</v>
      </c>
      <c r="AB624" s="74" t="s">
        <v>2128</v>
      </c>
      <c r="AC624" s="74">
        <v>2020</v>
      </c>
    </row>
    <row r="625" spans="1:29" s="36" customFormat="1" ht="30" x14ac:dyDescent="0.25">
      <c r="A625" s="101">
        <v>610</v>
      </c>
      <c r="B625" s="75">
        <v>305</v>
      </c>
      <c r="C625" s="55" t="s">
        <v>1681</v>
      </c>
      <c r="D625" s="56">
        <f>'Прил.1.1 -перечень домов'!D630</f>
        <v>1959</v>
      </c>
      <c r="E625" s="79">
        <v>6876.7</v>
      </c>
      <c r="F625" s="76">
        <f>SUM('Прил.1.1 -перечень домов'!J630)*(3.9*31+4.13*26+6.71*16+7.69*12+8.45*12+9.29*252)</f>
        <v>17950046.399999999</v>
      </c>
      <c r="G625" s="57">
        <f t="shared" si="370"/>
        <v>5485743.0099999998</v>
      </c>
      <c r="H625" s="57">
        <f t="shared" si="371"/>
        <v>5054374.5</v>
      </c>
      <c r="I625" s="57">
        <v>0</v>
      </c>
      <c r="J625" s="57">
        <v>0</v>
      </c>
      <c r="K625" s="57">
        <v>0</v>
      </c>
      <c r="L625" s="54">
        <v>0</v>
      </c>
      <c r="M625" s="57">
        <v>0</v>
      </c>
      <c r="N625" s="57">
        <v>0</v>
      </c>
      <c r="O625" s="57"/>
      <c r="P625" s="57">
        <v>0</v>
      </c>
      <c r="Q625" s="57">
        <v>0</v>
      </c>
      <c r="R625" s="57">
        <v>0</v>
      </c>
      <c r="S625" s="57">
        <v>0</v>
      </c>
      <c r="T625" s="57">
        <v>0</v>
      </c>
      <c r="U625" s="57">
        <v>0</v>
      </c>
      <c r="V625" s="57">
        <v>0</v>
      </c>
      <c r="W625" s="101">
        <v>1</v>
      </c>
      <c r="X625" s="57">
        <f>E625*47</f>
        <v>323204.90000000002</v>
      </c>
      <c r="Y625" s="101">
        <v>1</v>
      </c>
      <c r="Z625" s="57">
        <f t="shared" si="337"/>
        <v>108163.61</v>
      </c>
      <c r="AA625" s="73">
        <v>14678961.529999999</v>
      </c>
      <c r="AB625" s="74" t="s">
        <v>2121</v>
      </c>
      <c r="AC625" s="74">
        <v>2022</v>
      </c>
    </row>
    <row r="626" spans="1:29" s="36" customFormat="1" ht="30" x14ac:dyDescent="0.25">
      <c r="A626" s="101">
        <v>611</v>
      </c>
      <c r="B626" s="75">
        <v>306</v>
      </c>
      <c r="C626" s="55" t="s">
        <v>1682</v>
      </c>
      <c r="D626" s="56">
        <f>'Прил.1.1 -перечень домов'!D631</f>
        <v>1960</v>
      </c>
      <c r="E626" s="57">
        <v>3452.2</v>
      </c>
      <c r="F626" s="76">
        <f>SUM('Прил.1.1 -перечень домов'!J631)*(3.9*31+4.13*26+6.71*16+7.69*12+8.45*12+9.29*252)</f>
        <v>9027695.0399999991</v>
      </c>
      <c r="G626" s="57">
        <f t="shared" si="370"/>
        <v>7290631.4500000002</v>
      </c>
      <c r="H626" s="57">
        <v>0</v>
      </c>
      <c r="I626" s="57">
        <v>0</v>
      </c>
      <c r="J626" s="57">
        <v>0</v>
      </c>
      <c r="K626" s="57">
        <v>0</v>
      </c>
      <c r="L626" s="54">
        <v>0</v>
      </c>
      <c r="M626" s="57">
        <v>0</v>
      </c>
      <c r="N626" s="57">
        <v>1171</v>
      </c>
      <c r="O626" s="57">
        <v>5957</v>
      </c>
      <c r="P626" s="57">
        <f>O626*N626</f>
        <v>6975647</v>
      </c>
      <c r="Q626" s="57">
        <v>0</v>
      </c>
      <c r="R626" s="57">
        <v>0</v>
      </c>
      <c r="S626" s="57">
        <v>0</v>
      </c>
      <c r="T626" s="57">
        <v>0</v>
      </c>
      <c r="U626" s="57">
        <v>0</v>
      </c>
      <c r="V626" s="57">
        <v>0</v>
      </c>
      <c r="W626" s="101">
        <v>1</v>
      </c>
      <c r="X626" s="57">
        <f t="shared" ref="X626" si="373">E626*48</f>
        <v>165705.60000000001</v>
      </c>
      <c r="Y626" s="101">
        <v>1</v>
      </c>
      <c r="Z626" s="57">
        <f t="shared" si="337"/>
        <v>149278.85</v>
      </c>
      <c r="AA626" s="73">
        <v>2740873.18</v>
      </c>
      <c r="AB626" s="74" t="s">
        <v>2126</v>
      </c>
      <c r="AC626" s="74">
        <v>2020</v>
      </c>
    </row>
    <row r="627" spans="1:29" s="36" customFormat="1" ht="30" x14ac:dyDescent="0.25">
      <c r="A627" s="101">
        <v>612</v>
      </c>
      <c r="B627" s="75">
        <v>307</v>
      </c>
      <c r="C627" s="55" t="s">
        <v>1683</v>
      </c>
      <c r="D627" s="56">
        <f>'Прил.1.1 -перечень домов'!D632</f>
        <v>1959</v>
      </c>
      <c r="E627" s="79">
        <v>4975.8</v>
      </c>
      <c r="F627" s="76">
        <f>SUM('Прил.1.1 -перечень домов'!J632)*(3.9*31+4.13*26+6.71*16+7.69*12+8.45*12+9.29*252)</f>
        <v>12708121.92</v>
      </c>
      <c r="G627" s="57">
        <f t="shared" si="370"/>
        <v>3969339.96</v>
      </c>
      <c r="H627" s="57">
        <f t="shared" ref="H627" si="374">E627*735</f>
        <v>3657213</v>
      </c>
      <c r="I627" s="57">
        <v>0</v>
      </c>
      <c r="J627" s="57">
        <v>0</v>
      </c>
      <c r="K627" s="57">
        <v>0</v>
      </c>
      <c r="L627" s="54">
        <v>0</v>
      </c>
      <c r="M627" s="57">
        <v>0</v>
      </c>
      <c r="N627" s="57">
        <v>0</v>
      </c>
      <c r="O627" s="57"/>
      <c r="P627" s="57">
        <v>0</v>
      </c>
      <c r="Q627" s="57">
        <v>0</v>
      </c>
      <c r="R627" s="57">
        <v>0</v>
      </c>
      <c r="S627" s="57">
        <v>0</v>
      </c>
      <c r="T627" s="57">
        <v>0</v>
      </c>
      <c r="U627" s="57">
        <v>0</v>
      </c>
      <c r="V627" s="57">
        <v>0</v>
      </c>
      <c r="W627" s="101">
        <v>1</v>
      </c>
      <c r="X627" s="57">
        <f>E627*47</f>
        <v>233862.6</v>
      </c>
      <c r="Y627" s="101">
        <v>1</v>
      </c>
      <c r="Z627" s="57">
        <f t="shared" si="337"/>
        <v>78264.36</v>
      </c>
      <c r="AA627" s="73">
        <v>9081189.3599999994</v>
      </c>
      <c r="AB627" s="74" t="s">
        <v>2121</v>
      </c>
      <c r="AC627" s="74">
        <v>2022</v>
      </c>
    </row>
    <row r="628" spans="1:29" s="36" customFormat="1" ht="30" x14ac:dyDescent="0.25">
      <c r="A628" s="101">
        <v>613</v>
      </c>
      <c r="B628" s="75">
        <v>308</v>
      </c>
      <c r="C628" s="55" t="s">
        <v>1684</v>
      </c>
      <c r="D628" s="56">
        <f>'Прил.1.1 -перечень домов'!D633</f>
        <v>1960</v>
      </c>
      <c r="E628" s="79">
        <v>2715.7</v>
      </c>
      <c r="F628" s="76">
        <f>SUM('Прил.1.1 -перечень домов'!J633)*(3.9*31+4.13*26+6.71*16+7.69*12+8.45*12+9.29*252)</f>
        <v>7212454.0800000001</v>
      </c>
      <c r="G628" s="57">
        <f t="shared" si="370"/>
        <v>9592421.0700000003</v>
      </c>
      <c r="H628" s="57">
        <v>0</v>
      </c>
      <c r="I628" s="57">
        <v>0</v>
      </c>
      <c r="J628" s="57">
        <v>0</v>
      </c>
      <c r="K628" s="57">
        <v>0</v>
      </c>
      <c r="L628" s="54">
        <v>0</v>
      </c>
      <c r="M628" s="57">
        <v>0</v>
      </c>
      <c r="N628" s="57">
        <v>0</v>
      </c>
      <c r="O628" s="57"/>
      <c r="P628" s="57">
        <v>0</v>
      </c>
      <c r="Q628" s="57">
        <v>0</v>
      </c>
      <c r="R628" s="57">
        <v>0</v>
      </c>
      <c r="S628" s="57">
        <v>0</v>
      </c>
      <c r="T628" s="57">
        <f>E628*3421</f>
        <v>9290409.6999999993</v>
      </c>
      <c r="U628" s="57">
        <v>0</v>
      </c>
      <c r="V628" s="57">
        <v>0</v>
      </c>
      <c r="W628" s="101">
        <v>1</v>
      </c>
      <c r="X628" s="57">
        <f>E628*38</f>
        <v>103196.6</v>
      </c>
      <c r="Y628" s="101">
        <v>1</v>
      </c>
      <c r="Z628" s="57">
        <f t="shared" ref="Z628:Z689" si="375">(H628+I628+J628+K628+M628+P628+R628+T628+V628)*0.0214</f>
        <v>198814.77</v>
      </c>
      <c r="AA628" s="73">
        <v>2140903.35</v>
      </c>
      <c r="AB628" s="74" t="s">
        <v>2126</v>
      </c>
      <c r="AC628" s="74">
        <v>2020</v>
      </c>
    </row>
    <row r="629" spans="1:29" s="36" customFormat="1" ht="30" x14ac:dyDescent="0.25">
      <c r="A629" s="101">
        <v>614</v>
      </c>
      <c r="B629" s="75">
        <v>309</v>
      </c>
      <c r="C629" s="55" t="s">
        <v>1685</v>
      </c>
      <c r="D629" s="56">
        <f>'Прил.1.1 -перечень домов'!D634</f>
        <v>1959</v>
      </c>
      <c r="E629" s="79">
        <v>9884.6</v>
      </c>
      <c r="F629" s="76">
        <f>SUM('Прил.1.1 -перечень домов'!J634)*(3.9*31+4.13*26+6.71*16+7.69*12+8.45*12+9.29*252)</f>
        <v>25707302.399999999</v>
      </c>
      <c r="G629" s="57">
        <f t="shared" si="370"/>
        <v>27822974.390000001</v>
      </c>
      <c r="H629" s="57">
        <v>0</v>
      </c>
      <c r="I629" s="57">
        <f>E629*2700</f>
        <v>26688420</v>
      </c>
      <c r="J629" s="57">
        <v>0</v>
      </c>
      <c r="K629" s="57">
        <v>0</v>
      </c>
      <c r="L629" s="54">
        <v>0</v>
      </c>
      <c r="M629" s="57">
        <v>0</v>
      </c>
      <c r="N629" s="57">
        <v>0</v>
      </c>
      <c r="O629" s="57"/>
      <c r="P629" s="57">
        <v>0</v>
      </c>
      <c r="Q629" s="57">
        <v>0</v>
      </c>
      <c r="R629" s="57">
        <v>0</v>
      </c>
      <c r="S629" s="57">
        <v>0</v>
      </c>
      <c r="T629" s="57">
        <v>0</v>
      </c>
      <c r="U629" s="57">
        <v>0</v>
      </c>
      <c r="V629" s="57">
        <v>0</v>
      </c>
      <c r="W629" s="101">
        <v>1</v>
      </c>
      <c r="X629" s="57">
        <f t="shared" ref="X629" si="376">E629*57</f>
        <v>563422.19999999995</v>
      </c>
      <c r="Y629" s="101">
        <v>1</v>
      </c>
      <c r="Z629" s="57">
        <f t="shared" si="375"/>
        <v>571132.18999999994</v>
      </c>
      <c r="AA629" s="73">
        <v>10591514.1</v>
      </c>
      <c r="AB629" s="74" t="s">
        <v>2121</v>
      </c>
      <c r="AC629" s="74">
        <v>2016</v>
      </c>
    </row>
    <row r="630" spans="1:29" s="36" customFormat="1" ht="30" x14ac:dyDescent="0.25">
      <c r="A630" s="101">
        <v>615</v>
      </c>
      <c r="B630" s="75">
        <v>310</v>
      </c>
      <c r="C630" s="55" t="s">
        <v>1686</v>
      </c>
      <c r="D630" s="56">
        <f>'Прил.1.1 -перечень домов'!D635</f>
        <v>1960</v>
      </c>
      <c r="E630" s="79">
        <v>3335</v>
      </c>
      <c r="F630" s="76">
        <f>SUM('Прил.1.1 -перечень домов'!J635)*(3.9*31+4.13*26+6.71*16+7.69*12+8.45*12+9.29*252)</f>
        <v>8641339.1999999993</v>
      </c>
      <c r="G630" s="57">
        <f t="shared" si="370"/>
        <v>2660426.2200000002</v>
      </c>
      <c r="H630" s="57">
        <f t="shared" ref="H630:H631" si="377">E630*735</f>
        <v>2451225</v>
      </c>
      <c r="I630" s="57">
        <v>0</v>
      </c>
      <c r="J630" s="57">
        <v>0</v>
      </c>
      <c r="K630" s="57">
        <v>0</v>
      </c>
      <c r="L630" s="54">
        <v>0</v>
      </c>
      <c r="M630" s="57">
        <v>0</v>
      </c>
      <c r="N630" s="57">
        <v>0</v>
      </c>
      <c r="O630" s="57"/>
      <c r="P630" s="57">
        <v>0</v>
      </c>
      <c r="Q630" s="57">
        <v>0</v>
      </c>
      <c r="R630" s="57">
        <v>0</v>
      </c>
      <c r="S630" s="57">
        <v>0</v>
      </c>
      <c r="T630" s="57">
        <v>0</v>
      </c>
      <c r="U630" s="57">
        <v>0</v>
      </c>
      <c r="V630" s="57">
        <v>0</v>
      </c>
      <c r="W630" s="101">
        <v>1</v>
      </c>
      <c r="X630" s="57">
        <f t="shared" ref="X630:X633" si="378">E630*47</f>
        <v>156745</v>
      </c>
      <c r="Y630" s="101">
        <v>1</v>
      </c>
      <c r="Z630" s="57">
        <f t="shared" si="375"/>
        <v>52456.22</v>
      </c>
      <c r="AA630" s="73">
        <v>4721017.1500000004</v>
      </c>
      <c r="AB630" s="74" t="s">
        <v>2121</v>
      </c>
      <c r="AC630" s="74">
        <v>2021</v>
      </c>
    </row>
    <row r="631" spans="1:29" s="36" customFormat="1" ht="30" x14ac:dyDescent="0.25">
      <c r="A631" s="101">
        <v>616</v>
      </c>
      <c r="B631" s="75">
        <v>311</v>
      </c>
      <c r="C631" s="55" t="s">
        <v>1687</v>
      </c>
      <c r="D631" s="56">
        <f>'Прил.1.1 -перечень домов'!D636</f>
        <v>1960</v>
      </c>
      <c r="E631" s="79">
        <v>4165.7</v>
      </c>
      <c r="F631" s="76">
        <f>SUM('Прил.1.1 -перечень домов'!J636)*(3.9*31+4.13*26+6.71*16+7.69*12+8.45*12+9.29*252)</f>
        <v>10925603.52</v>
      </c>
      <c r="G631" s="57">
        <f t="shared" si="370"/>
        <v>3323099.7</v>
      </c>
      <c r="H631" s="57">
        <f t="shared" si="377"/>
        <v>3061789.5</v>
      </c>
      <c r="I631" s="57">
        <v>0</v>
      </c>
      <c r="J631" s="57">
        <v>0</v>
      </c>
      <c r="K631" s="57">
        <v>0</v>
      </c>
      <c r="L631" s="54">
        <v>0</v>
      </c>
      <c r="M631" s="57">
        <v>0</v>
      </c>
      <c r="N631" s="57">
        <v>0</v>
      </c>
      <c r="O631" s="57"/>
      <c r="P631" s="57">
        <v>0</v>
      </c>
      <c r="Q631" s="57">
        <v>0</v>
      </c>
      <c r="R631" s="57">
        <v>0</v>
      </c>
      <c r="S631" s="57">
        <v>0</v>
      </c>
      <c r="T631" s="57">
        <v>0</v>
      </c>
      <c r="U631" s="57">
        <v>0</v>
      </c>
      <c r="V631" s="57">
        <v>0</v>
      </c>
      <c r="W631" s="101">
        <v>1</v>
      </c>
      <c r="X631" s="57">
        <f t="shared" si="378"/>
        <v>195787.9</v>
      </c>
      <c r="Y631" s="101">
        <v>1</v>
      </c>
      <c r="Z631" s="57">
        <f t="shared" si="375"/>
        <v>65522.3</v>
      </c>
      <c r="AA631" s="73">
        <v>4317901.24</v>
      </c>
      <c r="AB631" s="74" t="s">
        <v>2122</v>
      </c>
      <c r="AC631" s="74">
        <v>2020</v>
      </c>
    </row>
    <row r="632" spans="1:29" s="36" customFormat="1" ht="30" x14ac:dyDescent="0.25">
      <c r="A632" s="101">
        <v>617</v>
      </c>
      <c r="B632" s="75">
        <v>312</v>
      </c>
      <c r="C632" s="55" t="s">
        <v>1688</v>
      </c>
      <c r="D632" s="56">
        <f>'Прил.1.1 -перечень домов'!D637</f>
        <v>1953</v>
      </c>
      <c r="E632" s="57">
        <v>2404.1</v>
      </c>
      <c r="F632" s="76">
        <f>SUM('Прил.1.1 -перечень домов'!J637)*(3.9*31+4.13*26+6.71*16+7.69*12+8.45*12+9.29*252)</f>
        <v>6390945.5999999996</v>
      </c>
      <c r="G632" s="57">
        <f t="shared" si="370"/>
        <v>5618978.2300000004</v>
      </c>
      <c r="H632" s="57">
        <v>0</v>
      </c>
      <c r="I632" s="57">
        <v>0</v>
      </c>
      <c r="J632" s="57">
        <v>0</v>
      </c>
      <c r="K632" s="57">
        <v>0</v>
      </c>
      <c r="L632" s="54">
        <v>0</v>
      </c>
      <c r="M632" s="57">
        <v>0</v>
      </c>
      <c r="N632" s="57">
        <v>816.9</v>
      </c>
      <c r="O632" s="57">
        <v>6596</v>
      </c>
      <c r="P632" s="57">
        <f>O632*N632</f>
        <v>5388272.4000000004</v>
      </c>
      <c r="Q632" s="57">
        <v>0</v>
      </c>
      <c r="R632" s="57">
        <v>0</v>
      </c>
      <c r="S632" s="57">
        <v>0</v>
      </c>
      <c r="T632" s="57">
        <v>0</v>
      </c>
      <c r="U632" s="57">
        <v>0</v>
      </c>
      <c r="V632" s="57">
        <v>0</v>
      </c>
      <c r="W632" s="101">
        <v>1</v>
      </c>
      <c r="X632" s="57">
        <f>E632*48</f>
        <v>115396.8</v>
      </c>
      <c r="Y632" s="101">
        <v>1</v>
      </c>
      <c r="Z632" s="57">
        <f t="shared" si="375"/>
        <v>115309.03</v>
      </c>
      <c r="AA632" s="73"/>
      <c r="AB632" s="74"/>
      <c r="AC632" s="74"/>
    </row>
    <row r="633" spans="1:29" s="36" customFormat="1" ht="30" x14ac:dyDescent="0.25">
      <c r="A633" s="101">
        <v>618</v>
      </c>
      <c r="B633" s="75">
        <v>313</v>
      </c>
      <c r="C633" s="55" t="s">
        <v>1689</v>
      </c>
      <c r="D633" s="56">
        <f>'Прил.1.1 -перечень домов'!D638</f>
        <v>1957</v>
      </c>
      <c r="E633" s="79">
        <v>4020.7</v>
      </c>
      <c r="F633" s="76">
        <f>SUM('Прил.1.1 -перечень домов'!J638)*(3.9*31+4.13*26+6.71*16+7.69*12+8.45*12+9.29*252)</f>
        <v>10461746.880000001</v>
      </c>
      <c r="G633" s="57">
        <f t="shared" si="370"/>
        <v>3207428.99</v>
      </c>
      <c r="H633" s="57">
        <f t="shared" ref="H633" si="379">E633*735</f>
        <v>2955214.5</v>
      </c>
      <c r="I633" s="57">
        <v>0</v>
      </c>
      <c r="J633" s="57">
        <v>0</v>
      </c>
      <c r="K633" s="57">
        <v>0</v>
      </c>
      <c r="L633" s="54">
        <v>0</v>
      </c>
      <c r="M633" s="57">
        <v>0</v>
      </c>
      <c r="N633" s="57">
        <v>0</v>
      </c>
      <c r="O633" s="57"/>
      <c r="P633" s="57">
        <v>0</v>
      </c>
      <c r="Q633" s="57">
        <v>0</v>
      </c>
      <c r="R633" s="57">
        <v>0</v>
      </c>
      <c r="S633" s="57">
        <v>0</v>
      </c>
      <c r="T633" s="57">
        <v>0</v>
      </c>
      <c r="U633" s="57">
        <v>0</v>
      </c>
      <c r="V633" s="57">
        <v>0</v>
      </c>
      <c r="W633" s="101">
        <v>1</v>
      </c>
      <c r="X633" s="57">
        <f t="shared" si="378"/>
        <v>188972.9</v>
      </c>
      <c r="Y633" s="101">
        <v>1</v>
      </c>
      <c r="Z633" s="57">
        <f t="shared" si="375"/>
        <v>63241.59</v>
      </c>
      <c r="AA633" s="73">
        <v>2323479.35</v>
      </c>
      <c r="AB633" s="74" t="s">
        <v>2125</v>
      </c>
      <c r="AC633" s="74">
        <v>2022</v>
      </c>
    </row>
    <row r="634" spans="1:29" s="36" customFormat="1" ht="30" x14ac:dyDescent="0.25">
      <c r="A634" s="101">
        <v>619</v>
      </c>
      <c r="B634" s="75">
        <v>314</v>
      </c>
      <c r="C634" s="55" t="s">
        <v>1690</v>
      </c>
      <c r="D634" s="56">
        <f>'Прил.1.1 -перечень домов'!D639</f>
        <v>1968</v>
      </c>
      <c r="E634" s="57">
        <v>6373.9</v>
      </c>
      <c r="F634" s="76">
        <f>SUM('Прил.1.1 -перечень домов'!J639)*(3.9*31+4.13*26+6.71*16+7.69*12+8.45*12+9.29*252)</f>
        <v>16508818.560000001</v>
      </c>
      <c r="G634" s="57">
        <f t="shared" ref="G634:G638" si="380">H634+I634+J634+K634+M634+P634+R634+T634+V634+X634+Z634</f>
        <v>11018022.699999999</v>
      </c>
      <c r="H634" s="57">
        <v>0</v>
      </c>
      <c r="I634" s="57">
        <v>0</v>
      </c>
      <c r="J634" s="57">
        <v>0</v>
      </c>
      <c r="K634" s="57">
        <v>0</v>
      </c>
      <c r="L634" s="54">
        <v>0</v>
      </c>
      <c r="M634" s="57">
        <v>0</v>
      </c>
      <c r="N634" s="57">
        <v>1590</v>
      </c>
      <c r="O634" s="57">
        <v>6596</v>
      </c>
      <c r="P634" s="57">
        <f>O634*N634</f>
        <v>10487640</v>
      </c>
      <c r="Q634" s="57">
        <v>0</v>
      </c>
      <c r="R634" s="57">
        <v>0</v>
      </c>
      <c r="S634" s="57">
        <v>0</v>
      </c>
      <c r="T634" s="57">
        <v>0</v>
      </c>
      <c r="U634" s="57">
        <v>0</v>
      </c>
      <c r="V634" s="57">
        <v>0</v>
      </c>
      <c r="W634" s="101">
        <v>1</v>
      </c>
      <c r="X634" s="57">
        <f t="shared" ref="X634:X638" si="381">E634*48</f>
        <v>305947.2</v>
      </c>
      <c r="Y634" s="101">
        <v>1</v>
      </c>
      <c r="Z634" s="57">
        <f t="shared" si="375"/>
        <v>224435.5</v>
      </c>
      <c r="AA634" s="73"/>
      <c r="AB634" s="74"/>
      <c r="AC634" s="74"/>
    </row>
    <row r="635" spans="1:29" s="36" customFormat="1" ht="30" x14ac:dyDescent="0.25">
      <c r="A635" s="101">
        <v>620</v>
      </c>
      <c r="B635" s="75">
        <v>315</v>
      </c>
      <c r="C635" s="55" t="s">
        <v>1691</v>
      </c>
      <c r="D635" s="56">
        <f>'Прил.1.1 -перечень домов'!D640</f>
        <v>1969</v>
      </c>
      <c r="E635" s="79">
        <v>4862.7</v>
      </c>
      <c r="F635" s="76">
        <f>SUM('Прил.1.1 -перечень домов'!J640)*(3.9*31+4.13*26+6.71*16+7.69*12+8.45*12+9.29*252)</f>
        <v>12642676.800000001</v>
      </c>
      <c r="G635" s="57">
        <f t="shared" si="380"/>
        <v>5651314.21</v>
      </c>
      <c r="H635" s="78">
        <v>0</v>
      </c>
      <c r="I635" s="78">
        <v>0</v>
      </c>
      <c r="J635" s="57">
        <f>E635*855</f>
        <v>4157608.5</v>
      </c>
      <c r="K635" s="57">
        <f t="shared" ref="K635" si="382">E635*228</f>
        <v>1108695.6000000001</v>
      </c>
      <c r="L635" s="54">
        <v>0</v>
      </c>
      <c r="M635" s="78">
        <v>0</v>
      </c>
      <c r="N635" s="78">
        <v>0</v>
      </c>
      <c r="O635" s="78"/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101">
        <v>2</v>
      </c>
      <c r="X635" s="57">
        <f>E635*28+E635*28</f>
        <v>272311.2</v>
      </c>
      <c r="Y635" s="101">
        <v>2</v>
      </c>
      <c r="Z635" s="57">
        <f t="shared" si="375"/>
        <v>112698.91</v>
      </c>
      <c r="AA635" s="73"/>
      <c r="AB635" s="74"/>
      <c r="AC635" s="74"/>
    </row>
    <row r="636" spans="1:29" s="36" customFormat="1" ht="30" x14ac:dyDescent="0.25">
      <c r="A636" s="101">
        <v>621</v>
      </c>
      <c r="B636" s="75">
        <v>316</v>
      </c>
      <c r="C636" s="55" t="s">
        <v>1692</v>
      </c>
      <c r="D636" s="56">
        <f>'Прил.1.1 -перечень домов'!D641</f>
        <v>1982</v>
      </c>
      <c r="E636" s="57">
        <v>4542.5</v>
      </c>
      <c r="F636" s="76">
        <f>SUM('Прил.1.1 -перечень домов'!J641)*(3.9*31+4.13*26+6.71*16+7.69*12+8.45*12+9.29*252)</f>
        <v>11137726.08</v>
      </c>
      <c r="G636" s="57">
        <f t="shared" si="380"/>
        <v>6160210.1799999997</v>
      </c>
      <c r="H636" s="57">
        <v>0</v>
      </c>
      <c r="I636" s="57">
        <v>0</v>
      </c>
      <c r="J636" s="57">
        <v>0</v>
      </c>
      <c r="K636" s="57">
        <v>0</v>
      </c>
      <c r="L636" s="54">
        <v>0</v>
      </c>
      <c r="M636" s="57">
        <v>0</v>
      </c>
      <c r="N636" s="57">
        <v>882</v>
      </c>
      <c r="O636" s="57">
        <v>6596</v>
      </c>
      <c r="P636" s="57">
        <f t="shared" ref="P636:P640" si="383">O636*N636</f>
        <v>5817672</v>
      </c>
      <c r="Q636" s="57">
        <v>0</v>
      </c>
      <c r="R636" s="57">
        <v>0</v>
      </c>
      <c r="S636" s="57">
        <v>0</v>
      </c>
      <c r="T636" s="57">
        <v>0</v>
      </c>
      <c r="U636" s="57">
        <v>0</v>
      </c>
      <c r="V636" s="57">
        <v>0</v>
      </c>
      <c r="W636" s="101">
        <v>1</v>
      </c>
      <c r="X636" s="57">
        <f t="shared" si="381"/>
        <v>218040</v>
      </c>
      <c r="Y636" s="101">
        <v>1</v>
      </c>
      <c r="Z636" s="57">
        <f t="shared" si="375"/>
        <v>124498.18</v>
      </c>
      <c r="AA636" s="73"/>
      <c r="AB636" s="74"/>
      <c r="AC636" s="74"/>
    </row>
    <row r="637" spans="1:29" s="36" customFormat="1" ht="30" x14ac:dyDescent="0.25">
      <c r="A637" s="101">
        <v>622</v>
      </c>
      <c r="B637" s="75">
        <v>317</v>
      </c>
      <c r="C637" s="55" t="s">
        <v>1693</v>
      </c>
      <c r="D637" s="56">
        <f>'Прил.1.1 -перечень домов'!D642</f>
        <v>1973</v>
      </c>
      <c r="E637" s="57">
        <v>2728</v>
      </c>
      <c r="F637" s="76">
        <f>SUM('Прил.1.1 -перечень домов'!J642)*(3.9*31+4.13*26+6.71*16+7.69*12+8.45*12+9.29*252)</f>
        <v>6911349.1200000001</v>
      </c>
      <c r="G637" s="57">
        <f t="shared" si="380"/>
        <v>1707005.06</v>
      </c>
      <c r="H637" s="57">
        <v>0</v>
      </c>
      <c r="I637" s="57">
        <v>0</v>
      </c>
      <c r="J637" s="57">
        <v>0</v>
      </c>
      <c r="K637" s="57">
        <v>0</v>
      </c>
      <c r="L637" s="54">
        <v>0</v>
      </c>
      <c r="M637" s="57">
        <v>0</v>
      </c>
      <c r="N637" s="57">
        <v>320</v>
      </c>
      <c r="O637" s="57">
        <v>4822</v>
      </c>
      <c r="P637" s="57">
        <f t="shared" si="383"/>
        <v>1543040</v>
      </c>
      <c r="Q637" s="57">
        <v>0</v>
      </c>
      <c r="R637" s="57">
        <v>0</v>
      </c>
      <c r="S637" s="57">
        <v>0</v>
      </c>
      <c r="T637" s="57">
        <v>0</v>
      </c>
      <c r="U637" s="57">
        <v>0</v>
      </c>
      <c r="V637" s="57">
        <v>0</v>
      </c>
      <c r="W637" s="101">
        <v>1</v>
      </c>
      <c r="X637" s="57">
        <f t="shared" si="381"/>
        <v>130944</v>
      </c>
      <c r="Y637" s="101">
        <v>1</v>
      </c>
      <c r="Z637" s="57">
        <f t="shared" si="375"/>
        <v>33021.06</v>
      </c>
      <c r="AA637" s="73"/>
      <c r="AB637" s="74"/>
      <c r="AC637" s="74"/>
    </row>
    <row r="638" spans="1:29" s="36" customFormat="1" ht="30" x14ac:dyDescent="0.25">
      <c r="A638" s="101">
        <v>623</v>
      </c>
      <c r="B638" s="75">
        <v>318</v>
      </c>
      <c r="C638" s="55" t="s">
        <v>1694</v>
      </c>
      <c r="D638" s="56">
        <f>'Прил.1.1 -перечень домов'!D643</f>
        <v>1973</v>
      </c>
      <c r="E638" s="57">
        <v>2719.9</v>
      </c>
      <c r="F638" s="76">
        <f>SUM('Прил.1.1 -перечень домов'!J643)*(3.9*31+4.13*26+6.71*16+7.69*12+8.45*12+9.29*252)</f>
        <v>6891543.3600000003</v>
      </c>
      <c r="G638" s="57">
        <f t="shared" si="380"/>
        <v>1701691.07</v>
      </c>
      <c r="H638" s="57">
        <v>0</v>
      </c>
      <c r="I638" s="57">
        <v>0</v>
      </c>
      <c r="J638" s="57">
        <v>0</v>
      </c>
      <c r="K638" s="57">
        <v>0</v>
      </c>
      <c r="L638" s="54">
        <v>0</v>
      </c>
      <c r="M638" s="57">
        <v>0</v>
      </c>
      <c r="N638" s="57">
        <v>319</v>
      </c>
      <c r="O638" s="57">
        <v>4822</v>
      </c>
      <c r="P638" s="57">
        <f t="shared" si="383"/>
        <v>1538218</v>
      </c>
      <c r="Q638" s="57">
        <v>0</v>
      </c>
      <c r="R638" s="57">
        <v>0</v>
      </c>
      <c r="S638" s="57">
        <v>0</v>
      </c>
      <c r="T638" s="57">
        <v>0</v>
      </c>
      <c r="U638" s="57">
        <v>0</v>
      </c>
      <c r="V638" s="57">
        <v>0</v>
      </c>
      <c r="W638" s="101">
        <v>1</v>
      </c>
      <c r="X638" s="57">
        <f t="shared" si="381"/>
        <v>130555.2</v>
      </c>
      <c r="Y638" s="101">
        <v>1</v>
      </c>
      <c r="Z638" s="57">
        <f t="shared" si="375"/>
        <v>32917.870000000003</v>
      </c>
      <c r="AA638" s="73"/>
      <c r="AB638" s="74"/>
      <c r="AC638" s="74"/>
    </row>
    <row r="639" spans="1:29" s="36" customFormat="1" ht="30" x14ac:dyDescent="0.25">
      <c r="A639" s="101">
        <v>624</v>
      </c>
      <c r="B639" s="75">
        <v>319</v>
      </c>
      <c r="C639" s="55" t="s">
        <v>1695</v>
      </c>
      <c r="D639" s="56">
        <f>'Прил.1.1 -перечень домов'!D644</f>
        <v>1978</v>
      </c>
      <c r="E639" s="57">
        <v>4510.3999999999996</v>
      </c>
      <c r="F639" s="76">
        <f>SUM('Прил.1.1 -перечень домов'!J644)*(3.9*31+4.13*26+6.71*16+7.69*12+8.45*12+9.29*252)</f>
        <v>11136290.880000001</v>
      </c>
      <c r="G639" s="57">
        <f t="shared" ref="G639:G643" si="384">H639+I639+J639+K639+M639+P639+R639+T639+V639+X639+Z639</f>
        <v>3273072.61</v>
      </c>
      <c r="H639" s="57">
        <v>0</v>
      </c>
      <c r="I639" s="57">
        <v>0</v>
      </c>
      <c r="J639" s="57">
        <v>0</v>
      </c>
      <c r="K639" s="57">
        <v>0</v>
      </c>
      <c r="L639" s="54">
        <v>0</v>
      </c>
      <c r="M639" s="57">
        <v>0</v>
      </c>
      <c r="N639" s="57">
        <v>620.6</v>
      </c>
      <c r="O639" s="57">
        <v>4822</v>
      </c>
      <c r="P639" s="57">
        <f t="shared" si="383"/>
        <v>2992533.2</v>
      </c>
      <c r="Q639" s="57">
        <v>0</v>
      </c>
      <c r="R639" s="57">
        <v>0</v>
      </c>
      <c r="S639" s="57">
        <v>0</v>
      </c>
      <c r="T639" s="57">
        <v>0</v>
      </c>
      <c r="U639" s="57">
        <v>0</v>
      </c>
      <c r="V639" s="57">
        <v>0</v>
      </c>
      <c r="W639" s="101">
        <v>1</v>
      </c>
      <c r="X639" s="57">
        <f t="shared" ref="X639:X647" si="385">E639*48</f>
        <v>216499.20000000001</v>
      </c>
      <c r="Y639" s="101">
        <v>1</v>
      </c>
      <c r="Z639" s="57">
        <f t="shared" si="375"/>
        <v>64040.21</v>
      </c>
      <c r="AA639" s="73"/>
      <c r="AB639" s="74"/>
      <c r="AC639" s="74"/>
    </row>
    <row r="640" spans="1:29" s="36" customFormat="1" ht="30" x14ac:dyDescent="0.25">
      <c r="A640" s="101">
        <v>625</v>
      </c>
      <c r="B640" s="75">
        <v>320</v>
      </c>
      <c r="C640" s="55" t="s">
        <v>1696</v>
      </c>
      <c r="D640" s="56">
        <f>'Прил.1.1 -перечень домов'!D645</f>
        <v>1933</v>
      </c>
      <c r="E640" s="57">
        <v>510.4</v>
      </c>
      <c r="F640" s="76">
        <f>SUM('Прил.1.1 -перечень домов'!J645)*(3.9*31+4.13*26+6.71*16+7.69*12+8.45*12+9.29*252)</f>
        <v>1314643.2</v>
      </c>
      <c r="G640" s="57">
        <f t="shared" si="384"/>
        <v>1883338.93</v>
      </c>
      <c r="H640" s="57">
        <v>0</v>
      </c>
      <c r="I640" s="57">
        <v>0</v>
      </c>
      <c r="J640" s="57">
        <v>0</v>
      </c>
      <c r="K640" s="57">
        <v>0</v>
      </c>
      <c r="L640" s="54">
        <v>0</v>
      </c>
      <c r="M640" s="57">
        <v>0</v>
      </c>
      <c r="N640" s="57">
        <v>386.8</v>
      </c>
      <c r="O640" s="57">
        <v>4705</v>
      </c>
      <c r="P640" s="57">
        <f t="shared" si="383"/>
        <v>1819894</v>
      </c>
      <c r="Q640" s="57">
        <v>0</v>
      </c>
      <c r="R640" s="57">
        <v>0</v>
      </c>
      <c r="S640" s="57">
        <v>0</v>
      </c>
      <c r="T640" s="57">
        <v>0</v>
      </c>
      <c r="U640" s="57">
        <v>0</v>
      </c>
      <c r="V640" s="57">
        <v>0</v>
      </c>
      <c r="W640" s="101">
        <v>1</v>
      </c>
      <c r="X640" s="57">
        <f t="shared" si="385"/>
        <v>24499.200000000001</v>
      </c>
      <c r="Y640" s="101">
        <v>1</v>
      </c>
      <c r="Z640" s="57">
        <f t="shared" si="375"/>
        <v>38945.730000000003</v>
      </c>
      <c r="AA640" s="73"/>
      <c r="AB640" s="74"/>
      <c r="AC640" s="74"/>
    </row>
    <row r="641" spans="1:29" s="36" customFormat="1" ht="30" x14ac:dyDescent="0.25">
      <c r="A641" s="101">
        <v>626</v>
      </c>
      <c r="B641" s="75">
        <v>321</v>
      </c>
      <c r="C641" s="55" t="s">
        <v>1697</v>
      </c>
      <c r="D641" s="56">
        <f>'Прил.1.1 -перечень домов'!D646</f>
        <v>1970</v>
      </c>
      <c r="E641" s="79">
        <v>6380.4</v>
      </c>
      <c r="F641" s="76">
        <f>SUM('Прил.1.1 -перечень домов'!J646)*(3.9*31+4.13*26+6.71*16+7.69*12+8.45*12+9.29*252)</f>
        <v>16555032</v>
      </c>
      <c r="G641" s="57">
        <f t="shared" si="384"/>
        <v>17959422.309999999</v>
      </c>
      <c r="H641" s="78">
        <v>0</v>
      </c>
      <c r="I641" s="57">
        <f>E641*2700</f>
        <v>17227080</v>
      </c>
      <c r="J641" s="78">
        <v>0</v>
      </c>
      <c r="K641" s="78">
        <v>0</v>
      </c>
      <c r="L641" s="54">
        <v>0</v>
      </c>
      <c r="M641" s="78">
        <v>0</v>
      </c>
      <c r="N641" s="78">
        <v>0</v>
      </c>
      <c r="O641" s="78"/>
      <c r="P641" s="78">
        <v>0</v>
      </c>
      <c r="Q641" s="78">
        <v>0</v>
      </c>
      <c r="R641" s="78">
        <v>0</v>
      </c>
      <c r="S641" s="78">
        <v>0</v>
      </c>
      <c r="T641" s="78">
        <v>0</v>
      </c>
      <c r="U641" s="78">
        <v>0</v>
      </c>
      <c r="V641" s="78">
        <v>0</v>
      </c>
      <c r="W641" s="101">
        <v>1</v>
      </c>
      <c r="X641" s="57">
        <f t="shared" ref="X641" si="386">E641*57</f>
        <v>363682.8</v>
      </c>
      <c r="Y641" s="101">
        <v>1</v>
      </c>
      <c r="Z641" s="57">
        <f t="shared" si="375"/>
        <v>368659.51</v>
      </c>
      <c r="AA641" s="73"/>
      <c r="AB641" s="74"/>
      <c r="AC641" s="74"/>
    </row>
    <row r="642" spans="1:29" s="36" customFormat="1" ht="30" x14ac:dyDescent="0.25">
      <c r="A642" s="101">
        <v>627</v>
      </c>
      <c r="B642" s="75">
        <v>322</v>
      </c>
      <c r="C642" s="55" t="s">
        <v>1698</v>
      </c>
      <c r="D642" s="56">
        <f>'Прил.1.1 -перечень домов'!D647</f>
        <v>1971</v>
      </c>
      <c r="E642" s="57">
        <v>4857.8</v>
      </c>
      <c r="F642" s="76">
        <f>SUM('Прил.1.1 -перечень домов'!J647)*(3.9*31+4.13*26+6.71*16+7.69*12+8.45*12+9.29*252)</f>
        <v>12637797.119999999</v>
      </c>
      <c r="G642" s="57">
        <f t="shared" si="384"/>
        <v>8108907.8899999997</v>
      </c>
      <c r="H642" s="57">
        <v>0</v>
      </c>
      <c r="I642" s="57">
        <v>0</v>
      </c>
      <c r="J642" s="57">
        <v>0</v>
      </c>
      <c r="K642" s="57">
        <v>0</v>
      </c>
      <c r="L642" s="54">
        <v>0</v>
      </c>
      <c r="M642" s="57">
        <v>0</v>
      </c>
      <c r="N642" s="57">
        <v>1169</v>
      </c>
      <c r="O642" s="57">
        <v>6596</v>
      </c>
      <c r="P642" s="57">
        <f t="shared" ref="P642:P643" si="387">O642*N642</f>
        <v>7710724</v>
      </c>
      <c r="Q642" s="57">
        <v>0</v>
      </c>
      <c r="R642" s="57">
        <v>0</v>
      </c>
      <c r="S642" s="57">
        <v>0</v>
      </c>
      <c r="T642" s="57">
        <v>0</v>
      </c>
      <c r="U642" s="57">
        <v>0</v>
      </c>
      <c r="V642" s="57">
        <v>0</v>
      </c>
      <c r="W642" s="101">
        <v>1</v>
      </c>
      <c r="X642" s="57">
        <f t="shared" si="385"/>
        <v>233174.39999999999</v>
      </c>
      <c r="Y642" s="101">
        <v>1</v>
      </c>
      <c r="Z642" s="57">
        <f t="shared" si="375"/>
        <v>165009.49</v>
      </c>
      <c r="AA642" s="73"/>
      <c r="AB642" s="74"/>
      <c r="AC642" s="74"/>
    </row>
    <row r="643" spans="1:29" s="36" customFormat="1" ht="30" x14ac:dyDescent="0.25">
      <c r="A643" s="101">
        <v>628</v>
      </c>
      <c r="B643" s="75">
        <v>323</v>
      </c>
      <c r="C643" s="55" t="s">
        <v>1699</v>
      </c>
      <c r="D643" s="56">
        <f>'Прил.1.1 -перечень домов'!D648</f>
        <v>1969</v>
      </c>
      <c r="E643" s="57">
        <v>4855.2</v>
      </c>
      <c r="F643" s="76">
        <f>SUM('Прил.1.1 -перечень домов'!J648)*(3.9*31+4.13*26+6.71*16+7.69*12+8.45*12+9.29*252)</f>
        <v>12730798.08</v>
      </c>
      <c r="G643" s="57">
        <f t="shared" si="384"/>
        <v>8445640.8100000005</v>
      </c>
      <c r="H643" s="57">
        <v>0</v>
      </c>
      <c r="I643" s="57">
        <v>0</v>
      </c>
      <c r="J643" s="57">
        <v>0</v>
      </c>
      <c r="K643" s="57">
        <v>0</v>
      </c>
      <c r="L643" s="54">
        <v>0</v>
      </c>
      <c r="M643" s="57">
        <v>0</v>
      </c>
      <c r="N643" s="57">
        <v>1219</v>
      </c>
      <c r="O643" s="57">
        <v>6596</v>
      </c>
      <c r="P643" s="57">
        <f t="shared" si="387"/>
        <v>8040524</v>
      </c>
      <c r="Q643" s="57">
        <v>0</v>
      </c>
      <c r="R643" s="57">
        <v>0</v>
      </c>
      <c r="S643" s="57">
        <v>0</v>
      </c>
      <c r="T643" s="57">
        <v>0</v>
      </c>
      <c r="U643" s="57">
        <v>0</v>
      </c>
      <c r="V643" s="57">
        <v>0</v>
      </c>
      <c r="W643" s="101">
        <v>1</v>
      </c>
      <c r="X643" s="57">
        <f t="shared" si="385"/>
        <v>233049.60000000001</v>
      </c>
      <c r="Y643" s="101">
        <v>1</v>
      </c>
      <c r="Z643" s="57">
        <f t="shared" si="375"/>
        <v>172067.21</v>
      </c>
      <c r="AA643" s="73"/>
      <c r="AB643" s="74"/>
      <c r="AC643" s="74"/>
    </row>
    <row r="644" spans="1:29" s="36" customFormat="1" ht="30" x14ac:dyDescent="0.25">
      <c r="A644" s="101">
        <v>629</v>
      </c>
      <c r="B644" s="75">
        <v>324</v>
      </c>
      <c r="C644" s="55" t="s">
        <v>1700</v>
      </c>
      <c r="D644" s="56">
        <f>'Прил.1.1 -перечень домов'!D649</f>
        <v>1985</v>
      </c>
      <c r="E644" s="79">
        <v>9042.2999999999993</v>
      </c>
      <c r="F644" s="76">
        <f>SUM('Прил.1.1 -перечень домов'!J649)*(3.9*31+4.13*26+6.71*16+7.69*12+8.45*12+9.29*252)</f>
        <v>22110404.16</v>
      </c>
      <c r="G644" s="57">
        <f t="shared" ref="G644:G647" si="388">H644+I644+J644+K644+M644+P644+R644+T644+V644+X644+Z644</f>
        <v>35960831.049999997</v>
      </c>
      <c r="H644" s="57">
        <v>0</v>
      </c>
      <c r="I644" s="57">
        <f>E644*2700</f>
        <v>24414210</v>
      </c>
      <c r="J644" s="57">
        <f>E644*855</f>
        <v>7731166.5</v>
      </c>
      <c r="K644" s="57">
        <f t="shared" ref="K644" si="389">E644*228</f>
        <v>2061644.4</v>
      </c>
      <c r="L644" s="54">
        <v>0</v>
      </c>
      <c r="M644" s="78">
        <v>0</v>
      </c>
      <c r="N644" s="79">
        <v>0</v>
      </c>
      <c r="O644" s="79"/>
      <c r="P644" s="78">
        <v>0</v>
      </c>
      <c r="Q644" s="78">
        <v>0</v>
      </c>
      <c r="R644" s="78">
        <v>0</v>
      </c>
      <c r="S644" s="78">
        <v>0</v>
      </c>
      <c r="T644" s="78">
        <v>0</v>
      </c>
      <c r="U644" s="78">
        <v>0</v>
      </c>
      <c r="V644" s="78">
        <v>0</v>
      </c>
      <c r="W644" s="101">
        <v>3</v>
      </c>
      <c r="X644" s="57">
        <f>E644*57+E644*28+E644*28</f>
        <v>1021779.9</v>
      </c>
      <c r="Y644" s="101">
        <v>3</v>
      </c>
      <c r="Z644" s="57">
        <f t="shared" si="375"/>
        <v>732030.25</v>
      </c>
      <c r="AA644" s="73"/>
      <c r="AB644" s="74"/>
      <c r="AC644" s="74"/>
    </row>
    <row r="645" spans="1:29" s="36" customFormat="1" ht="30" x14ac:dyDescent="0.25">
      <c r="A645" s="101">
        <v>630</v>
      </c>
      <c r="B645" s="75">
        <v>325</v>
      </c>
      <c r="C645" s="55" t="s">
        <v>1701</v>
      </c>
      <c r="D645" s="56">
        <f>'Прил.1.1 -перечень домов'!D650</f>
        <v>1969</v>
      </c>
      <c r="E645" s="57">
        <v>4856</v>
      </c>
      <c r="F645" s="76">
        <f>SUM('Прил.1.1 -перечень домов'!J650)*(3.9*31+4.13*26+6.71*16+7.69*12+8.45*12+9.29*252)</f>
        <v>12618278.4</v>
      </c>
      <c r="G645" s="57">
        <f t="shared" si="388"/>
        <v>8432204.9000000004</v>
      </c>
      <c r="H645" s="57">
        <v>0</v>
      </c>
      <c r="I645" s="57">
        <v>0</v>
      </c>
      <c r="J645" s="57">
        <v>0</v>
      </c>
      <c r="K645" s="57">
        <v>0</v>
      </c>
      <c r="L645" s="54">
        <v>0</v>
      </c>
      <c r="M645" s="57">
        <v>0</v>
      </c>
      <c r="N645" s="57">
        <v>1217</v>
      </c>
      <c r="O645" s="57">
        <v>6596</v>
      </c>
      <c r="P645" s="57">
        <f t="shared" ref="P645:P647" si="390">O645*N645</f>
        <v>8027332</v>
      </c>
      <c r="Q645" s="57">
        <v>0</v>
      </c>
      <c r="R645" s="57">
        <v>0</v>
      </c>
      <c r="S645" s="57">
        <v>0</v>
      </c>
      <c r="T645" s="57">
        <v>0</v>
      </c>
      <c r="U645" s="57">
        <v>0</v>
      </c>
      <c r="V645" s="57">
        <v>0</v>
      </c>
      <c r="W645" s="101">
        <v>1</v>
      </c>
      <c r="X645" s="57">
        <f t="shared" si="385"/>
        <v>233088</v>
      </c>
      <c r="Y645" s="101">
        <v>1</v>
      </c>
      <c r="Z645" s="57">
        <f t="shared" si="375"/>
        <v>171784.9</v>
      </c>
      <c r="AA645" s="73"/>
      <c r="AB645" s="74"/>
      <c r="AC645" s="74"/>
    </row>
    <row r="646" spans="1:29" s="36" customFormat="1" ht="30" x14ac:dyDescent="0.25">
      <c r="A646" s="101">
        <v>631</v>
      </c>
      <c r="B646" s="75">
        <v>326</v>
      </c>
      <c r="C646" s="55" t="s">
        <v>1702</v>
      </c>
      <c r="D646" s="56">
        <f>'Прил.1.1 -перечень домов'!D651</f>
        <v>1974</v>
      </c>
      <c r="E646" s="57">
        <v>2744.2</v>
      </c>
      <c r="F646" s="76">
        <f>SUM('Прил.1.1 -перечень домов'!J651)*(3.9*31+4.13*26+6.71*16+7.69*12+8.45*12+9.29*252)</f>
        <v>6960432.96</v>
      </c>
      <c r="G646" s="57">
        <f t="shared" si="388"/>
        <v>1707290.14</v>
      </c>
      <c r="H646" s="57">
        <v>0</v>
      </c>
      <c r="I646" s="57">
        <v>0</v>
      </c>
      <c r="J646" s="57">
        <v>0</v>
      </c>
      <c r="K646" s="57">
        <v>0</v>
      </c>
      <c r="L646" s="54">
        <v>0</v>
      </c>
      <c r="M646" s="57">
        <v>0</v>
      </c>
      <c r="N646" s="57">
        <v>319.89999999999998</v>
      </c>
      <c r="O646" s="57">
        <v>4822</v>
      </c>
      <c r="P646" s="57">
        <f t="shared" si="390"/>
        <v>1542557.8</v>
      </c>
      <c r="Q646" s="57">
        <v>0</v>
      </c>
      <c r="R646" s="57">
        <v>0</v>
      </c>
      <c r="S646" s="57">
        <v>0</v>
      </c>
      <c r="T646" s="57">
        <v>0</v>
      </c>
      <c r="U646" s="57">
        <v>0</v>
      </c>
      <c r="V646" s="57">
        <v>0</v>
      </c>
      <c r="W646" s="101">
        <v>1</v>
      </c>
      <c r="X646" s="57">
        <f t="shared" si="385"/>
        <v>131721.60000000001</v>
      </c>
      <c r="Y646" s="101">
        <v>1</v>
      </c>
      <c r="Z646" s="57">
        <f t="shared" si="375"/>
        <v>33010.74</v>
      </c>
      <c r="AA646" s="73"/>
      <c r="AB646" s="74"/>
      <c r="AC646" s="74"/>
    </row>
    <row r="647" spans="1:29" s="36" customFormat="1" ht="30" x14ac:dyDescent="0.25">
      <c r="A647" s="101">
        <v>632</v>
      </c>
      <c r="B647" s="75">
        <v>327</v>
      </c>
      <c r="C647" s="55" t="s">
        <v>1703</v>
      </c>
      <c r="D647" s="56">
        <f>'Прил.1.1 -перечень домов'!D652</f>
        <v>1974</v>
      </c>
      <c r="E647" s="57">
        <v>2714.1</v>
      </c>
      <c r="F647" s="76">
        <f>SUM('Прил.1.1 -перечень домов'!J652)*(3.9*31+4.13*26+6.71*16+7.69*12+8.45*12+9.29*252)</f>
        <v>6879200.6399999997</v>
      </c>
      <c r="G647" s="57">
        <f t="shared" si="388"/>
        <v>1716188.24</v>
      </c>
      <c r="H647" s="57">
        <v>0</v>
      </c>
      <c r="I647" s="57">
        <v>0</v>
      </c>
      <c r="J647" s="57">
        <v>0</v>
      </c>
      <c r="K647" s="57">
        <v>0</v>
      </c>
      <c r="L647" s="54">
        <v>0</v>
      </c>
      <c r="M647" s="57">
        <v>0</v>
      </c>
      <c r="N647" s="57">
        <v>322</v>
      </c>
      <c r="O647" s="57">
        <v>4822</v>
      </c>
      <c r="P647" s="57">
        <f t="shared" si="390"/>
        <v>1552684</v>
      </c>
      <c r="Q647" s="57">
        <v>0</v>
      </c>
      <c r="R647" s="57">
        <v>0</v>
      </c>
      <c r="S647" s="57">
        <v>0</v>
      </c>
      <c r="T647" s="57">
        <v>0</v>
      </c>
      <c r="U647" s="57">
        <v>0</v>
      </c>
      <c r="V647" s="57">
        <v>0</v>
      </c>
      <c r="W647" s="101">
        <v>1</v>
      </c>
      <c r="X647" s="57">
        <f t="shared" si="385"/>
        <v>130276.8</v>
      </c>
      <c r="Y647" s="101">
        <v>1</v>
      </c>
      <c r="Z647" s="57">
        <f t="shared" si="375"/>
        <v>33227.440000000002</v>
      </c>
      <c r="AA647" s="73"/>
      <c r="AB647" s="74"/>
      <c r="AC647" s="74"/>
    </row>
    <row r="648" spans="1:29" s="36" customFormat="1" ht="30" x14ac:dyDescent="0.25">
      <c r="A648" s="101">
        <v>633</v>
      </c>
      <c r="B648" s="75">
        <v>328</v>
      </c>
      <c r="C648" s="55" t="s">
        <v>1704</v>
      </c>
      <c r="D648" s="56">
        <f>'Прил.1.1 -перечень домов'!D653</f>
        <v>1951</v>
      </c>
      <c r="E648" s="79">
        <v>296.8</v>
      </c>
      <c r="F648" s="76">
        <f>SUM('Прил.1.1 -перечень домов'!J653)*(3.9*31+4.13*26+6.71*16+7.69*12+8.45*12+9.29*252)</f>
        <v>780748.80000000005</v>
      </c>
      <c r="G648" s="57">
        <f t="shared" ref="G648:G655" si="391">H648+I648+J648+K648+M648+P648+R648+T648+V648+X648+Z648</f>
        <v>1048359.75</v>
      </c>
      <c r="H648" s="57">
        <v>0</v>
      </c>
      <c r="I648" s="57">
        <v>0</v>
      </c>
      <c r="J648" s="57">
        <v>0</v>
      </c>
      <c r="K648" s="57">
        <v>0</v>
      </c>
      <c r="L648" s="54">
        <v>0</v>
      </c>
      <c r="M648" s="78">
        <v>0</v>
      </c>
      <c r="N648" s="79">
        <v>0</v>
      </c>
      <c r="O648" s="79"/>
      <c r="P648" s="78">
        <v>0</v>
      </c>
      <c r="Q648" s="78">
        <v>0</v>
      </c>
      <c r="R648" s="78">
        <v>0</v>
      </c>
      <c r="S648" s="78">
        <v>0</v>
      </c>
      <c r="T648" s="57">
        <f>E648*3421</f>
        <v>1015352.8</v>
      </c>
      <c r="U648" s="78">
        <v>0</v>
      </c>
      <c r="V648" s="78">
        <v>0</v>
      </c>
      <c r="W648" s="101">
        <v>1</v>
      </c>
      <c r="X648" s="57">
        <f>E648*38</f>
        <v>11278.4</v>
      </c>
      <c r="Y648" s="101">
        <v>1</v>
      </c>
      <c r="Z648" s="57">
        <f t="shared" si="375"/>
        <v>21728.55</v>
      </c>
      <c r="AA648" s="73"/>
      <c r="AB648" s="74"/>
      <c r="AC648" s="74"/>
    </row>
    <row r="649" spans="1:29" s="36" customFormat="1" ht="30" x14ac:dyDescent="0.25">
      <c r="A649" s="101">
        <v>634</v>
      </c>
      <c r="B649" s="75">
        <v>329</v>
      </c>
      <c r="C649" s="55" t="s">
        <v>1705</v>
      </c>
      <c r="D649" s="56">
        <f>'Прил.1.1 -перечень домов'!D654</f>
        <v>1951</v>
      </c>
      <c r="E649" s="79">
        <v>305.8</v>
      </c>
      <c r="F649" s="76">
        <f>SUM('Прил.1.1 -перечень домов'!J654)*(3.9*31+4.13*26+6.71*16+7.69*12+8.45*12+9.29*252)</f>
        <v>806008.31999999995</v>
      </c>
      <c r="G649" s="57">
        <f t="shared" si="391"/>
        <v>1080149.6299999999</v>
      </c>
      <c r="H649" s="57">
        <v>0</v>
      </c>
      <c r="I649" s="57">
        <v>0</v>
      </c>
      <c r="J649" s="57">
        <v>0</v>
      </c>
      <c r="K649" s="57">
        <v>0</v>
      </c>
      <c r="L649" s="54">
        <v>0</v>
      </c>
      <c r="M649" s="78">
        <v>0</v>
      </c>
      <c r="N649" s="79">
        <v>0</v>
      </c>
      <c r="O649" s="79"/>
      <c r="P649" s="78">
        <v>0</v>
      </c>
      <c r="Q649" s="78">
        <v>0</v>
      </c>
      <c r="R649" s="78">
        <v>0</v>
      </c>
      <c r="S649" s="78">
        <v>0</v>
      </c>
      <c r="T649" s="57">
        <f>E649*3421</f>
        <v>1046141.8</v>
      </c>
      <c r="U649" s="78">
        <v>0</v>
      </c>
      <c r="V649" s="78">
        <v>0</v>
      </c>
      <c r="W649" s="101">
        <v>1</v>
      </c>
      <c r="X649" s="57">
        <f>E649*38</f>
        <v>11620.4</v>
      </c>
      <c r="Y649" s="101">
        <v>1</v>
      </c>
      <c r="Z649" s="57">
        <f t="shared" si="375"/>
        <v>22387.43</v>
      </c>
      <c r="AA649" s="73"/>
      <c r="AB649" s="74"/>
      <c r="AC649" s="74"/>
    </row>
    <row r="650" spans="1:29" s="36" customFormat="1" ht="30" x14ac:dyDescent="0.25">
      <c r="A650" s="101">
        <v>635</v>
      </c>
      <c r="B650" s="75">
        <v>330</v>
      </c>
      <c r="C650" s="55" t="s">
        <v>1706</v>
      </c>
      <c r="D650" s="56">
        <f>'Прил.1.1 -перечень домов'!D655</f>
        <v>1961</v>
      </c>
      <c r="E650" s="57">
        <v>2718.3</v>
      </c>
      <c r="F650" s="76">
        <f>SUM('Прил.1.1 -перечень домов'!J655)*(3.9*31+4.13*26+6.71*16+7.69*12+8.45*12+9.29*252)</f>
        <v>7073239.6799999997</v>
      </c>
      <c r="G650" s="57">
        <f t="shared" si="391"/>
        <v>4785787.54</v>
      </c>
      <c r="H650" s="57">
        <v>0</v>
      </c>
      <c r="I650" s="57">
        <v>0</v>
      </c>
      <c r="J650" s="57">
        <v>0</v>
      </c>
      <c r="K650" s="57">
        <v>0</v>
      </c>
      <c r="L650" s="54">
        <v>0</v>
      </c>
      <c r="M650" s="57">
        <v>0</v>
      </c>
      <c r="N650" s="57">
        <v>691.2</v>
      </c>
      <c r="O650" s="57">
        <v>6594</v>
      </c>
      <c r="P650" s="57">
        <f t="shared" ref="P650" si="392">O650*N650</f>
        <v>4557772.7999999998</v>
      </c>
      <c r="Q650" s="57">
        <v>0</v>
      </c>
      <c r="R650" s="57">
        <v>0</v>
      </c>
      <c r="S650" s="57">
        <v>0</v>
      </c>
      <c r="T650" s="57">
        <v>0</v>
      </c>
      <c r="U650" s="57">
        <v>0</v>
      </c>
      <c r="V650" s="57">
        <v>0</v>
      </c>
      <c r="W650" s="101">
        <v>1</v>
      </c>
      <c r="X650" s="57">
        <f t="shared" ref="X650" si="393">E650*48</f>
        <v>130478.39999999999</v>
      </c>
      <c r="Y650" s="101">
        <v>1</v>
      </c>
      <c r="Z650" s="57">
        <f t="shared" si="375"/>
        <v>97536.34</v>
      </c>
      <c r="AA650" s="73">
        <v>1229848.6399999999</v>
      </c>
      <c r="AB650" s="74" t="s">
        <v>2126</v>
      </c>
      <c r="AC650" s="74">
        <v>2020</v>
      </c>
    </row>
    <row r="651" spans="1:29" s="36" customFormat="1" ht="30" x14ac:dyDescent="0.25">
      <c r="A651" s="101">
        <v>636</v>
      </c>
      <c r="B651" s="75">
        <v>331</v>
      </c>
      <c r="C651" s="55" t="s">
        <v>1707</v>
      </c>
      <c r="D651" s="56">
        <f>'Прил.1.1 -перечень домов'!D656</f>
        <v>1963</v>
      </c>
      <c r="E651" s="79">
        <v>4102.1000000000004</v>
      </c>
      <c r="F651" s="76">
        <f>SUM('Прил.1.1 -перечень домов'!J656)*(3.9*31+4.13*26+6.71*16+7.69*12+8.45*12+9.29*252)</f>
        <v>10667841.6</v>
      </c>
      <c r="G651" s="57">
        <f t="shared" si="391"/>
        <v>3697210.42</v>
      </c>
      <c r="H651" s="57">
        <v>0</v>
      </c>
      <c r="I651" s="57">
        <v>0</v>
      </c>
      <c r="J651" s="57">
        <f>E651*855</f>
        <v>3507295.5</v>
      </c>
      <c r="K651" s="57">
        <v>0</v>
      </c>
      <c r="L651" s="54">
        <v>0</v>
      </c>
      <c r="M651" s="57">
        <v>0</v>
      </c>
      <c r="N651" s="57">
        <v>0</v>
      </c>
      <c r="O651" s="57"/>
      <c r="P651" s="57">
        <v>0</v>
      </c>
      <c r="Q651" s="57">
        <v>0</v>
      </c>
      <c r="R651" s="57">
        <v>0</v>
      </c>
      <c r="S651" s="57">
        <v>0</v>
      </c>
      <c r="T651" s="57">
        <v>0</v>
      </c>
      <c r="U651" s="57">
        <v>0</v>
      </c>
      <c r="V651" s="57">
        <v>0</v>
      </c>
      <c r="W651" s="101">
        <v>1</v>
      </c>
      <c r="X651" s="57">
        <f>E651*28</f>
        <v>114858.8</v>
      </c>
      <c r="Y651" s="101">
        <v>1</v>
      </c>
      <c r="Z651" s="57">
        <f t="shared" si="375"/>
        <v>75056.12</v>
      </c>
      <c r="AA651" s="73"/>
      <c r="AB651" s="74"/>
      <c r="AC651" s="74"/>
    </row>
    <row r="652" spans="1:29" s="36" customFormat="1" ht="30" x14ac:dyDescent="0.25">
      <c r="A652" s="101">
        <v>637</v>
      </c>
      <c r="B652" s="75">
        <v>332</v>
      </c>
      <c r="C652" s="55" t="s">
        <v>1708</v>
      </c>
      <c r="D652" s="56">
        <f>'Прил.1.1 -перечень домов'!D657</f>
        <v>1963</v>
      </c>
      <c r="E652" s="79">
        <v>3884.1</v>
      </c>
      <c r="F652" s="76">
        <f>SUM('Прил.1.1 -перечень домов'!J657)*(3.9*31+4.13*26+6.71*16+7.69*12+8.45*12+9.29*252)</f>
        <v>10264837.439999999</v>
      </c>
      <c r="G652" s="57">
        <f t="shared" si="391"/>
        <v>3500727.68</v>
      </c>
      <c r="H652" s="57">
        <v>0</v>
      </c>
      <c r="I652" s="57">
        <v>0</v>
      </c>
      <c r="J652" s="57">
        <f>E652*855</f>
        <v>3320905.5</v>
      </c>
      <c r="K652" s="57">
        <v>0</v>
      </c>
      <c r="L652" s="54">
        <v>0</v>
      </c>
      <c r="M652" s="57">
        <v>0</v>
      </c>
      <c r="N652" s="57">
        <v>0</v>
      </c>
      <c r="O652" s="57"/>
      <c r="P652" s="57">
        <v>0</v>
      </c>
      <c r="Q652" s="57">
        <v>0</v>
      </c>
      <c r="R652" s="57">
        <v>0</v>
      </c>
      <c r="S652" s="57">
        <v>0</v>
      </c>
      <c r="T652" s="57">
        <v>0</v>
      </c>
      <c r="U652" s="57">
        <v>0</v>
      </c>
      <c r="V652" s="57">
        <v>0</v>
      </c>
      <c r="W652" s="101">
        <v>1</v>
      </c>
      <c r="X652" s="57">
        <f>E652*28</f>
        <v>108754.8</v>
      </c>
      <c r="Y652" s="101">
        <v>1</v>
      </c>
      <c r="Z652" s="57">
        <f t="shared" si="375"/>
        <v>71067.38</v>
      </c>
      <c r="AA652" s="73"/>
      <c r="AB652" s="74"/>
      <c r="AC652" s="74"/>
    </row>
    <row r="653" spans="1:29" s="36" customFormat="1" ht="30" x14ac:dyDescent="0.25">
      <c r="A653" s="101">
        <v>638</v>
      </c>
      <c r="B653" s="75">
        <v>333</v>
      </c>
      <c r="C653" s="55" t="s">
        <v>1709</v>
      </c>
      <c r="D653" s="56">
        <f>'Прил.1.1 -перечень домов'!D658</f>
        <v>1958</v>
      </c>
      <c r="E653" s="79">
        <v>5572.6</v>
      </c>
      <c r="F653" s="76">
        <f>SUM('Прил.1.1 -перечень домов'!J658)*(3.9*31+4.13*26+6.71*16+7.69*12+8.45*12+9.29*252)</f>
        <v>14489205.119999999</v>
      </c>
      <c r="G653" s="57">
        <f t="shared" si="391"/>
        <v>15685643.029999999</v>
      </c>
      <c r="H653" s="57">
        <v>0</v>
      </c>
      <c r="I653" s="57">
        <f>E653*2700</f>
        <v>15046020</v>
      </c>
      <c r="J653" s="57">
        <v>0</v>
      </c>
      <c r="K653" s="57">
        <v>0</v>
      </c>
      <c r="L653" s="54">
        <v>0</v>
      </c>
      <c r="M653" s="57">
        <v>0</v>
      </c>
      <c r="N653" s="57">
        <v>0</v>
      </c>
      <c r="O653" s="57"/>
      <c r="P653" s="57">
        <v>0</v>
      </c>
      <c r="Q653" s="57">
        <v>0</v>
      </c>
      <c r="R653" s="57">
        <v>0</v>
      </c>
      <c r="S653" s="57">
        <v>0</v>
      </c>
      <c r="T653" s="57">
        <v>0</v>
      </c>
      <c r="U653" s="57">
        <v>0</v>
      </c>
      <c r="V653" s="57">
        <v>0</v>
      </c>
      <c r="W653" s="101">
        <v>1</v>
      </c>
      <c r="X653" s="57">
        <f>E653*57</f>
        <v>317638.2</v>
      </c>
      <c r="Y653" s="101">
        <v>1</v>
      </c>
      <c r="Z653" s="57">
        <f t="shared" si="375"/>
        <v>321984.83</v>
      </c>
      <c r="AA653" s="73">
        <v>6024392.5099999998</v>
      </c>
      <c r="AB653" s="74" t="s">
        <v>2121</v>
      </c>
      <c r="AC653" s="74">
        <v>2021</v>
      </c>
    </row>
    <row r="654" spans="1:29" s="36" customFormat="1" ht="30" x14ac:dyDescent="0.25">
      <c r="A654" s="101">
        <v>639</v>
      </c>
      <c r="B654" s="75">
        <v>334</v>
      </c>
      <c r="C654" s="55" t="s">
        <v>1710</v>
      </c>
      <c r="D654" s="56">
        <f>'Прил.1.1 -перечень домов'!D659</f>
        <v>1957</v>
      </c>
      <c r="E654" s="57">
        <v>5613</v>
      </c>
      <c r="F654" s="76">
        <f>SUM('Прил.1.1 -перечень домов'!J659)*(3.9*31+4.13*26+6.71*16+7.69*12+8.45*12+9.29*252)</f>
        <v>14680660.800000001</v>
      </c>
      <c r="G654" s="57">
        <f t="shared" si="391"/>
        <v>12713621.890000001</v>
      </c>
      <c r="H654" s="57">
        <v>0</v>
      </c>
      <c r="I654" s="57">
        <v>0</v>
      </c>
      <c r="J654" s="57">
        <v>0</v>
      </c>
      <c r="K654" s="57">
        <v>0</v>
      </c>
      <c r="L654" s="54">
        <v>0</v>
      </c>
      <c r="M654" s="57">
        <v>0</v>
      </c>
      <c r="N654" s="57">
        <v>1847.1</v>
      </c>
      <c r="O654" s="57">
        <v>6596</v>
      </c>
      <c r="P654" s="57">
        <f t="shared" ref="P654:P656" si="394">O654*N654</f>
        <v>12183471.6</v>
      </c>
      <c r="Q654" s="57">
        <v>0</v>
      </c>
      <c r="R654" s="57">
        <v>0</v>
      </c>
      <c r="S654" s="57">
        <v>0</v>
      </c>
      <c r="T654" s="57">
        <v>0</v>
      </c>
      <c r="U654" s="57">
        <v>0</v>
      </c>
      <c r="V654" s="57">
        <v>0</v>
      </c>
      <c r="W654" s="101">
        <v>1</v>
      </c>
      <c r="X654" s="57">
        <f t="shared" ref="X654:X655" si="395">E654*48</f>
        <v>269424</v>
      </c>
      <c r="Y654" s="101">
        <v>1</v>
      </c>
      <c r="Z654" s="57">
        <f t="shared" si="375"/>
        <v>260726.29</v>
      </c>
      <c r="AA654" s="73"/>
      <c r="AB654" s="74"/>
      <c r="AC654" s="74"/>
    </row>
    <row r="655" spans="1:29" s="36" customFormat="1" ht="30" x14ac:dyDescent="0.25">
      <c r="A655" s="101">
        <v>640</v>
      </c>
      <c r="B655" s="75">
        <v>335</v>
      </c>
      <c r="C655" s="55" t="s">
        <v>1711</v>
      </c>
      <c r="D655" s="56">
        <f>'Прил.1.1 -перечень домов'!D660</f>
        <v>1971</v>
      </c>
      <c r="E655" s="57">
        <v>6386.2</v>
      </c>
      <c r="F655" s="76">
        <f>SUM('Прил.1.1 -перечень домов'!J660)*(3.9*31+4.13*26+6.71*16+7.69*12+8.45*12+9.29*252)</f>
        <v>16505374.08</v>
      </c>
      <c r="G655" s="57">
        <f t="shared" si="391"/>
        <v>15330391.91</v>
      </c>
      <c r="H655" s="57">
        <v>0</v>
      </c>
      <c r="I655" s="57">
        <v>0</v>
      </c>
      <c r="J655" s="57">
        <v>0</v>
      </c>
      <c r="K655" s="57">
        <v>0</v>
      </c>
      <c r="L655" s="54">
        <v>0</v>
      </c>
      <c r="M655" s="57">
        <v>0</v>
      </c>
      <c r="N655" s="57">
        <v>2230</v>
      </c>
      <c r="O655" s="57">
        <v>6596</v>
      </c>
      <c r="P655" s="57">
        <f t="shared" si="394"/>
        <v>14709080</v>
      </c>
      <c r="Q655" s="57">
        <v>0</v>
      </c>
      <c r="R655" s="57">
        <v>0</v>
      </c>
      <c r="S655" s="57">
        <v>0</v>
      </c>
      <c r="T655" s="57">
        <v>0</v>
      </c>
      <c r="U655" s="57">
        <v>0</v>
      </c>
      <c r="V655" s="57">
        <v>0</v>
      </c>
      <c r="W655" s="101">
        <v>1</v>
      </c>
      <c r="X655" s="57">
        <f t="shared" si="395"/>
        <v>306537.59999999998</v>
      </c>
      <c r="Y655" s="101">
        <v>1</v>
      </c>
      <c r="Z655" s="57">
        <f t="shared" si="375"/>
        <v>314774.31</v>
      </c>
      <c r="AA655" s="73"/>
      <c r="AB655" s="74"/>
      <c r="AC655" s="74"/>
    </row>
    <row r="656" spans="1:29" s="36" customFormat="1" ht="30" x14ac:dyDescent="0.25">
      <c r="A656" s="101">
        <v>641</v>
      </c>
      <c r="B656" s="75">
        <v>336</v>
      </c>
      <c r="C656" s="55" t="s">
        <v>1712</v>
      </c>
      <c r="D656" s="56">
        <f>'Прил.1.1 -перечень домов'!D661</f>
        <v>1961</v>
      </c>
      <c r="E656" s="57">
        <v>2882.52</v>
      </c>
      <c r="F656" s="76">
        <f>SUM('Прил.1.1 -перечень домов'!J661)*(3.9*31+4.13*26+6.71*16+7.69*12+8.45*12+9.29*252)</f>
        <v>7582219.0099999998</v>
      </c>
      <c r="G656" s="57">
        <f t="shared" ref="G656:G666" si="396">H656+I656+J656+K656+M656+P656+R656+T656+V656+X656+Z656</f>
        <v>6750204.29</v>
      </c>
      <c r="H656" s="57">
        <v>0</v>
      </c>
      <c r="I656" s="57">
        <v>0</v>
      </c>
      <c r="J656" s="57">
        <v>0</v>
      </c>
      <c r="K656" s="57">
        <v>0</v>
      </c>
      <c r="L656" s="54">
        <v>0</v>
      </c>
      <c r="M656" s="57">
        <v>0</v>
      </c>
      <c r="N656" s="57">
        <v>981.4</v>
      </c>
      <c r="O656" s="57">
        <v>6596</v>
      </c>
      <c r="P656" s="57">
        <f t="shared" si="394"/>
        <v>6473314.4000000004</v>
      </c>
      <c r="Q656" s="57">
        <v>0</v>
      </c>
      <c r="R656" s="57">
        <v>0</v>
      </c>
      <c r="S656" s="57">
        <v>0</v>
      </c>
      <c r="T656" s="57">
        <v>0</v>
      </c>
      <c r="U656" s="57">
        <v>0</v>
      </c>
      <c r="V656" s="57">
        <v>0</v>
      </c>
      <c r="W656" s="101">
        <v>1</v>
      </c>
      <c r="X656" s="57">
        <f t="shared" ref="X656" si="397">E656*48</f>
        <v>138360.95999999999</v>
      </c>
      <c r="Y656" s="101">
        <v>1</v>
      </c>
      <c r="Z656" s="57">
        <f t="shared" si="375"/>
        <v>138528.93</v>
      </c>
      <c r="AA656" s="73">
        <v>3421320.82</v>
      </c>
      <c r="AB656" s="74" t="s">
        <v>2121</v>
      </c>
      <c r="AC656" s="74">
        <v>2021</v>
      </c>
    </row>
    <row r="657" spans="1:29" s="36" customFormat="1" ht="30" x14ac:dyDescent="0.25">
      <c r="A657" s="101">
        <v>642</v>
      </c>
      <c r="B657" s="75">
        <v>337</v>
      </c>
      <c r="C657" s="55" t="s">
        <v>1713</v>
      </c>
      <c r="D657" s="56">
        <f>'Прил.1.1 -перечень домов'!D662</f>
        <v>1961</v>
      </c>
      <c r="E657" s="79">
        <v>1698.1</v>
      </c>
      <c r="F657" s="76">
        <f>SUM('Прил.1.1 -перечень домов'!J662)*(3.9*31+4.13*26+6.71*16+7.69*12+8.45*12+9.29*252)</f>
        <v>4493611.2</v>
      </c>
      <c r="G657" s="57">
        <f t="shared" si="396"/>
        <v>1354623.61</v>
      </c>
      <c r="H657" s="57">
        <f t="shared" ref="H657:H658" si="398">E657*735</f>
        <v>1248103.5</v>
      </c>
      <c r="I657" s="57">
        <v>0</v>
      </c>
      <c r="J657" s="57">
        <v>0</v>
      </c>
      <c r="K657" s="57">
        <v>0</v>
      </c>
      <c r="L657" s="54">
        <v>0</v>
      </c>
      <c r="M657" s="78">
        <v>0</v>
      </c>
      <c r="N657" s="79">
        <v>0</v>
      </c>
      <c r="O657" s="79"/>
      <c r="P657" s="78">
        <v>0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101">
        <v>1</v>
      </c>
      <c r="X657" s="57">
        <f>E657*47</f>
        <v>79810.7</v>
      </c>
      <c r="Y657" s="101">
        <v>1</v>
      </c>
      <c r="Z657" s="57">
        <f t="shared" si="375"/>
        <v>26709.41</v>
      </c>
      <c r="AA657" s="73">
        <v>1963923.58</v>
      </c>
      <c r="AB657" s="74" t="s">
        <v>2121</v>
      </c>
      <c r="AC657" s="74">
        <v>2020</v>
      </c>
    </row>
    <row r="658" spans="1:29" s="36" customFormat="1" ht="30" x14ac:dyDescent="0.25">
      <c r="A658" s="101">
        <v>643</v>
      </c>
      <c r="B658" s="75">
        <v>338</v>
      </c>
      <c r="C658" s="55" t="s">
        <v>1714</v>
      </c>
      <c r="D658" s="56">
        <f>'Прил.1.1 -перечень домов'!D663</f>
        <v>1961</v>
      </c>
      <c r="E658" s="79">
        <v>2010.8</v>
      </c>
      <c r="F658" s="76">
        <f>SUM('Прил.1.1 -перечень домов'!J663)*(3.9*31+4.13*26+6.71*16+7.69*12+8.45*12+9.29*252)</f>
        <v>5390898.2400000002</v>
      </c>
      <c r="G658" s="57">
        <f t="shared" si="396"/>
        <v>1604073.47</v>
      </c>
      <c r="H658" s="57">
        <f t="shared" si="398"/>
        <v>1477938</v>
      </c>
      <c r="I658" s="57">
        <v>0</v>
      </c>
      <c r="J658" s="57">
        <v>0</v>
      </c>
      <c r="K658" s="57">
        <v>0</v>
      </c>
      <c r="L658" s="54">
        <v>0</v>
      </c>
      <c r="M658" s="78">
        <v>0</v>
      </c>
      <c r="N658" s="79">
        <v>0</v>
      </c>
      <c r="O658" s="79"/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101">
        <v>1</v>
      </c>
      <c r="X658" s="57">
        <f>E658*47</f>
        <v>94507.6</v>
      </c>
      <c r="Y658" s="101">
        <v>1</v>
      </c>
      <c r="Z658" s="57">
        <f t="shared" si="375"/>
        <v>31627.87</v>
      </c>
      <c r="AA658" s="73">
        <v>1788719.5</v>
      </c>
      <c r="AB658" s="74" t="s">
        <v>2121</v>
      </c>
      <c r="AC658" s="74">
        <v>2020</v>
      </c>
    </row>
    <row r="659" spans="1:29" s="36" customFormat="1" ht="30" x14ac:dyDescent="0.25">
      <c r="A659" s="101">
        <v>644</v>
      </c>
      <c r="B659" s="75">
        <v>339</v>
      </c>
      <c r="C659" s="55" t="s">
        <v>1715</v>
      </c>
      <c r="D659" s="56">
        <f>'Прил.1.1 -перечень домов'!D664</f>
        <v>1959</v>
      </c>
      <c r="E659" s="57">
        <v>3395.3</v>
      </c>
      <c r="F659" s="76">
        <f>SUM('Прил.1.1 -перечень домов'!J664)*(3.9*31+4.13*26+6.71*16+7.69*12+8.45*12+9.29*252)</f>
        <v>9019083.8399999999</v>
      </c>
      <c r="G659" s="57">
        <f t="shared" si="396"/>
        <v>7877016.1900000004</v>
      </c>
      <c r="H659" s="57">
        <v>0</v>
      </c>
      <c r="I659" s="57">
        <v>0</v>
      </c>
      <c r="J659" s="57">
        <v>0</v>
      </c>
      <c r="K659" s="57">
        <v>0</v>
      </c>
      <c r="L659" s="54">
        <v>0</v>
      </c>
      <c r="M659" s="57">
        <v>0</v>
      </c>
      <c r="N659" s="57">
        <v>1145</v>
      </c>
      <c r="O659" s="57">
        <v>6596</v>
      </c>
      <c r="P659" s="57">
        <f t="shared" ref="P659:P660" si="399">O659*N659</f>
        <v>7552420</v>
      </c>
      <c r="Q659" s="57">
        <v>0</v>
      </c>
      <c r="R659" s="57">
        <v>0</v>
      </c>
      <c r="S659" s="57">
        <v>0</v>
      </c>
      <c r="T659" s="57">
        <v>0</v>
      </c>
      <c r="U659" s="57">
        <v>0</v>
      </c>
      <c r="V659" s="57">
        <v>0</v>
      </c>
      <c r="W659" s="101">
        <v>1</v>
      </c>
      <c r="X659" s="57">
        <f t="shared" ref="X659:X660" si="400">E659*48</f>
        <v>162974.39999999999</v>
      </c>
      <c r="Y659" s="101">
        <v>1</v>
      </c>
      <c r="Z659" s="57">
        <f t="shared" si="375"/>
        <v>161621.79</v>
      </c>
      <c r="AA659" s="73">
        <v>3083712.74</v>
      </c>
      <c r="AB659" s="74" t="s">
        <v>2121</v>
      </c>
      <c r="AC659" s="74">
        <v>2021</v>
      </c>
    </row>
    <row r="660" spans="1:29" s="36" customFormat="1" ht="30" x14ac:dyDescent="0.25">
      <c r="A660" s="101">
        <v>645</v>
      </c>
      <c r="B660" s="75">
        <v>340</v>
      </c>
      <c r="C660" s="55" t="s">
        <v>1716</v>
      </c>
      <c r="D660" s="56">
        <f>'Прил.1.1 -перечень домов'!D665</f>
        <v>1960</v>
      </c>
      <c r="E660" s="57">
        <v>3800.2</v>
      </c>
      <c r="F660" s="76">
        <f>SUM('Прил.1.1 -перечень домов'!J665)*(3.9*31+4.13*26+6.71*16+7.69*12+8.45*12+9.29*252)</f>
        <v>9876472.3200000003</v>
      </c>
      <c r="G660" s="57">
        <f t="shared" si="396"/>
        <v>7748233.9900000002</v>
      </c>
      <c r="H660" s="57">
        <v>0</v>
      </c>
      <c r="I660" s="57">
        <v>0</v>
      </c>
      <c r="J660" s="57">
        <v>0</v>
      </c>
      <c r="K660" s="57">
        <v>0</v>
      </c>
      <c r="L660" s="54">
        <v>0</v>
      </c>
      <c r="M660" s="57">
        <v>0</v>
      </c>
      <c r="N660" s="57">
        <v>1123</v>
      </c>
      <c r="O660" s="57">
        <v>6596</v>
      </c>
      <c r="P660" s="57">
        <f t="shared" si="399"/>
        <v>7407308</v>
      </c>
      <c r="Q660" s="57">
        <v>0</v>
      </c>
      <c r="R660" s="57">
        <v>0</v>
      </c>
      <c r="S660" s="57">
        <v>0</v>
      </c>
      <c r="T660" s="57">
        <v>0</v>
      </c>
      <c r="U660" s="57">
        <v>0</v>
      </c>
      <c r="V660" s="57">
        <v>0</v>
      </c>
      <c r="W660" s="101">
        <v>1</v>
      </c>
      <c r="X660" s="57">
        <f t="shared" si="400"/>
        <v>182409.60000000001</v>
      </c>
      <c r="Y660" s="101">
        <v>1</v>
      </c>
      <c r="Z660" s="57">
        <f t="shared" si="375"/>
        <v>158516.39000000001</v>
      </c>
      <c r="AA660" s="73">
        <v>3425738.77</v>
      </c>
      <c r="AB660" s="74" t="s">
        <v>2121</v>
      </c>
      <c r="AC660" s="74">
        <v>2021</v>
      </c>
    </row>
    <row r="661" spans="1:29" s="36" customFormat="1" ht="30" x14ac:dyDescent="0.25">
      <c r="A661" s="101">
        <v>646</v>
      </c>
      <c r="B661" s="75">
        <v>341</v>
      </c>
      <c r="C661" s="55" t="s">
        <v>1717</v>
      </c>
      <c r="D661" s="56">
        <f>'Прил.1.1 -перечень домов'!D666</f>
        <v>1961</v>
      </c>
      <c r="E661" s="79">
        <v>1673.9</v>
      </c>
      <c r="F661" s="76">
        <f>SUM('Прил.1.1 -перечень домов'!J666)*(3.9*31+4.13*26+6.71*16+7.69*12+8.45*12+9.29*252)</f>
        <v>4414101.12</v>
      </c>
      <c r="G661" s="57">
        <f t="shared" si="396"/>
        <v>1335318.57</v>
      </c>
      <c r="H661" s="57">
        <f t="shared" ref="H661" si="401">E661*735</f>
        <v>1230316.5</v>
      </c>
      <c r="I661" s="57">
        <v>0</v>
      </c>
      <c r="J661" s="57">
        <v>0</v>
      </c>
      <c r="K661" s="57">
        <v>0</v>
      </c>
      <c r="L661" s="54">
        <v>0</v>
      </c>
      <c r="M661" s="78">
        <v>0</v>
      </c>
      <c r="N661" s="79">
        <v>0</v>
      </c>
      <c r="O661" s="79"/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101">
        <v>1</v>
      </c>
      <c r="X661" s="57">
        <f>E661*47</f>
        <v>78673.3</v>
      </c>
      <c r="Y661" s="101">
        <v>1</v>
      </c>
      <c r="Z661" s="57">
        <f t="shared" si="375"/>
        <v>26328.77</v>
      </c>
      <c r="AA661" s="73">
        <v>1784587.19</v>
      </c>
      <c r="AB661" s="74" t="s">
        <v>2121</v>
      </c>
      <c r="AC661" s="74">
        <v>2016</v>
      </c>
    </row>
    <row r="662" spans="1:29" s="36" customFormat="1" ht="30" x14ac:dyDescent="0.25">
      <c r="A662" s="101">
        <v>647</v>
      </c>
      <c r="B662" s="75">
        <v>342</v>
      </c>
      <c r="C662" s="55" t="s">
        <v>1718</v>
      </c>
      <c r="D662" s="56">
        <f>'Прил.1.1 -перечень домов'!D667</f>
        <v>1960</v>
      </c>
      <c r="E662" s="79">
        <v>7432.63</v>
      </c>
      <c r="F662" s="76">
        <f>SUM('Прил.1.1 -перечень домов'!J667)*(3.9*31+4.13*26+6.71*16+7.69*12+8.45*12+9.29*252)</f>
        <v>19518806.109999999</v>
      </c>
      <c r="G662" s="57">
        <f t="shared" si="396"/>
        <v>26253605.550000001</v>
      </c>
      <c r="H662" s="57">
        <v>0</v>
      </c>
      <c r="I662" s="57">
        <v>0</v>
      </c>
      <c r="J662" s="57">
        <v>0</v>
      </c>
      <c r="K662" s="57">
        <v>0</v>
      </c>
      <c r="L662" s="54">
        <v>0</v>
      </c>
      <c r="M662" s="78">
        <v>0</v>
      </c>
      <c r="N662" s="79">
        <v>0</v>
      </c>
      <c r="O662" s="79"/>
      <c r="P662" s="78">
        <v>0</v>
      </c>
      <c r="Q662" s="78">
        <v>0</v>
      </c>
      <c r="R662" s="78">
        <v>0</v>
      </c>
      <c r="S662" s="78">
        <v>0</v>
      </c>
      <c r="T662" s="57">
        <f>E662*3421</f>
        <v>25427027.23</v>
      </c>
      <c r="U662" s="78">
        <v>0</v>
      </c>
      <c r="V662" s="78">
        <v>0</v>
      </c>
      <c r="W662" s="101">
        <v>1</v>
      </c>
      <c r="X662" s="57">
        <f>E662*38</f>
        <v>282439.94</v>
      </c>
      <c r="Y662" s="101">
        <v>1</v>
      </c>
      <c r="Z662" s="57">
        <f t="shared" si="375"/>
        <v>544138.38</v>
      </c>
      <c r="AA662" s="73"/>
      <c r="AB662" s="74"/>
      <c r="AC662" s="74"/>
    </row>
    <row r="663" spans="1:29" s="36" customFormat="1" ht="30" x14ac:dyDescent="0.25">
      <c r="A663" s="101">
        <v>648</v>
      </c>
      <c r="B663" s="75">
        <v>343</v>
      </c>
      <c r="C663" s="55" t="s">
        <v>1719</v>
      </c>
      <c r="D663" s="56">
        <f>'Прил.1.1 -перечень домов'!D668</f>
        <v>1963</v>
      </c>
      <c r="E663" s="79">
        <v>3475.4</v>
      </c>
      <c r="F663" s="76">
        <f>SUM('Прил.1.1 -перечень домов'!J668)*(3.9*31+4.13*26+6.71*16+7.69*12+8.45*12+9.29*252)</f>
        <v>9268521.5999999996</v>
      </c>
      <c r="G663" s="57">
        <f t="shared" si="396"/>
        <v>2772427.37</v>
      </c>
      <c r="H663" s="57">
        <f t="shared" ref="H663:H665" si="402">E663*735</f>
        <v>2554419</v>
      </c>
      <c r="I663" s="57">
        <v>0</v>
      </c>
      <c r="J663" s="57">
        <v>0</v>
      </c>
      <c r="K663" s="57">
        <v>0</v>
      </c>
      <c r="L663" s="54">
        <v>0</v>
      </c>
      <c r="M663" s="78">
        <v>0</v>
      </c>
      <c r="N663" s="79">
        <v>0</v>
      </c>
      <c r="O663" s="79"/>
      <c r="P663" s="78">
        <v>0</v>
      </c>
      <c r="Q663" s="78">
        <v>0</v>
      </c>
      <c r="R663" s="78">
        <v>0</v>
      </c>
      <c r="S663" s="78">
        <v>0</v>
      </c>
      <c r="T663" s="78">
        <v>0</v>
      </c>
      <c r="U663" s="78">
        <v>0</v>
      </c>
      <c r="V663" s="78">
        <v>0</v>
      </c>
      <c r="W663" s="101">
        <v>1</v>
      </c>
      <c r="X663" s="57">
        <f t="shared" ref="X663:X665" si="403">E663*47</f>
        <v>163343.79999999999</v>
      </c>
      <c r="Y663" s="101">
        <v>1</v>
      </c>
      <c r="Z663" s="57">
        <f t="shared" si="375"/>
        <v>54664.57</v>
      </c>
      <c r="AA663" s="73"/>
      <c r="AB663" s="74"/>
      <c r="AC663" s="74"/>
    </row>
    <row r="664" spans="1:29" s="36" customFormat="1" ht="30" x14ac:dyDescent="0.25">
      <c r="A664" s="101">
        <v>649</v>
      </c>
      <c r="B664" s="75">
        <v>344</v>
      </c>
      <c r="C664" s="55" t="s">
        <v>1720</v>
      </c>
      <c r="D664" s="56">
        <f>'Прил.1.1 -перечень домов'!D669</f>
        <v>1977</v>
      </c>
      <c r="E664" s="79">
        <v>2311</v>
      </c>
      <c r="F664" s="76">
        <f>SUM('Прил.1.1 -перечень домов'!J669)*(3.9*31+4.13*26+6.71*16+7.69*12+8.45*12+9.29*252)</f>
        <v>6053386.5599999996</v>
      </c>
      <c r="G664" s="57">
        <f t="shared" si="396"/>
        <v>1843551.72</v>
      </c>
      <c r="H664" s="57">
        <f t="shared" si="402"/>
        <v>1698585</v>
      </c>
      <c r="I664" s="57">
        <v>0</v>
      </c>
      <c r="J664" s="57">
        <v>0</v>
      </c>
      <c r="K664" s="57">
        <v>0</v>
      </c>
      <c r="L664" s="54">
        <v>0</v>
      </c>
      <c r="M664" s="78">
        <v>0</v>
      </c>
      <c r="N664" s="79">
        <v>0</v>
      </c>
      <c r="O664" s="79"/>
      <c r="P664" s="78">
        <v>0</v>
      </c>
      <c r="Q664" s="78">
        <v>0</v>
      </c>
      <c r="R664" s="78">
        <v>0</v>
      </c>
      <c r="S664" s="78">
        <v>0</v>
      </c>
      <c r="T664" s="78">
        <v>0</v>
      </c>
      <c r="U664" s="78">
        <v>0</v>
      </c>
      <c r="V664" s="78">
        <v>0</v>
      </c>
      <c r="W664" s="101">
        <v>1</v>
      </c>
      <c r="X664" s="57">
        <f t="shared" si="403"/>
        <v>108617</v>
      </c>
      <c r="Y664" s="101">
        <v>1</v>
      </c>
      <c r="Z664" s="57">
        <f t="shared" si="375"/>
        <v>36349.72</v>
      </c>
      <c r="AA664" s="73"/>
      <c r="AB664" s="74"/>
      <c r="AC664" s="74"/>
    </row>
    <row r="665" spans="1:29" s="36" customFormat="1" ht="30" x14ac:dyDescent="0.25">
      <c r="A665" s="101">
        <v>650</v>
      </c>
      <c r="B665" s="75">
        <v>345</v>
      </c>
      <c r="C665" s="55" t="s">
        <v>1721</v>
      </c>
      <c r="D665" s="56">
        <f>'Прил.1.1 -перечень домов'!D670</f>
        <v>1961</v>
      </c>
      <c r="E665" s="79">
        <v>4058.6</v>
      </c>
      <c r="F665" s="76">
        <f>SUM('Прил.1.1 -перечень домов'!J670)*(3.9*31+4.13*26+6.71*16+7.69*12+8.45*12+9.29*252)</f>
        <v>10875658.560000001</v>
      </c>
      <c r="G665" s="57">
        <f t="shared" si="396"/>
        <v>3237662.92</v>
      </c>
      <c r="H665" s="57">
        <f t="shared" si="402"/>
        <v>2983071</v>
      </c>
      <c r="I665" s="78">
        <v>0</v>
      </c>
      <c r="J665" s="78">
        <v>0</v>
      </c>
      <c r="K665" s="78">
        <v>0</v>
      </c>
      <c r="L665" s="54">
        <v>0</v>
      </c>
      <c r="M665" s="78">
        <v>0</v>
      </c>
      <c r="N665" s="78">
        <v>0</v>
      </c>
      <c r="O665" s="78"/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101">
        <v>1</v>
      </c>
      <c r="X665" s="57">
        <f t="shared" si="403"/>
        <v>190754.2</v>
      </c>
      <c r="Y665" s="101">
        <v>1</v>
      </c>
      <c r="Z665" s="57">
        <f t="shared" si="375"/>
        <v>63837.72</v>
      </c>
      <c r="AA665" s="73">
        <v>7857153.3499999996</v>
      </c>
      <c r="AB665" s="74" t="s">
        <v>2121</v>
      </c>
      <c r="AC665" s="74">
        <v>2022</v>
      </c>
    </row>
    <row r="666" spans="1:29" s="36" customFormat="1" ht="30" x14ac:dyDescent="0.25">
      <c r="A666" s="101">
        <v>651</v>
      </c>
      <c r="B666" s="75">
        <v>346</v>
      </c>
      <c r="C666" s="55" t="s">
        <v>1722</v>
      </c>
      <c r="D666" s="56">
        <f>'Прил.1.1 -перечень домов'!D671</f>
        <v>1961</v>
      </c>
      <c r="E666" s="57">
        <v>4137.2</v>
      </c>
      <c r="F666" s="76">
        <f>SUM('Прил.1.1 -перечень домов'!J671)*(3.9*31+4.13*26+6.71*16+7.69*12+8.45*12+9.29*252)</f>
        <v>10799592.960000001</v>
      </c>
      <c r="G666" s="57">
        <f t="shared" si="396"/>
        <v>9475647.2100000009</v>
      </c>
      <c r="H666" s="57">
        <v>0</v>
      </c>
      <c r="I666" s="57">
        <v>0</v>
      </c>
      <c r="J666" s="57">
        <v>0</v>
      </c>
      <c r="K666" s="57">
        <v>0</v>
      </c>
      <c r="L666" s="54">
        <v>0</v>
      </c>
      <c r="M666" s="57">
        <v>0</v>
      </c>
      <c r="N666" s="57">
        <v>1377</v>
      </c>
      <c r="O666" s="57">
        <v>6596</v>
      </c>
      <c r="P666" s="57">
        <f>O666*N666</f>
        <v>9082692</v>
      </c>
      <c r="Q666" s="57">
        <v>0</v>
      </c>
      <c r="R666" s="57">
        <v>0</v>
      </c>
      <c r="S666" s="57">
        <v>0</v>
      </c>
      <c r="T666" s="57">
        <v>0</v>
      </c>
      <c r="U666" s="57">
        <v>0</v>
      </c>
      <c r="V666" s="57">
        <v>0</v>
      </c>
      <c r="W666" s="101">
        <v>1</v>
      </c>
      <c r="X666" s="57">
        <f t="shared" ref="X666" si="404">E666*48</f>
        <v>198585.60000000001</v>
      </c>
      <c r="Y666" s="101">
        <v>1</v>
      </c>
      <c r="Z666" s="57">
        <f t="shared" si="375"/>
        <v>194369.61</v>
      </c>
      <c r="AA666" s="73"/>
      <c r="AB666" s="74"/>
      <c r="AC666" s="74"/>
    </row>
    <row r="667" spans="1:29" s="36" customFormat="1" ht="30" x14ac:dyDescent="0.25">
      <c r="A667" s="101">
        <v>652</v>
      </c>
      <c r="B667" s="75">
        <v>347</v>
      </c>
      <c r="C667" s="55" t="s">
        <v>1723</v>
      </c>
      <c r="D667" s="56">
        <f>'Прил.1.1 -перечень домов'!D672</f>
        <v>1958</v>
      </c>
      <c r="E667" s="79">
        <v>2862.6</v>
      </c>
      <c r="F667" s="76">
        <f>SUM('Прил.1.1 -перечень домов'!J672)*(3.9*31+4.13*26+6.71*16+7.69*12+8.45*12+9.29*252)</f>
        <v>4186765.44</v>
      </c>
      <c r="G667" s="57">
        <f t="shared" ref="G667:G668" si="405">H667+I667+J667+K667+M667+P667+R667+T667+V667+X667+Z667</f>
        <v>2283579.04</v>
      </c>
      <c r="H667" s="57">
        <f t="shared" ref="H667" si="406">E667*735</f>
        <v>2104011</v>
      </c>
      <c r="I667" s="57">
        <v>0</v>
      </c>
      <c r="J667" s="57">
        <v>0</v>
      </c>
      <c r="K667" s="57">
        <v>0</v>
      </c>
      <c r="L667" s="54">
        <v>0</v>
      </c>
      <c r="M667" s="78">
        <v>0</v>
      </c>
      <c r="N667" s="79">
        <v>0</v>
      </c>
      <c r="O667" s="79"/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101">
        <v>1</v>
      </c>
      <c r="X667" s="57">
        <f t="shared" ref="X667" si="407">E667*47</f>
        <v>134542.20000000001</v>
      </c>
      <c r="Y667" s="101">
        <v>1</v>
      </c>
      <c r="Z667" s="57">
        <f t="shared" si="375"/>
        <v>45025.84</v>
      </c>
      <c r="AA667" s="73">
        <v>5083132.4400000004</v>
      </c>
      <c r="AB667" s="74" t="s">
        <v>2121</v>
      </c>
      <c r="AC667" s="74">
        <v>2021</v>
      </c>
    </row>
    <row r="668" spans="1:29" s="36" customFormat="1" ht="30" x14ac:dyDescent="0.25">
      <c r="A668" s="101">
        <v>653</v>
      </c>
      <c r="B668" s="75">
        <v>348</v>
      </c>
      <c r="C668" s="55" t="s">
        <v>1724</v>
      </c>
      <c r="D668" s="56">
        <f>'Прил.1.1 -перечень домов'!D673</f>
        <v>1958</v>
      </c>
      <c r="E668" s="57">
        <v>2069.5</v>
      </c>
      <c r="F668" s="76">
        <f>SUM('Прил.1.1 -перечень домов'!J673)*(3.9*31+4.13*26+6.71*16+7.69*12+8.45*12+9.29*252)</f>
        <v>5474713.9199999999</v>
      </c>
      <c r="G668" s="57">
        <f t="shared" si="405"/>
        <v>7911740.2400000002</v>
      </c>
      <c r="H668" s="57">
        <v>0</v>
      </c>
      <c r="I668" s="57">
        <v>0</v>
      </c>
      <c r="J668" s="57">
        <v>0</v>
      </c>
      <c r="K668" s="57">
        <v>0</v>
      </c>
      <c r="L668" s="54">
        <v>0</v>
      </c>
      <c r="M668" s="57">
        <v>0</v>
      </c>
      <c r="N668" s="57">
        <v>1159.5999999999999</v>
      </c>
      <c r="O668" s="57">
        <v>6596</v>
      </c>
      <c r="P668" s="57">
        <f>O668*N668</f>
        <v>7648721.5999999996</v>
      </c>
      <c r="Q668" s="57">
        <v>0</v>
      </c>
      <c r="R668" s="57">
        <v>0</v>
      </c>
      <c r="S668" s="57">
        <v>0</v>
      </c>
      <c r="T668" s="57">
        <v>0</v>
      </c>
      <c r="U668" s="57">
        <v>0</v>
      </c>
      <c r="V668" s="57">
        <v>0</v>
      </c>
      <c r="W668" s="101">
        <v>1</v>
      </c>
      <c r="X668" s="57">
        <f t="shared" ref="X668" si="408">E668*48</f>
        <v>99336</v>
      </c>
      <c r="Y668" s="101">
        <v>1</v>
      </c>
      <c r="Z668" s="57">
        <f t="shared" si="375"/>
        <v>163682.64000000001</v>
      </c>
      <c r="AA668" s="73"/>
      <c r="AB668" s="74"/>
      <c r="AC668" s="74"/>
    </row>
    <row r="669" spans="1:29" s="36" customFormat="1" ht="30" x14ac:dyDescent="0.25">
      <c r="A669" s="101">
        <v>654</v>
      </c>
      <c r="B669" s="75">
        <v>349</v>
      </c>
      <c r="C669" s="55" t="s">
        <v>1725</v>
      </c>
      <c r="D669" s="56">
        <f>'Прил.1.1 -перечень домов'!D674</f>
        <v>1958</v>
      </c>
      <c r="E669" s="79">
        <v>2129.8000000000002</v>
      </c>
      <c r="F669" s="76">
        <f>SUM('Прил.1.1 -перечень домов'!J674)*(3.9*31+4.13*26+6.71*16+7.69*12+8.45*12+9.29*252)</f>
        <v>5619669.1200000001</v>
      </c>
      <c r="G669" s="57">
        <f t="shared" ref="G669:G673" si="409">H669+I669+J669+K669+M669+P669+R669+T669+V669+X669+Z669</f>
        <v>1699003.22</v>
      </c>
      <c r="H669" s="57">
        <f t="shared" ref="H669:H670" si="410">E669*735</f>
        <v>1565403</v>
      </c>
      <c r="I669" s="57">
        <v>0</v>
      </c>
      <c r="J669" s="57">
        <v>0</v>
      </c>
      <c r="K669" s="57">
        <v>0</v>
      </c>
      <c r="L669" s="54">
        <v>0</v>
      </c>
      <c r="M669" s="78">
        <v>0</v>
      </c>
      <c r="N669" s="79">
        <v>0</v>
      </c>
      <c r="O669" s="79"/>
      <c r="P669" s="78">
        <v>0</v>
      </c>
      <c r="Q669" s="78">
        <v>0</v>
      </c>
      <c r="R669" s="78">
        <v>0</v>
      </c>
      <c r="S669" s="78">
        <v>0</v>
      </c>
      <c r="T669" s="78">
        <v>0</v>
      </c>
      <c r="U669" s="78">
        <v>0</v>
      </c>
      <c r="V669" s="78">
        <v>0</v>
      </c>
      <c r="W669" s="101">
        <v>1</v>
      </c>
      <c r="X669" s="57">
        <f t="shared" ref="X669:X670" si="411">E669*47</f>
        <v>100100.6</v>
      </c>
      <c r="Y669" s="101">
        <v>1</v>
      </c>
      <c r="Z669" s="57">
        <f t="shared" si="375"/>
        <v>33499.620000000003</v>
      </c>
      <c r="AA669" s="73">
        <v>3623074.69</v>
      </c>
      <c r="AB669" s="74" t="s">
        <v>2121</v>
      </c>
      <c r="AC669" s="74">
        <v>2020</v>
      </c>
    </row>
    <row r="670" spans="1:29" s="36" customFormat="1" ht="30" x14ac:dyDescent="0.25">
      <c r="A670" s="101">
        <v>655</v>
      </c>
      <c r="B670" s="75">
        <v>350</v>
      </c>
      <c r="C670" s="55" t="s">
        <v>1726</v>
      </c>
      <c r="D670" s="56">
        <f>'Прил.1.1 -перечень домов'!D675</f>
        <v>1959</v>
      </c>
      <c r="E670" s="79">
        <v>1963.2</v>
      </c>
      <c r="F670" s="76">
        <f>SUM('Прил.1.1 -перечень домов'!J675)*(3.9*31+4.13*26+6.71*16+7.69*12+8.45*12+9.29*252)</f>
        <v>5191405.4400000004</v>
      </c>
      <c r="G670" s="57">
        <f t="shared" si="409"/>
        <v>1566101.57</v>
      </c>
      <c r="H670" s="57">
        <f t="shared" si="410"/>
        <v>1442952</v>
      </c>
      <c r="I670" s="57">
        <v>0</v>
      </c>
      <c r="J670" s="57">
        <v>0</v>
      </c>
      <c r="K670" s="57">
        <v>0</v>
      </c>
      <c r="L670" s="54">
        <v>0</v>
      </c>
      <c r="M670" s="78">
        <v>0</v>
      </c>
      <c r="N670" s="79">
        <v>0</v>
      </c>
      <c r="O670" s="79"/>
      <c r="P670" s="78">
        <v>0</v>
      </c>
      <c r="Q670" s="78">
        <v>0</v>
      </c>
      <c r="R670" s="78">
        <v>0</v>
      </c>
      <c r="S670" s="78">
        <v>0</v>
      </c>
      <c r="T670" s="78">
        <v>0</v>
      </c>
      <c r="U670" s="78">
        <v>0</v>
      </c>
      <c r="V670" s="78">
        <v>0</v>
      </c>
      <c r="W670" s="101">
        <v>1</v>
      </c>
      <c r="X670" s="57">
        <f t="shared" si="411"/>
        <v>92270.399999999994</v>
      </c>
      <c r="Y670" s="101">
        <v>1</v>
      </c>
      <c r="Z670" s="57">
        <f t="shared" si="375"/>
        <v>30879.17</v>
      </c>
      <c r="AA670" s="73">
        <v>3220348.53</v>
      </c>
      <c r="AB670" s="74" t="s">
        <v>2121</v>
      </c>
      <c r="AC670" s="74">
        <v>2021</v>
      </c>
    </row>
    <row r="671" spans="1:29" s="36" customFormat="1" ht="30" x14ac:dyDescent="0.25">
      <c r="A671" s="101">
        <v>656</v>
      </c>
      <c r="B671" s="75">
        <v>351</v>
      </c>
      <c r="C671" s="55" t="s">
        <v>1727</v>
      </c>
      <c r="D671" s="56">
        <f>'Прил.1.1 -перечень домов'!D676</f>
        <v>1960</v>
      </c>
      <c r="E671" s="79">
        <v>1744.9</v>
      </c>
      <c r="F671" s="76">
        <f>SUM('Прил.1.1 -перечень домов'!J676)*(3.9*31+4.13*26+6.71*16+7.69*12+8.45*12+9.29*252)</f>
        <v>4541833.92</v>
      </c>
      <c r="G671" s="57">
        <f t="shared" si="409"/>
        <v>4911509.62</v>
      </c>
      <c r="H671" s="57">
        <v>0</v>
      </c>
      <c r="I671" s="57">
        <f>E671*2700</f>
        <v>4711230</v>
      </c>
      <c r="J671" s="57">
        <v>0</v>
      </c>
      <c r="K671" s="57">
        <v>0</v>
      </c>
      <c r="L671" s="54">
        <v>0</v>
      </c>
      <c r="M671" s="57">
        <v>0</v>
      </c>
      <c r="N671" s="57">
        <v>0</v>
      </c>
      <c r="O671" s="57"/>
      <c r="P671" s="57">
        <v>0</v>
      </c>
      <c r="Q671" s="57">
        <v>0</v>
      </c>
      <c r="R671" s="57">
        <v>0</v>
      </c>
      <c r="S671" s="57">
        <v>0</v>
      </c>
      <c r="T671" s="57">
        <v>0</v>
      </c>
      <c r="U671" s="57">
        <v>0</v>
      </c>
      <c r="V671" s="57">
        <v>0</v>
      </c>
      <c r="W671" s="101">
        <v>1</v>
      </c>
      <c r="X671" s="57">
        <f>E671*57</f>
        <v>99459.3</v>
      </c>
      <c r="Y671" s="101">
        <v>1</v>
      </c>
      <c r="Z671" s="57">
        <f t="shared" si="375"/>
        <v>100820.32</v>
      </c>
      <c r="AA671" s="73">
        <v>1388147.59</v>
      </c>
      <c r="AB671" s="74" t="s">
        <v>2126</v>
      </c>
      <c r="AC671" s="74">
        <v>2020</v>
      </c>
    </row>
    <row r="672" spans="1:29" s="36" customFormat="1" ht="30" x14ac:dyDescent="0.25">
      <c r="A672" s="101">
        <v>657</v>
      </c>
      <c r="B672" s="75">
        <v>352</v>
      </c>
      <c r="C672" s="55" t="s">
        <v>1728</v>
      </c>
      <c r="D672" s="56">
        <f>'Прил.1.1 -перечень домов'!D677</f>
        <v>1961</v>
      </c>
      <c r="E672" s="79">
        <v>1764.7</v>
      </c>
      <c r="F672" s="76">
        <f>SUM('Прил.1.1 -перечень домов'!J677)*(3.9*31+4.13*26+6.71*16+7.69*12+8.45*12+9.29*252)</f>
        <v>4731854.4000000004</v>
      </c>
      <c r="G672" s="57">
        <f t="shared" si="409"/>
        <v>1407752.37</v>
      </c>
      <c r="H672" s="57">
        <f t="shared" ref="H672" si="412">E672*735</f>
        <v>1297054.5</v>
      </c>
      <c r="I672" s="57">
        <v>0</v>
      </c>
      <c r="J672" s="57">
        <v>0</v>
      </c>
      <c r="K672" s="57">
        <v>0</v>
      </c>
      <c r="L672" s="54">
        <v>0</v>
      </c>
      <c r="M672" s="78">
        <v>0</v>
      </c>
      <c r="N672" s="79">
        <v>0</v>
      </c>
      <c r="O672" s="79"/>
      <c r="P672" s="78">
        <v>0</v>
      </c>
      <c r="Q672" s="78">
        <v>0</v>
      </c>
      <c r="R672" s="78">
        <v>0</v>
      </c>
      <c r="S672" s="78">
        <v>0</v>
      </c>
      <c r="T672" s="78">
        <v>0</v>
      </c>
      <c r="U672" s="78">
        <v>0</v>
      </c>
      <c r="V672" s="78">
        <v>0</v>
      </c>
      <c r="W672" s="101">
        <v>1</v>
      </c>
      <c r="X672" s="57">
        <f t="shared" ref="X672" si="413">E672*47</f>
        <v>82940.899999999994</v>
      </c>
      <c r="Y672" s="101">
        <v>1</v>
      </c>
      <c r="Z672" s="57">
        <f t="shared" si="375"/>
        <v>27756.97</v>
      </c>
      <c r="AA672" s="73">
        <v>892023.71</v>
      </c>
      <c r="AB672" s="74" t="s">
        <v>2122</v>
      </c>
      <c r="AC672" s="74">
        <v>2021</v>
      </c>
    </row>
    <row r="673" spans="1:29" s="36" customFormat="1" ht="30" x14ac:dyDescent="0.25">
      <c r="A673" s="101">
        <v>658</v>
      </c>
      <c r="B673" s="75">
        <v>353</v>
      </c>
      <c r="C673" s="55" t="s">
        <v>1729</v>
      </c>
      <c r="D673" s="56">
        <f>'Прил.1.1 -перечень домов'!D678</f>
        <v>1959</v>
      </c>
      <c r="E673" s="79">
        <v>5978.8</v>
      </c>
      <c r="F673" s="76">
        <f>SUM('Прил.1.1 -перечень домов'!J678)*(3.9*31+4.13*26+6.71*16+7.69*12+8.45*12+9.29*252)</f>
        <v>15862404.48</v>
      </c>
      <c r="G673" s="57">
        <f t="shared" si="409"/>
        <v>16829006.66</v>
      </c>
      <c r="H673" s="57">
        <v>0</v>
      </c>
      <c r="I673" s="57">
        <f>E673*2700</f>
        <v>16142760</v>
      </c>
      <c r="J673" s="57">
        <v>0</v>
      </c>
      <c r="K673" s="57">
        <v>0</v>
      </c>
      <c r="L673" s="54">
        <v>0</v>
      </c>
      <c r="M673" s="57">
        <v>0</v>
      </c>
      <c r="N673" s="57">
        <v>0</v>
      </c>
      <c r="O673" s="57"/>
      <c r="P673" s="57">
        <v>0</v>
      </c>
      <c r="Q673" s="57">
        <v>0</v>
      </c>
      <c r="R673" s="57">
        <v>0</v>
      </c>
      <c r="S673" s="57">
        <v>0</v>
      </c>
      <c r="T673" s="57">
        <v>0</v>
      </c>
      <c r="U673" s="57">
        <v>0</v>
      </c>
      <c r="V673" s="57">
        <v>0</v>
      </c>
      <c r="W673" s="101">
        <v>1</v>
      </c>
      <c r="X673" s="57">
        <f>E673*57</f>
        <v>340791.6</v>
      </c>
      <c r="Y673" s="101">
        <v>1</v>
      </c>
      <c r="Z673" s="57">
        <f t="shared" si="375"/>
        <v>345455.06</v>
      </c>
      <c r="AA673" s="73">
        <v>4618241.07</v>
      </c>
      <c r="AB673" s="74" t="s">
        <v>2126</v>
      </c>
      <c r="AC673" s="74">
        <v>2020</v>
      </c>
    </row>
    <row r="674" spans="1:29" s="36" customFormat="1" ht="30" x14ac:dyDescent="0.25">
      <c r="A674" s="101">
        <v>659</v>
      </c>
      <c r="B674" s="75">
        <v>354</v>
      </c>
      <c r="C674" s="55" t="s">
        <v>1730</v>
      </c>
      <c r="D674" s="56">
        <f>'Прил.1.1 -перечень домов'!D679</f>
        <v>1961</v>
      </c>
      <c r="E674" s="57">
        <v>2836.5</v>
      </c>
      <c r="F674" s="76">
        <f>SUM('Прил.1.1 -перечень домов'!J679)*(3.9*31+4.13*26+6.71*16+7.69*12+8.45*12+9.29*252)</f>
        <v>7757830.0800000001</v>
      </c>
      <c r="G674" s="57">
        <f t="shared" ref="G674:G675" si="414">H674+I674+J674+K674+M674+P674+R674+T674+V674+X674+Z674</f>
        <v>3826091.46</v>
      </c>
      <c r="H674" s="57">
        <v>0</v>
      </c>
      <c r="I674" s="57">
        <v>0</v>
      </c>
      <c r="J674" s="57">
        <v>0</v>
      </c>
      <c r="K674" s="57">
        <v>0</v>
      </c>
      <c r="L674" s="54">
        <v>0</v>
      </c>
      <c r="M674" s="57">
        <v>0</v>
      </c>
      <c r="N674" s="57">
        <v>547.70000000000005</v>
      </c>
      <c r="O674" s="57">
        <v>6596</v>
      </c>
      <c r="P674" s="57">
        <f>O674*N674</f>
        <v>3612629.2</v>
      </c>
      <c r="Q674" s="57">
        <v>0</v>
      </c>
      <c r="R674" s="57">
        <v>0</v>
      </c>
      <c r="S674" s="57">
        <v>0</v>
      </c>
      <c r="T674" s="57">
        <v>0</v>
      </c>
      <c r="U674" s="57">
        <v>0</v>
      </c>
      <c r="V674" s="57">
        <v>0</v>
      </c>
      <c r="W674" s="101">
        <v>1</v>
      </c>
      <c r="X674" s="57">
        <f t="shared" ref="X674" si="415">E674*48</f>
        <v>136152</v>
      </c>
      <c r="Y674" s="101">
        <v>1</v>
      </c>
      <c r="Z674" s="57">
        <f t="shared" si="375"/>
        <v>77310.259999999995</v>
      </c>
      <c r="AA674" s="73">
        <v>1175658.49</v>
      </c>
      <c r="AB674" s="74" t="s">
        <v>2122</v>
      </c>
      <c r="AC674" s="74">
        <v>2021</v>
      </c>
    </row>
    <row r="675" spans="1:29" s="36" customFormat="1" ht="30" x14ac:dyDescent="0.25">
      <c r="A675" s="101">
        <v>660</v>
      </c>
      <c r="B675" s="75">
        <v>355</v>
      </c>
      <c r="C675" s="55" t="s">
        <v>1731</v>
      </c>
      <c r="D675" s="56">
        <f>'Прил.1.1 -перечень домов'!D680</f>
        <v>1959</v>
      </c>
      <c r="E675" s="79">
        <v>3347.4</v>
      </c>
      <c r="F675" s="76">
        <f>SUM('Прил.1.1 -перечень домов'!J680)*(3.9*31+4.13*26+6.71*16+7.69*12+8.45*12+9.29*252)</f>
        <v>8847433.9199999999</v>
      </c>
      <c r="G675" s="57">
        <f t="shared" si="414"/>
        <v>11823717.75</v>
      </c>
      <c r="H675" s="57">
        <v>0</v>
      </c>
      <c r="I675" s="57">
        <v>0</v>
      </c>
      <c r="J675" s="57">
        <v>0</v>
      </c>
      <c r="K675" s="57">
        <v>0</v>
      </c>
      <c r="L675" s="54">
        <v>0</v>
      </c>
      <c r="M675" s="57">
        <v>0</v>
      </c>
      <c r="N675" s="57">
        <v>0</v>
      </c>
      <c r="O675" s="57"/>
      <c r="P675" s="57">
        <v>0</v>
      </c>
      <c r="Q675" s="57">
        <v>0</v>
      </c>
      <c r="R675" s="57">
        <v>0</v>
      </c>
      <c r="S675" s="57">
        <v>0</v>
      </c>
      <c r="T675" s="57">
        <f>E675*3421</f>
        <v>11451455.4</v>
      </c>
      <c r="U675" s="57">
        <v>0</v>
      </c>
      <c r="V675" s="57">
        <v>0</v>
      </c>
      <c r="W675" s="101">
        <v>1</v>
      </c>
      <c r="X675" s="57">
        <f>E675*38</f>
        <v>127201.2</v>
      </c>
      <c r="Y675" s="101">
        <v>1</v>
      </c>
      <c r="Z675" s="57">
        <f t="shared" si="375"/>
        <v>245061.15</v>
      </c>
      <c r="AA675" s="73">
        <v>2645172.94</v>
      </c>
      <c r="AB675" s="74" t="s">
        <v>2126</v>
      </c>
      <c r="AC675" s="74">
        <v>2020</v>
      </c>
    </row>
    <row r="676" spans="1:29" s="36" customFormat="1" ht="30" x14ac:dyDescent="0.25">
      <c r="A676" s="101">
        <v>661</v>
      </c>
      <c r="B676" s="75">
        <v>356</v>
      </c>
      <c r="C676" s="55" t="s">
        <v>1732</v>
      </c>
      <c r="D676" s="56">
        <f>'Прил.1.1 -перечень домов'!D681</f>
        <v>1972</v>
      </c>
      <c r="E676" s="79">
        <v>3965.51</v>
      </c>
      <c r="F676" s="76">
        <f>SUM('Прил.1.1 -перечень домов'!J681)*(3.9*31+4.13*26+6.71*16+7.69*12+8.45*12+9.29*252)</f>
        <v>9185882.7799999993</v>
      </c>
      <c r="G676" s="57">
        <f t="shared" ref="G676:G721" si="416">H676+I676+J676+K676+M676+P676+R676+T676+V676+X676+Z676</f>
        <v>11162038.24</v>
      </c>
      <c r="H676" s="57">
        <v>0</v>
      </c>
      <c r="I676" s="57">
        <f t="shared" ref="I676:I677" si="417">E676*2700</f>
        <v>10706877</v>
      </c>
      <c r="J676" s="57">
        <v>0</v>
      </c>
      <c r="K676" s="57">
        <v>0</v>
      </c>
      <c r="L676" s="54">
        <v>0</v>
      </c>
      <c r="M676" s="78">
        <v>0</v>
      </c>
      <c r="N676" s="79">
        <v>0</v>
      </c>
      <c r="O676" s="79"/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101">
        <v>1</v>
      </c>
      <c r="X676" s="57">
        <f>E676*57</f>
        <v>226034.07</v>
      </c>
      <c r="Y676" s="101">
        <v>1</v>
      </c>
      <c r="Z676" s="57">
        <f t="shared" si="375"/>
        <v>229127.17</v>
      </c>
      <c r="AA676" s="73"/>
      <c r="AB676" s="74"/>
      <c r="AC676" s="74"/>
    </row>
    <row r="677" spans="1:29" s="36" customFormat="1" ht="30" x14ac:dyDescent="0.25">
      <c r="A677" s="101">
        <v>662</v>
      </c>
      <c r="B677" s="75">
        <v>357</v>
      </c>
      <c r="C677" s="55" t="s">
        <v>1733</v>
      </c>
      <c r="D677" s="56">
        <f>'Прил.1.1 -перечень домов'!D682</f>
        <v>1969</v>
      </c>
      <c r="E677" s="79">
        <v>402.2</v>
      </c>
      <c r="F677" s="76">
        <f>SUM('Прил.1.1 -перечень домов'!J682)*(3.9*31+4.13*26+6.71*16+7.69*12+8.45*12+9.29*252)</f>
        <v>1009232.64</v>
      </c>
      <c r="G677" s="57">
        <f t="shared" si="416"/>
        <v>1132104.52</v>
      </c>
      <c r="H677" s="57">
        <v>0</v>
      </c>
      <c r="I677" s="57">
        <f t="shared" si="417"/>
        <v>1085940</v>
      </c>
      <c r="J677" s="57">
        <v>0</v>
      </c>
      <c r="K677" s="57">
        <v>0</v>
      </c>
      <c r="L677" s="54">
        <v>0</v>
      </c>
      <c r="M677" s="78">
        <v>0</v>
      </c>
      <c r="N677" s="79">
        <v>0</v>
      </c>
      <c r="O677" s="79"/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101">
        <v>1</v>
      </c>
      <c r="X677" s="57">
        <f>E677*57</f>
        <v>22925.4</v>
      </c>
      <c r="Y677" s="101">
        <v>1</v>
      </c>
      <c r="Z677" s="57">
        <f t="shared" si="375"/>
        <v>23239.119999999999</v>
      </c>
      <c r="AA677" s="73"/>
      <c r="AB677" s="74"/>
      <c r="AC677" s="74"/>
    </row>
    <row r="678" spans="1:29" s="36" customFormat="1" ht="30" x14ac:dyDescent="0.25">
      <c r="A678" s="101">
        <v>663</v>
      </c>
      <c r="B678" s="75">
        <v>358</v>
      </c>
      <c r="C678" s="55" t="s">
        <v>1734</v>
      </c>
      <c r="D678" s="56">
        <f>'Прил.1.1 -перечень домов'!D683</f>
        <v>1933</v>
      </c>
      <c r="E678" s="79">
        <v>2389.65</v>
      </c>
      <c r="F678" s="76">
        <f>SUM('Прил.1.1 -перечень домов'!J683)*(3.9*31+4.13*26+6.71*16+7.69*12+8.45*12+9.29*252)</f>
        <v>6023390.8799999999</v>
      </c>
      <c r="G678" s="57">
        <f t="shared" si="416"/>
        <v>8440744.1899999995</v>
      </c>
      <c r="H678" s="57">
        <v>0</v>
      </c>
      <c r="I678" s="57">
        <v>0</v>
      </c>
      <c r="J678" s="57">
        <v>0</v>
      </c>
      <c r="K678" s="57">
        <v>0</v>
      </c>
      <c r="L678" s="54">
        <v>0</v>
      </c>
      <c r="M678" s="57">
        <v>0</v>
      </c>
      <c r="N678" s="57">
        <v>0</v>
      </c>
      <c r="O678" s="57"/>
      <c r="P678" s="57">
        <v>0</v>
      </c>
      <c r="Q678" s="57">
        <v>0</v>
      </c>
      <c r="R678" s="57">
        <v>0</v>
      </c>
      <c r="S678" s="57">
        <v>0</v>
      </c>
      <c r="T678" s="57">
        <f>E678*3421</f>
        <v>8174992.6500000004</v>
      </c>
      <c r="U678" s="57">
        <v>0</v>
      </c>
      <c r="V678" s="57">
        <v>0</v>
      </c>
      <c r="W678" s="101">
        <v>1</v>
      </c>
      <c r="X678" s="57">
        <f>E678*38</f>
        <v>90806.7</v>
      </c>
      <c r="Y678" s="101">
        <v>1</v>
      </c>
      <c r="Z678" s="57">
        <f t="shared" si="375"/>
        <v>174944.84</v>
      </c>
      <c r="AA678" s="73"/>
      <c r="AB678" s="74"/>
      <c r="AC678" s="74"/>
    </row>
    <row r="679" spans="1:29" s="36" customFormat="1" ht="30" x14ac:dyDescent="0.25">
      <c r="A679" s="101">
        <v>664</v>
      </c>
      <c r="B679" s="75">
        <v>359</v>
      </c>
      <c r="C679" s="55" t="s">
        <v>1735</v>
      </c>
      <c r="D679" s="56">
        <f>'Прил.1.1 -перечень домов'!D684</f>
        <v>1946</v>
      </c>
      <c r="E679" s="57">
        <v>635.4</v>
      </c>
      <c r="F679" s="76">
        <f>SUM('Прил.1.1 -перечень домов'!J684)*(3.9*31+4.13*26+6.71*16+7.69*12+8.45*12+9.29*252)</f>
        <v>1659378.24</v>
      </c>
      <c r="G679" s="57">
        <f t="shared" si="416"/>
        <v>2054174</v>
      </c>
      <c r="H679" s="57">
        <v>0</v>
      </c>
      <c r="I679" s="57">
        <v>0</v>
      </c>
      <c r="J679" s="57">
        <v>0</v>
      </c>
      <c r="K679" s="57">
        <v>0</v>
      </c>
      <c r="L679" s="54">
        <v>0</v>
      </c>
      <c r="M679" s="57">
        <v>0</v>
      </c>
      <c r="N679" s="57">
        <v>421.1</v>
      </c>
      <c r="O679" s="57">
        <v>4705</v>
      </c>
      <c r="P679" s="57">
        <f>O679*N679</f>
        <v>1981275.5</v>
      </c>
      <c r="Q679" s="57">
        <v>0</v>
      </c>
      <c r="R679" s="57">
        <v>0</v>
      </c>
      <c r="S679" s="57">
        <v>0</v>
      </c>
      <c r="T679" s="57">
        <v>0</v>
      </c>
      <c r="U679" s="57">
        <v>0</v>
      </c>
      <c r="V679" s="57">
        <v>0</v>
      </c>
      <c r="W679" s="101">
        <v>1</v>
      </c>
      <c r="X679" s="57">
        <f t="shared" ref="X679" si="418">E679*48</f>
        <v>30499.200000000001</v>
      </c>
      <c r="Y679" s="101">
        <v>1</v>
      </c>
      <c r="Z679" s="57">
        <f t="shared" si="375"/>
        <v>42399.3</v>
      </c>
      <c r="AA679" s="73"/>
      <c r="AB679" s="74"/>
      <c r="AC679" s="74"/>
    </row>
    <row r="680" spans="1:29" s="36" customFormat="1" ht="30" x14ac:dyDescent="0.25">
      <c r="A680" s="101">
        <v>665</v>
      </c>
      <c r="B680" s="75">
        <v>360</v>
      </c>
      <c r="C680" s="55" t="s">
        <v>1736</v>
      </c>
      <c r="D680" s="56">
        <f>'Прил.1.1 -перечень домов'!D685</f>
        <v>1960</v>
      </c>
      <c r="E680" s="79">
        <v>649.79999999999995</v>
      </c>
      <c r="F680" s="76">
        <f>SUM('Прил.1.1 -перечень домов'!J685)*(3.9*31+4.13*26+6.71*16+7.69*12+8.45*12+9.29*252)</f>
        <v>1724536.32</v>
      </c>
      <c r="G680" s="57">
        <f t="shared" si="416"/>
        <v>1829044.04</v>
      </c>
      <c r="H680" s="57">
        <v>0</v>
      </c>
      <c r="I680" s="57">
        <f t="shared" ref="I680:I682" si="419">E680*2700</f>
        <v>1754460</v>
      </c>
      <c r="J680" s="57">
        <v>0</v>
      </c>
      <c r="K680" s="57">
        <v>0</v>
      </c>
      <c r="L680" s="54">
        <v>0</v>
      </c>
      <c r="M680" s="78">
        <v>0</v>
      </c>
      <c r="N680" s="79">
        <v>0</v>
      </c>
      <c r="O680" s="79"/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101">
        <v>1</v>
      </c>
      <c r="X680" s="57">
        <f>E680*57</f>
        <v>37038.6</v>
      </c>
      <c r="Y680" s="101">
        <v>1</v>
      </c>
      <c r="Z680" s="57">
        <f t="shared" si="375"/>
        <v>37545.440000000002</v>
      </c>
      <c r="AA680" s="73">
        <v>1454083.28</v>
      </c>
      <c r="AB680" s="74" t="s">
        <v>2121</v>
      </c>
      <c r="AC680" s="74">
        <v>2020</v>
      </c>
    </row>
    <row r="681" spans="1:29" s="36" customFormat="1" ht="30" x14ac:dyDescent="0.25">
      <c r="A681" s="101">
        <v>666</v>
      </c>
      <c r="B681" s="75">
        <v>361</v>
      </c>
      <c r="C681" s="55" t="s">
        <v>1737</v>
      </c>
      <c r="D681" s="56">
        <f>'Прил.1.1 -перечень домов'!D686</f>
        <v>1982</v>
      </c>
      <c r="E681" s="79">
        <v>4441.3999999999996</v>
      </c>
      <c r="F681" s="76">
        <f>SUM('Прил.1.1 -перечень домов'!J686)*(3.9*31+4.13*26+6.71*16+7.69*12+8.45*12+9.29*252)</f>
        <v>11894076.48</v>
      </c>
      <c r="G681" s="57">
        <f t="shared" si="416"/>
        <v>12501563.890000001</v>
      </c>
      <c r="H681" s="57">
        <v>0</v>
      </c>
      <c r="I681" s="57">
        <f t="shared" si="419"/>
        <v>11991780</v>
      </c>
      <c r="J681" s="57">
        <v>0</v>
      </c>
      <c r="K681" s="57">
        <v>0</v>
      </c>
      <c r="L681" s="54">
        <v>0</v>
      </c>
      <c r="M681" s="57">
        <v>0</v>
      </c>
      <c r="N681" s="57">
        <v>0</v>
      </c>
      <c r="O681" s="57"/>
      <c r="P681" s="57">
        <v>0</v>
      </c>
      <c r="Q681" s="57">
        <v>0</v>
      </c>
      <c r="R681" s="57">
        <v>0</v>
      </c>
      <c r="S681" s="57">
        <v>0</v>
      </c>
      <c r="T681" s="57">
        <v>0</v>
      </c>
      <c r="U681" s="57">
        <v>0</v>
      </c>
      <c r="V681" s="57">
        <v>0</v>
      </c>
      <c r="W681" s="101">
        <v>1</v>
      </c>
      <c r="X681" s="57">
        <f t="shared" ref="X681:X682" si="420">E681*57</f>
        <v>253159.8</v>
      </c>
      <c r="Y681" s="101">
        <v>1</v>
      </c>
      <c r="Z681" s="57">
        <f t="shared" si="375"/>
        <v>256624.09</v>
      </c>
      <c r="AA681" s="73"/>
      <c r="AB681" s="74"/>
      <c r="AC681" s="74"/>
    </row>
    <row r="682" spans="1:29" s="36" customFormat="1" ht="30" x14ac:dyDescent="0.25">
      <c r="A682" s="101">
        <v>667</v>
      </c>
      <c r="B682" s="75">
        <v>362</v>
      </c>
      <c r="C682" s="55" t="s">
        <v>1738</v>
      </c>
      <c r="D682" s="56">
        <f>'Прил.1.1 -перечень домов'!D687</f>
        <v>1955</v>
      </c>
      <c r="E682" s="79">
        <v>2062.6</v>
      </c>
      <c r="F682" s="76">
        <f>SUM('Прил.1.1 -перечень домов'!J687)*(3.9*31+4.13*26+6.71*16+7.69*12+8.45*12+9.29*252)</f>
        <v>5437111.6799999997</v>
      </c>
      <c r="G682" s="57">
        <f t="shared" si="416"/>
        <v>5805765.2300000004</v>
      </c>
      <c r="H682" s="57">
        <v>0</v>
      </c>
      <c r="I682" s="57">
        <f t="shared" si="419"/>
        <v>5569020</v>
      </c>
      <c r="J682" s="57">
        <v>0</v>
      </c>
      <c r="K682" s="57">
        <v>0</v>
      </c>
      <c r="L682" s="54">
        <v>0</v>
      </c>
      <c r="M682" s="57">
        <v>0</v>
      </c>
      <c r="N682" s="57">
        <v>0</v>
      </c>
      <c r="O682" s="57"/>
      <c r="P682" s="57">
        <v>0</v>
      </c>
      <c r="Q682" s="57">
        <v>0</v>
      </c>
      <c r="R682" s="57">
        <v>0</v>
      </c>
      <c r="S682" s="57">
        <v>0</v>
      </c>
      <c r="T682" s="57">
        <v>0</v>
      </c>
      <c r="U682" s="57">
        <v>0</v>
      </c>
      <c r="V682" s="57">
        <v>0</v>
      </c>
      <c r="W682" s="101">
        <v>1</v>
      </c>
      <c r="X682" s="57">
        <f t="shared" si="420"/>
        <v>117568.2</v>
      </c>
      <c r="Y682" s="101">
        <v>1</v>
      </c>
      <c r="Z682" s="57">
        <f t="shared" si="375"/>
        <v>119177.03</v>
      </c>
      <c r="AA682" s="73"/>
      <c r="AB682" s="74"/>
      <c r="AC682" s="74"/>
    </row>
    <row r="683" spans="1:29" s="36" customFormat="1" ht="30" x14ac:dyDescent="0.25">
      <c r="A683" s="101">
        <v>668</v>
      </c>
      <c r="B683" s="75">
        <v>363</v>
      </c>
      <c r="C683" s="55" t="s">
        <v>1739</v>
      </c>
      <c r="D683" s="56">
        <f>'Прил.1.1 -перечень домов'!D688</f>
        <v>1958</v>
      </c>
      <c r="E683" s="79">
        <v>2395.1999999999998</v>
      </c>
      <c r="F683" s="76">
        <f>SUM('Прил.1.1 -перечень домов'!J688)*(3.9*31+4.13*26+6.71*16+7.69*12+8.45*12+9.29*252)</f>
        <v>6178248.96</v>
      </c>
      <c r="G683" s="57">
        <f t="shared" si="416"/>
        <v>8460347.9499999993</v>
      </c>
      <c r="H683" s="57">
        <v>0</v>
      </c>
      <c r="I683" s="57">
        <v>0</v>
      </c>
      <c r="J683" s="57">
        <v>0</v>
      </c>
      <c r="K683" s="57">
        <v>0</v>
      </c>
      <c r="L683" s="54">
        <v>0</v>
      </c>
      <c r="M683" s="57">
        <v>0</v>
      </c>
      <c r="N683" s="57">
        <v>0</v>
      </c>
      <c r="O683" s="57"/>
      <c r="P683" s="57">
        <v>0</v>
      </c>
      <c r="Q683" s="57">
        <v>0</v>
      </c>
      <c r="R683" s="57">
        <v>0</v>
      </c>
      <c r="S683" s="57">
        <v>0</v>
      </c>
      <c r="T683" s="57">
        <f>E683*3421</f>
        <v>8193979.2000000002</v>
      </c>
      <c r="U683" s="57">
        <v>0</v>
      </c>
      <c r="V683" s="57">
        <v>0</v>
      </c>
      <c r="W683" s="101">
        <v>1</v>
      </c>
      <c r="X683" s="57">
        <f>E683*38</f>
        <v>91017.600000000006</v>
      </c>
      <c r="Y683" s="101">
        <v>1</v>
      </c>
      <c r="Z683" s="57">
        <f t="shared" si="375"/>
        <v>175351.15</v>
      </c>
      <c r="AA683" s="73">
        <v>1980180</v>
      </c>
      <c r="AB683" s="74" t="s">
        <v>2121</v>
      </c>
      <c r="AC683" s="74">
        <v>2016</v>
      </c>
    </row>
    <row r="684" spans="1:29" s="36" customFormat="1" ht="30" x14ac:dyDescent="0.25">
      <c r="A684" s="101">
        <v>669</v>
      </c>
      <c r="B684" s="75">
        <v>364</v>
      </c>
      <c r="C684" s="55" t="s">
        <v>1740</v>
      </c>
      <c r="D684" s="56">
        <f>'Прил.1.1 -перечень домов'!D689</f>
        <v>1980</v>
      </c>
      <c r="E684" s="57">
        <v>3711.81</v>
      </c>
      <c r="F684" s="76">
        <f>SUM('Прил.1.1 -перечень домов'!J689)*(3.9*31+4.13*26+6.71*16+7.69*12+8.45*12+9.29*252)</f>
        <v>9775749.9800000004</v>
      </c>
      <c r="G684" s="57">
        <f t="shared" si="416"/>
        <v>5024554.63</v>
      </c>
      <c r="H684" s="57">
        <v>0</v>
      </c>
      <c r="I684" s="57">
        <v>0</v>
      </c>
      <c r="J684" s="57">
        <v>0</v>
      </c>
      <c r="K684" s="57">
        <v>0</v>
      </c>
      <c r="L684" s="54">
        <v>0</v>
      </c>
      <c r="M684" s="57">
        <v>0</v>
      </c>
      <c r="N684" s="57">
        <v>984</v>
      </c>
      <c r="O684" s="57">
        <v>4822</v>
      </c>
      <c r="P684" s="57">
        <f t="shared" ref="P684:P685" si="421">O684*N684</f>
        <v>4744848</v>
      </c>
      <c r="Q684" s="57">
        <v>0</v>
      </c>
      <c r="R684" s="57">
        <v>0</v>
      </c>
      <c r="S684" s="57">
        <v>0</v>
      </c>
      <c r="T684" s="57">
        <v>0</v>
      </c>
      <c r="U684" s="57">
        <v>0</v>
      </c>
      <c r="V684" s="57">
        <v>0</v>
      </c>
      <c r="W684" s="101">
        <v>1</v>
      </c>
      <c r="X684" s="57">
        <f t="shared" ref="X684:X685" si="422">E684*48</f>
        <v>178166.88</v>
      </c>
      <c r="Y684" s="101">
        <v>1</v>
      </c>
      <c r="Z684" s="57">
        <f t="shared" si="375"/>
        <v>101539.75</v>
      </c>
      <c r="AA684" s="73"/>
      <c r="AB684" s="74"/>
      <c r="AC684" s="74"/>
    </row>
    <row r="685" spans="1:29" s="36" customFormat="1" ht="30" x14ac:dyDescent="0.25">
      <c r="A685" s="101">
        <v>670</v>
      </c>
      <c r="B685" s="75">
        <v>365</v>
      </c>
      <c r="C685" s="55" t="s">
        <v>1741</v>
      </c>
      <c r="D685" s="56">
        <f>'Прил.1.1 -перечень домов'!D690</f>
        <v>1958</v>
      </c>
      <c r="E685" s="57">
        <v>2306.1999999999998</v>
      </c>
      <c r="F685" s="76">
        <f>SUM('Прил.1.1 -перечень домов'!J690)*(3.9*31+4.13*26+6.71*16+7.69*12+8.45*12+9.29*252)</f>
        <v>5983922.8799999999</v>
      </c>
      <c r="G685" s="57">
        <f t="shared" si="416"/>
        <v>7097126.71</v>
      </c>
      <c r="H685" s="57">
        <v>0</v>
      </c>
      <c r="I685" s="57">
        <v>0</v>
      </c>
      <c r="J685" s="57">
        <v>0</v>
      </c>
      <c r="K685" s="57">
        <v>0</v>
      </c>
      <c r="L685" s="54">
        <v>0</v>
      </c>
      <c r="M685" s="57">
        <v>0</v>
      </c>
      <c r="N685" s="57">
        <v>1037</v>
      </c>
      <c r="O685" s="57">
        <v>6596</v>
      </c>
      <c r="P685" s="57">
        <f t="shared" si="421"/>
        <v>6840052</v>
      </c>
      <c r="Q685" s="57">
        <v>0</v>
      </c>
      <c r="R685" s="57">
        <v>0</v>
      </c>
      <c r="S685" s="57">
        <v>0</v>
      </c>
      <c r="T685" s="57">
        <v>0</v>
      </c>
      <c r="U685" s="57">
        <v>0</v>
      </c>
      <c r="V685" s="57">
        <v>0</v>
      </c>
      <c r="W685" s="101">
        <v>1</v>
      </c>
      <c r="X685" s="57">
        <f t="shared" si="422"/>
        <v>110697.60000000001</v>
      </c>
      <c r="Y685" s="101">
        <v>1</v>
      </c>
      <c r="Z685" s="57">
        <f t="shared" si="375"/>
        <v>146377.10999999999</v>
      </c>
      <c r="AA685" s="73"/>
      <c r="AB685" s="74"/>
      <c r="AC685" s="74"/>
    </row>
    <row r="686" spans="1:29" s="36" customFormat="1" ht="30" x14ac:dyDescent="0.25">
      <c r="A686" s="101">
        <v>671</v>
      </c>
      <c r="B686" s="75">
        <v>366</v>
      </c>
      <c r="C686" s="55" t="s">
        <v>1742</v>
      </c>
      <c r="D686" s="56">
        <f>'Прил.1.1 -перечень домов'!D691</f>
        <v>1977</v>
      </c>
      <c r="E686" s="79">
        <v>5059.6000000000004</v>
      </c>
      <c r="F686" s="76">
        <f>SUM('Прил.1.1 -перечень домов'!J691)*(3.9*31+4.13*26+6.71*16+7.69*12+8.45*12+9.29*252)</f>
        <v>13266414.720000001</v>
      </c>
      <c r="G686" s="57">
        <f t="shared" si="416"/>
        <v>14241660.890000001</v>
      </c>
      <c r="H686" s="57">
        <v>0</v>
      </c>
      <c r="I686" s="57">
        <f>E686*2700</f>
        <v>13660920</v>
      </c>
      <c r="J686" s="57">
        <v>0</v>
      </c>
      <c r="K686" s="57">
        <v>0</v>
      </c>
      <c r="L686" s="54">
        <v>0</v>
      </c>
      <c r="M686" s="57">
        <v>0</v>
      </c>
      <c r="N686" s="57">
        <v>0</v>
      </c>
      <c r="O686" s="57"/>
      <c r="P686" s="57">
        <v>0</v>
      </c>
      <c r="Q686" s="57">
        <v>0</v>
      </c>
      <c r="R686" s="57">
        <v>0</v>
      </c>
      <c r="S686" s="57">
        <v>0</v>
      </c>
      <c r="T686" s="57">
        <v>0</v>
      </c>
      <c r="U686" s="57">
        <v>0</v>
      </c>
      <c r="V686" s="57">
        <v>0</v>
      </c>
      <c r="W686" s="101">
        <v>1</v>
      </c>
      <c r="X686" s="57">
        <f>E686*57</f>
        <v>288397.2</v>
      </c>
      <c r="Y686" s="101">
        <v>1</v>
      </c>
      <c r="Z686" s="57">
        <f t="shared" si="375"/>
        <v>292343.69</v>
      </c>
      <c r="AA686" s="73"/>
      <c r="AB686" s="74"/>
      <c r="AC686" s="74"/>
    </row>
    <row r="687" spans="1:29" s="36" customFormat="1" ht="30" x14ac:dyDescent="0.25">
      <c r="A687" s="101">
        <v>672</v>
      </c>
      <c r="B687" s="75">
        <v>367</v>
      </c>
      <c r="C687" s="55" t="s">
        <v>1743</v>
      </c>
      <c r="D687" s="56">
        <f>'Прил.1.1 -перечень домов'!D692</f>
        <v>1956</v>
      </c>
      <c r="E687" s="79">
        <v>2008.4</v>
      </c>
      <c r="F687" s="76">
        <f>SUM('Прил.1.1 -перечень домов'!J692)*(3.9*31+4.13*26+6.71*16+7.69*12+8.45*12+9.29*252)</f>
        <v>5272350.7199999997</v>
      </c>
      <c r="G687" s="57">
        <f t="shared" si="416"/>
        <v>7094089.3600000003</v>
      </c>
      <c r="H687" s="78">
        <v>0</v>
      </c>
      <c r="I687" s="78">
        <v>0</v>
      </c>
      <c r="J687" s="78">
        <v>0</v>
      </c>
      <c r="K687" s="78">
        <v>0</v>
      </c>
      <c r="L687" s="54">
        <v>0</v>
      </c>
      <c r="M687" s="78">
        <v>0</v>
      </c>
      <c r="N687" s="78">
        <v>0</v>
      </c>
      <c r="O687" s="78"/>
      <c r="P687" s="78">
        <v>0</v>
      </c>
      <c r="Q687" s="78">
        <v>0</v>
      </c>
      <c r="R687" s="78">
        <v>0</v>
      </c>
      <c r="S687" s="78">
        <v>0</v>
      </c>
      <c r="T687" s="57">
        <f>E687*3421</f>
        <v>6870736.4000000004</v>
      </c>
      <c r="U687" s="78">
        <v>0</v>
      </c>
      <c r="V687" s="78">
        <v>0</v>
      </c>
      <c r="W687" s="101">
        <v>1</v>
      </c>
      <c r="X687" s="57">
        <f>E687*38</f>
        <v>76319.199999999997</v>
      </c>
      <c r="Y687" s="101">
        <v>1</v>
      </c>
      <c r="Z687" s="57">
        <f t="shared" si="375"/>
        <v>147033.76</v>
      </c>
      <c r="AA687" s="73"/>
      <c r="AB687" s="74"/>
      <c r="AC687" s="74"/>
    </row>
    <row r="688" spans="1:29" s="36" customFormat="1" ht="30" x14ac:dyDescent="0.25">
      <c r="A688" s="101">
        <v>673</v>
      </c>
      <c r="B688" s="75">
        <v>368</v>
      </c>
      <c r="C688" s="55" t="s">
        <v>1744</v>
      </c>
      <c r="D688" s="56">
        <f>'Прил.1.1 -перечень домов'!D693</f>
        <v>1957</v>
      </c>
      <c r="E688" s="79">
        <v>710.7</v>
      </c>
      <c r="F688" s="76">
        <f>SUM('Прил.1.1 -перечень домов'!J693)*(3.9*31+4.13*26+6.71*16+7.69*12+8.45*12+9.29*252)</f>
        <v>1879250.88</v>
      </c>
      <c r="G688" s="57">
        <f t="shared" si="416"/>
        <v>2826422.77</v>
      </c>
      <c r="H688" s="78">
        <v>0</v>
      </c>
      <c r="I688" s="57">
        <f>E688*2700</f>
        <v>1918890</v>
      </c>
      <c r="J688" s="57">
        <f>E688*855</f>
        <v>607648.5</v>
      </c>
      <c r="K688" s="57">
        <f t="shared" ref="K688" si="423">E688*228</f>
        <v>162039.6</v>
      </c>
      <c r="L688" s="54">
        <v>0</v>
      </c>
      <c r="M688" s="78">
        <v>0</v>
      </c>
      <c r="N688" s="78">
        <v>0</v>
      </c>
      <c r="O688" s="78"/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101">
        <v>3</v>
      </c>
      <c r="X688" s="57">
        <f>E688*57+E688*28+E688*28</f>
        <v>80309.100000000006</v>
      </c>
      <c r="Y688" s="101">
        <v>3</v>
      </c>
      <c r="Z688" s="57">
        <f t="shared" si="375"/>
        <v>57535.57</v>
      </c>
      <c r="AA688" s="73">
        <v>1614269.81</v>
      </c>
      <c r="AB688" s="74" t="s">
        <v>2121</v>
      </c>
      <c r="AC688" s="74">
        <v>2020</v>
      </c>
    </row>
    <row r="689" spans="1:29" s="36" customFormat="1" ht="30" x14ac:dyDescent="0.25">
      <c r="A689" s="101">
        <v>674</v>
      </c>
      <c r="B689" s="75">
        <v>369</v>
      </c>
      <c r="C689" s="55" t="s">
        <v>1745</v>
      </c>
      <c r="D689" s="56">
        <f>'Прил.1.1 -перечень домов'!D694</f>
        <v>1979</v>
      </c>
      <c r="E689" s="57">
        <v>3023</v>
      </c>
      <c r="F689" s="76">
        <f>SUM('Прил.1.1 -перечень домов'!J694)*(3.9*31+4.13*26+6.71*16+7.69*12+8.45*12+9.29*252)</f>
        <v>7793136</v>
      </c>
      <c r="G689" s="57">
        <f t="shared" si="416"/>
        <v>5803670.21</v>
      </c>
      <c r="H689" s="57">
        <v>0</v>
      </c>
      <c r="I689" s="57">
        <v>0</v>
      </c>
      <c r="J689" s="57">
        <v>0</v>
      </c>
      <c r="K689" s="57">
        <v>0</v>
      </c>
      <c r="L689" s="54">
        <v>0</v>
      </c>
      <c r="M689" s="57">
        <v>0</v>
      </c>
      <c r="N689" s="57">
        <v>930</v>
      </c>
      <c r="O689" s="57">
        <v>5957</v>
      </c>
      <c r="P689" s="57">
        <f t="shared" ref="P689:P691" si="424">O689*N689</f>
        <v>5540010</v>
      </c>
      <c r="Q689" s="57">
        <v>0</v>
      </c>
      <c r="R689" s="57">
        <v>0</v>
      </c>
      <c r="S689" s="57">
        <v>0</v>
      </c>
      <c r="T689" s="57">
        <v>0</v>
      </c>
      <c r="U689" s="57">
        <v>0</v>
      </c>
      <c r="V689" s="57">
        <v>0</v>
      </c>
      <c r="W689" s="101">
        <v>1</v>
      </c>
      <c r="X689" s="57">
        <f t="shared" ref="X689:X691" si="425">E689*48</f>
        <v>145104</v>
      </c>
      <c r="Y689" s="101">
        <v>1</v>
      </c>
      <c r="Z689" s="57">
        <f t="shared" si="375"/>
        <v>118556.21</v>
      </c>
      <c r="AA689" s="73"/>
      <c r="AB689" s="74"/>
      <c r="AC689" s="74"/>
    </row>
    <row r="690" spans="1:29" s="36" customFormat="1" ht="30" x14ac:dyDescent="0.25">
      <c r="A690" s="101">
        <v>675</v>
      </c>
      <c r="B690" s="75">
        <v>370</v>
      </c>
      <c r="C690" s="55" t="s">
        <v>1746</v>
      </c>
      <c r="D690" s="56">
        <f>'Прил.1.1 -перечень домов'!D695</f>
        <v>1979</v>
      </c>
      <c r="E690" s="57">
        <v>1961.7</v>
      </c>
      <c r="F690" s="76">
        <f>SUM('Прил.1.1 -перечень домов'!J695)*(3.9*31+4.13*26+6.71*16+7.69*12+8.45*12+9.29*252)</f>
        <v>4372480.32</v>
      </c>
      <c r="G690" s="57">
        <f t="shared" si="416"/>
        <v>4280573.78</v>
      </c>
      <c r="H690" s="57">
        <v>0</v>
      </c>
      <c r="I690" s="57">
        <v>0</v>
      </c>
      <c r="J690" s="57">
        <v>0</v>
      </c>
      <c r="K690" s="57">
        <v>0</v>
      </c>
      <c r="L690" s="54">
        <v>0</v>
      </c>
      <c r="M690" s="57">
        <v>0</v>
      </c>
      <c r="N690" s="57">
        <v>850</v>
      </c>
      <c r="O690" s="57">
        <v>4822</v>
      </c>
      <c r="P690" s="57">
        <f t="shared" si="424"/>
        <v>4098700</v>
      </c>
      <c r="Q690" s="57">
        <v>0</v>
      </c>
      <c r="R690" s="57">
        <v>0</v>
      </c>
      <c r="S690" s="57">
        <v>0</v>
      </c>
      <c r="T690" s="57">
        <v>0</v>
      </c>
      <c r="U690" s="57">
        <v>0</v>
      </c>
      <c r="V690" s="57">
        <v>0</v>
      </c>
      <c r="W690" s="101">
        <v>1</v>
      </c>
      <c r="X690" s="57">
        <f t="shared" si="425"/>
        <v>94161.600000000006</v>
      </c>
      <c r="Y690" s="101">
        <v>1</v>
      </c>
      <c r="Z690" s="57">
        <f t="shared" ref="Z690:Z739" si="426">(H690+I690+J690+K690+M690+P690+R690+T690+V690)*0.0214</f>
        <v>87712.18</v>
      </c>
      <c r="AA690" s="73"/>
      <c r="AB690" s="74"/>
      <c r="AC690" s="74"/>
    </row>
    <row r="691" spans="1:29" s="36" customFormat="1" ht="30" x14ac:dyDescent="0.25">
      <c r="A691" s="101">
        <v>676</v>
      </c>
      <c r="B691" s="75">
        <v>371</v>
      </c>
      <c r="C691" s="55" t="s">
        <v>1747</v>
      </c>
      <c r="D691" s="56">
        <f>'Прил.1.1 -перечень домов'!D696</f>
        <v>1981</v>
      </c>
      <c r="E691" s="57">
        <v>1640.7</v>
      </c>
      <c r="F691" s="76">
        <f>SUM('Прил.1.1 -перечень домов'!J696)*(3.9*31+4.13*26+6.71*16+7.69*12+8.45*12+9.29*252)</f>
        <v>4243886.4000000004</v>
      </c>
      <c r="G691" s="57">
        <f t="shared" si="416"/>
        <v>4265165.78</v>
      </c>
      <c r="H691" s="57">
        <v>0</v>
      </c>
      <c r="I691" s="57">
        <v>0</v>
      </c>
      <c r="J691" s="57">
        <v>0</v>
      </c>
      <c r="K691" s="57">
        <v>0</v>
      </c>
      <c r="L691" s="54">
        <v>0</v>
      </c>
      <c r="M691" s="57">
        <v>0</v>
      </c>
      <c r="N691" s="57">
        <v>850</v>
      </c>
      <c r="O691" s="57">
        <v>4822</v>
      </c>
      <c r="P691" s="57">
        <f t="shared" si="424"/>
        <v>4098700</v>
      </c>
      <c r="Q691" s="57">
        <v>0</v>
      </c>
      <c r="R691" s="57">
        <v>0</v>
      </c>
      <c r="S691" s="57">
        <v>0</v>
      </c>
      <c r="T691" s="57">
        <v>0</v>
      </c>
      <c r="U691" s="57">
        <v>0</v>
      </c>
      <c r="V691" s="57">
        <v>0</v>
      </c>
      <c r="W691" s="101">
        <v>1</v>
      </c>
      <c r="X691" s="57">
        <f t="shared" si="425"/>
        <v>78753.600000000006</v>
      </c>
      <c r="Y691" s="101">
        <v>1</v>
      </c>
      <c r="Z691" s="57">
        <f t="shared" si="426"/>
        <v>87712.18</v>
      </c>
      <c r="AA691" s="73"/>
      <c r="AB691" s="74"/>
      <c r="AC691" s="74"/>
    </row>
    <row r="692" spans="1:29" s="36" customFormat="1" ht="30" x14ac:dyDescent="0.25">
      <c r="A692" s="101">
        <v>677</v>
      </c>
      <c r="B692" s="75">
        <v>372</v>
      </c>
      <c r="C692" s="55" t="s">
        <v>1748</v>
      </c>
      <c r="D692" s="56">
        <f>'Прил.1.1 -перечень домов'!D697</f>
        <v>1979</v>
      </c>
      <c r="E692" s="79">
        <v>3012.9</v>
      </c>
      <c r="F692" s="76">
        <f>SUM('Прил.1.1 -перечень домов'!J697)*(3.9*31+4.13*26+6.71*16+7.69*12+8.45*12+9.29*252)</f>
        <v>7764144.96</v>
      </c>
      <c r="G692" s="57">
        <f t="shared" si="416"/>
        <v>8480650.6600000001</v>
      </c>
      <c r="H692" s="78">
        <v>0</v>
      </c>
      <c r="I692" s="57">
        <f>E692*2700</f>
        <v>8134830</v>
      </c>
      <c r="J692" s="78">
        <v>0</v>
      </c>
      <c r="K692" s="78">
        <v>0</v>
      </c>
      <c r="L692" s="54">
        <v>0</v>
      </c>
      <c r="M692" s="78">
        <v>0</v>
      </c>
      <c r="N692" s="78">
        <v>0</v>
      </c>
      <c r="O692" s="78"/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0</v>
      </c>
      <c r="V692" s="78">
        <v>0</v>
      </c>
      <c r="W692" s="101">
        <v>1</v>
      </c>
      <c r="X692" s="57">
        <f>E692*57</f>
        <v>171735.3</v>
      </c>
      <c r="Y692" s="101">
        <v>1</v>
      </c>
      <c r="Z692" s="57">
        <f t="shared" si="426"/>
        <v>174085.36</v>
      </c>
      <c r="AA692" s="73"/>
      <c r="AB692" s="74"/>
      <c r="AC692" s="74"/>
    </row>
    <row r="693" spans="1:29" s="36" customFormat="1" ht="30" x14ac:dyDescent="0.25">
      <c r="A693" s="101">
        <v>678</v>
      </c>
      <c r="B693" s="75">
        <v>373</v>
      </c>
      <c r="C693" s="55" t="s">
        <v>1749</v>
      </c>
      <c r="D693" s="56">
        <f>'Прил.1.1 -перечень домов'!D698</f>
        <v>1979</v>
      </c>
      <c r="E693" s="57">
        <v>3017.1</v>
      </c>
      <c r="F693" s="76">
        <f>SUM('Прил.1.1 -перечень домов'!J698)*(3.9*31+4.13*26+6.71*16+7.69*12+8.45*12+9.29*252)</f>
        <v>7776200.6399999997</v>
      </c>
      <c r="G693" s="57">
        <f t="shared" si="416"/>
        <v>6403637.2400000002</v>
      </c>
      <c r="H693" s="57">
        <v>0</v>
      </c>
      <c r="I693" s="57">
        <v>0</v>
      </c>
      <c r="J693" s="57">
        <v>0</v>
      </c>
      <c r="K693" s="57">
        <v>0</v>
      </c>
      <c r="L693" s="54">
        <v>0</v>
      </c>
      <c r="M693" s="57">
        <v>0</v>
      </c>
      <c r="N693" s="57">
        <v>929</v>
      </c>
      <c r="O693" s="57">
        <v>6596</v>
      </c>
      <c r="P693" s="57">
        <f>O693*N693</f>
        <v>6127684</v>
      </c>
      <c r="Q693" s="57">
        <v>0</v>
      </c>
      <c r="R693" s="57">
        <v>0</v>
      </c>
      <c r="S693" s="57">
        <v>0</v>
      </c>
      <c r="T693" s="57">
        <v>0</v>
      </c>
      <c r="U693" s="57">
        <v>0</v>
      </c>
      <c r="V693" s="57">
        <v>0</v>
      </c>
      <c r="W693" s="101">
        <v>1</v>
      </c>
      <c r="X693" s="57">
        <f t="shared" ref="X693" si="427">E693*48</f>
        <v>144820.79999999999</v>
      </c>
      <c r="Y693" s="101">
        <v>1</v>
      </c>
      <c r="Z693" s="57">
        <f t="shared" si="426"/>
        <v>131132.44</v>
      </c>
      <c r="AA693" s="73"/>
      <c r="AB693" s="74"/>
      <c r="AC693" s="74"/>
    </row>
    <row r="694" spans="1:29" s="36" customFormat="1" ht="30" x14ac:dyDescent="0.25">
      <c r="A694" s="101">
        <v>679</v>
      </c>
      <c r="B694" s="75">
        <v>374</v>
      </c>
      <c r="C694" s="55" t="s">
        <v>1750</v>
      </c>
      <c r="D694" s="56">
        <f>'Прил.1.1 -перечень домов'!D699</f>
        <v>1954</v>
      </c>
      <c r="E694" s="79">
        <v>2053</v>
      </c>
      <c r="F694" s="76">
        <f>SUM('Прил.1.1 -перечень домов'!J699)*(3.9*31+4.13*26+6.71*16+7.69*12+8.45*12+9.29*252)</f>
        <v>5363629.4400000004</v>
      </c>
      <c r="G694" s="57">
        <f t="shared" si="416"/>
        <v>8164691.0800000001</v>
      </c>
      <c r="H694" s="78">
        <v>0</v>
      </c>
      <c r="I694" s="57">
        <f t="shared" ref="I694:I695" si="428">E694*2700</f>
        <v>5543100</v>
      </c>
      <c r="J694" s="57">
        <f>E694*855</f>
        <v>1755315</v>
      </c>
      <c r="K694" s="57">
        <f t="shared" ref="K694" si="429">E694*228</f>
        <v>468084</v>
      </c>
      <c r="L694" s="54">
        <v>0</v>
      </c>
      <c r="M694" s="78">
        <v>0</v>
      </c>
      <c r="N694" s="78">
        <v>0</v>
      </c>
      <c r="O694" s="78"/>
      <c r="P694" s="78">
        <v>0</v>
      </c>
      <c r="Q694" s="78">
        <v>0</v>
      </c>
      <c r="R694" s="78">
        <v>0</v>
      </c>
      <c r="S694" s="78">
        <v>0</v>
      </c>
      <c r="T694" s="78">
        <v>0</v>
      </c>
      <c r="U694" s="78">
        <v>0</v>
      </c>
      <c r="V694" s="78">
        <v>0</v>
      </c>
      <c r="W694" s="101">
        <v>3</v>
      </c>
      <c r="X694" s="57">
        <f>E694*57+E694*28+E694*28</f>
        <v>231989</v>
      </c>
      <c r="Y694" s="101">
        <v>3</v>
      </c>
      <c r="Z694" s="57">
        <f t="shared" si="426"/>
        <v>166203.07999999999</v>
      </c>
      <c r="AA694" s="73"/>
      <c r="AB694" s="74"/>
      <c r="AC694" s="74"/>
    </row>
    <row r="695" spans="1:29" s="36" customFormat="1" ht="30" x14ac:dyDescent="0.25">
      <c r="A695" s="101">
        <v>680</v>
      </c>
      <c r="B695" s="75">
        <v>375</v>
      </c>
      <c r="C695" s="55" t="s">
        <v>1751</v>
      </c>
      <c r="D695" s="56">
        <f>'Прил.1.1 -перечень домов'!D700</f>
        <v>1979</v>
      </c>
      <c r="E695" s="79">
        <v>3014.3</v>
      </c>
      <c r="F695" s="76">
        <f>SUM('Прил.1.1 -перечень домов'!J700)*(3.9*31+4.13*26+6.71*16+7.69*12+8.45*12+9.29*252)</f>
        <v>7787108.1600000001</v>
      </c>
      <c r="G695" s="57">
        <f t="shared" si="416"/>
        <v>8484591.3499999996</v>
      </c>
      <c r="H695" s="78">
        <v>0</v>
      </c>
      <c r="I695" s="57">
        <f t="shared" si="428"/>
        <v>8138610</v>
      </c>
      <c r="J695" s="78">
        <v>0</v>
      </c>
      <c r="K695" s="78">
        <v>0</v>
      </c>
      <c r="L695" s="54">
        <v>0</v>
      </c>
      <c r="M695" s="78">
        <v>0</v>
      </c>
      <c r="N695" s="78">
        <v>0</v>
      </c>
      <c r="O695" s="78"/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101">
        <v>1</v>
      </c>
      <c r="X695" s="57">
        <f>E695*57</f>
        <v>171815.1</v>
      </c>
      <c r="Y695" s="101">
        <v>1</v>
      </c>
      <c r="Z695" s="57">
        <f t="shared" si="426"/>
        <v>174166.25</v>
      </c>
      <c r="AA695" s="73"/>
      <c r="AB695" s="74"/>
      <c r="AC695" s="74"/>
    </row>
    <row r="696" spans="1:29" s="36" customFormat="1" ht="30" x14ac:dyDescent="0.25">
      <c r="A696" s="101">
        <v>681</v>
      </c>
      <c r="B696" s="75">
        <v>376</v>
      </c>
      <c r="C696" s="55" t="s">
        <v>1752</v>
      </c>
      <c r="D696" s="56">
        <f>'Прил.1.1 -перечень домов'!D701</f>
        <v>1981</v>
      </c>
      <c r="E696" s="79">
        <v>3163.8</v>
      </c>
      <c r="F696" s="76">
        <f>SUM('Прил.1.1 -перечень домов'!J701)*(3.9*31+4.13*26+6.71*16+7.69*12+8.45*12+9.29*252)</f>
        <v>8183510.4000000004</v>
      </c>
      <c r="G696" s="57">
        <f t="shared" si="416"/>
        <v>2523855.0099999998</v>
      </c>
      <c r="H696" s="57">
        <f t="shared" ref="H696" si="430">E696*735</f>
        <v>2325393</v>
      </c>
      <c r="I696" s="78">
        <v>0</v>
      </c>
      <c r="J696" s="78">
        <v>0</v>
      </c>
      <c r="K696" s="78">
        <v>0</v>
      </c>
      <c r="L696" s="54">
        <v>0</v>
      </c>
      <c r="M696" s="78">
        <v>0</v>
      </c>
      <c r="N696" s="78">
        <v>0</v>
      </c>
      <c r="O696" s="78"/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101">
        <v>1</v>
      </c>
      <c r="X696" s="57">
        <f>E696*47</f>
        <v>148698.6</v>
      </c>
      <c r="Y696" s="101">
        <v>1</v>
      </c>
      <c r="Z696" s="57">
        <f t="shared" si="426"/>
        <v>49763.41</v>
      </c>
      <c r="AA696" s="73"/>
      <c r="AB696" s="74"/>
      <c r="AC696" s="74"/>
    </row>
    <row r="697" spans="1:29" s="36" customFormat="1" ht="30" x14ac:dyDescent="0.25">
      <c r="A697" s="101">
        <v>682</v>
      </c>
      <c r="B697" s="75">
        <v>377</v>
      </c>
      <c r="C697" s="55" t="s">
        <v>1753</v>
      </c>
      <c r="D697" s="56">
        <f>'Прил.1.1 -перечень домов'!D702</f>
        <v>1958</v>
      </c>
      <c r="E697" s="57">
        <v>708.7</v>
      </c>
      <c r="F697" s="76">
        <f>SUM('Прил.1.1 -перечень домов'!J702)*(3.9*31+4.13*26+6.71*16+7.69*12+8.45*12+9.29*252)</f>
        <v>1857148.8</v>
      </c>
      <c r="G697" s="57">
        <f t="shared" si="416"/>
        <v>2946263.92</v>
      </c>
      <c r="H697" s="57">
        <v>0</v>
      </c>
      <c r="I697" s="57">
        <v>0</v>
      </c>
      <c r="J697" s="57">
        <v>0</v>
      </c>
      <c r="K697" s="57">
        <v>0</v>
      </c>
      <c r="L697" s="54">
        <v>0</v>
      </c>
      <c r="M697" s="57">
        <v>0</v>
      </c>
      <c r="N697" s="57">
        <v>606</v>
      </c>
      <c r="O697" s="57">
        <v>4705</v>
      </c>
      <c r="P697" s="57">
        <f t="shared" ref="P697:P698" si="431">O697*N697</f>
        <v>2851230</v>
      </c>
      <c r="Q697" s="57">
        <v>0</v>
      </c>
      <c r="R697" s="57">
        <v>0</v>
      </c>
      <c r="S697" s="57">
        <v>0</v>
      </c>
      <c r="T697" s="57">
        <v>0</v>
      </c>
      <c r="U697" s="57">
        <v>0</v>
      </c>
      <c r="V697" s="57">
        <v>0</v>
      </c>
      <c r="W697" s="101">
        <v>1</v>
      </c>
      <c r="X697" s="57">
        <f t="shared" ref="X697:X698" si="432">E697*48</f>
        <v>34017.599999999999</v>
      </c>
      <c r="Y697" s="101">
        <v>1</v>
      </c>
      <c r="Z697" s="57">
        <f t="shared" si="426"/>
        <v>61016.32</v>
      </c>
      <c r="AA697" s="73"/>
      <c r="AB697" s="74"/>
      <c r="AC697" s="74"/>
    </row>
    <row r="698" spans="1:29" s="36" customFormat="1" ht="30" x14ac:dyDescent="0.25">
      <c r="A698" s="101">
        <v>683</v>
      </c>
      <c r="B698" s="75">
        <v>378</v>
      </c>
      <c r="C698" s="55" t="s">
        <v>1754</v>
      </c>
      <c r="D698" s="56">
        <f>'Прил.1.1 -перечень домов'!D703</f>
        <v>1970</v>
      </c>
      <c r="E698" s="57">
        <v>3678.5</v>
      </c>
      <c r="F698" s="76">
        <f>SUM('Прил.1.1 -перечень домов'!J703)*(3.9*31+4.13*26+6.71*16+7.69*12+8.45*12+9.29*252)</f>
        <v>9706257.5999999996</v>
      </c>
      <c r="G698" s="57">
        <f t="shared" si="416"/>
        <v>4707743.54</v>
      </c>
      <c r="H698" s="57">
        <v>0</v>
      </c>
      <c r="I698" s="57">
        <v>0</v>
      </c>
      <c r="J698" s="57">
        <v>0</v>
      </c>
      <c r="K698" s="57">
        <v>0</v>
      </c>
      <c r="L698" s="54">
        <v>0</v>
      </c>
      <c r="M698" s="57">
        <v>0</v>
      </c>
      <c r="N698" s="57">
        <v>920</v>
      </c>
      <c r="O698" s="57">
        <v>4822</v>
      </c>
      <c r="P698" s="57">
        <f t="shared" si="431"/>
        <v>4436240</v>
      </c>
      <c r="Q698" s="57">
        <v>0</v>
      </c>
      <c r="R698" s="57">
        <v>0</v>
      </c>
      <c r="S698" s="57">
        <v>0</v>
      </c>
      <c r="T698" s="57">
        <v>0</v>
      </c>
      <c r="U698" s="57">
        <v>0</v>
      </c>
      <c r="V698" s="57">
        <v>0</v>
      </c>
      <c r="W698" s="101">
        <v>1</v>
      </c>
      <c r="X698" s="57">
        <f t="shared" si="432"/>
        <v>176568</v>
      </c>
      <c r="Y698" s="101">
        <v>1</v>
      </c>
      <c r="Z698" s="57">
        <f t="shared" si="426"/>
        <v>94935.54</v>
      </c>
      <c r="AA698" s="73"/>
      <c r="AB698" s="74"/>
      <c r="AC698" s="74"/>
    </row>
    <row r="699" spans="1:29" s="36" customFormat="1" ht="30" x14ac:dyDescent="0.25">
      <c r="A699" s="101">
        <v>684</v>
      </c>
      <c r="B699" s="75">
        <v>379</v>
      </c>
      <c r="C699" s="55" t="s">
        <v>1755</v>
      </c>
      <c r="D699" s="56">
        <f>'Прил.1.1 -перечень домов'!D704</f>
        <v>1974</v>
      </c>
      <c r="E699" s="79">
        <v>3627.3</v>
      </c>
      <c r="F699" s="76">
        <f>SUM('Прил.1.1 -перечень домов'!J704)*(3.9*31+4.13*26+6.71*16+7.69*12+8.45*12+9.29*252)</f>
        <v>9551830.0800000001</v>
      </c>
      <c r="G699" s="57">
        <f t="shared" si="416"/>
        <v>10210051.49</v>
      </c>
      <c r="H699" s="78">
        <v>0</v>
      </c>
      <c r="I699" s="57">
        <f t="shared" ref="I699:I701" si="433">E699*2700</f>
        <v>9793710</v>
      </c>
      <c r="J699" s="78">
        <v>0</v>
      </c>
      <c r="K699" s="78">
        <v>0</v>
      </c>
      <c r="L699" s="54">
        <v>0</v>
      </c>
      <c r="M699" s="78">
        <v>0</v>
      </c>
      <c r="N699" s="78">
        <v>0</v>
      </c>
      <c r="O699" s="78"/>
      <c r="P699" s="78">
        <v>0</v>
      </c>
      <c r="Q699" s="78">
        <v>0</v>
      </c>
      <c r="R699" s="78">
        <v>0</v>
      </c>
      <c r="S699" s="78">
        <v>0</v>
      </c>
      <c r="T699" s="78">
        <v>0</v>
      </c>
      <c r="U699" s="78">
        <v>0</v>
      </c>
      <c r="V699" s="78">
        <v>0</v>
      </c>
      <c r="W699" s="101">
        <v>1</v>
      </c>
      <c r="X699" s="57">
        <f t="shared" ref="X699:X700" si="434">E699*57</f>
        <v>206756.1</v>
      </c>
      <c r="Y699" s="101">
        <v>1</v>
      </c>
      <c r="Z699" s="57">
        <f t="shared" si="426"/>
        <v>209585.39</v>
      </c>
      <c r="AA699" s="73"/>
      <c r="AB699" s="74"/>
      <c r="AC699" s="74"/>
    </row>
    <row r="700" spans="1:29" s="36" customFormat="1" ht="30" x14ac:dyDescent="0.25">
      <c r="A700" s="101">
        <v>685</v>
      </c>
      <c r="B700" s="75">
        <v>380</v>
      </c>
      <c r="C700" s="55" t="s">
        <v>1756</v>
      </c>
      <c r="D700" s="56">
        <f>'Прил.1.1 -перечень домов'!D705</f>
        <v>1974</v>
      </c>
      <c r="E700" s="79">
        <v>3644.8</v>
      </c>
      <c r="F700" s="76">
        <f>SUM('Прил.1.1 -перечень домов'!J705)*(3.9*31+4.13*26+6.71*16+7.69*12+8.45*12+9.29*252)</f>
        <v>9591728.6400000006</v>
      </c>
      <c r="G700" s="57">
        <f t="shared" si="416"/>
        <v>10259310.140000001</v>
      </c>
      <c r="H700" s="78">
        <v>0</v>
      </c>
      <c r="I700" s="57">
        <f t="shared" si="433"/>
        <v>9840960</v>
      </c>
      <c r="J700" s="78">
        <v>0</v>
      </c>
      <c r="K700" s="78">
        <v>0</v>
      </c>
      <c r="L700" s="54">
        <v>0</v>
      </c>
      <c r="M700" s="78">
        <v>0</v>
      </c>
      <c r="N700" s="78">
        <v>0</v>
      </c>
      <c r="O700" s="78"/>
      <c r="P700" s="78">
        <v>0</v>
      </c>
      <c r="Q700" s="78">
        <v>0</v>
      </c>
      <c r="R700" s="78">
        <v>0</v>
      </c>
      <c r="S700" s="78">
        <v>0</v>
      </c>
      <c r="T700" s="78">
        <v>0</v>
      </c>
      <c r="U700" s="78">
        <v>0</v>
      </c>
      <c r="V700" s="78">
        <v>0</v>
      </c>
      <c r="W700" s="101">
        <v>1</v>
      </c>
      <c r="X700" s="57">
        <f t="shared" si="434"/>
        <v>207753.60000000001</v>
      </c>
      <c r="Y700" s="101">
        <v>1</v>
      </c>
      <c r="Z700" s="57">
        <f t="shared" si="426"/>
        <v>210596.54</v>
      </c>
      <c r="AA700" s="73"/>
      <c r="AB700" s="74"/>
      <c r="AC700" s="74"/>
    </row>
    <row r="701" spans="1:29" s="36" customFormat="1" ht="30" x14ac:dyDescent="0.25">
      <c r="A701" s="101">
        <v>686</v>
      </c>
      <c r="B701" s="75">
        <v>381</v>
      </c>
      <c r="C701" s="55" t="s">
        <v>1757</v>
      </c>
      <c r="D701" s="56">
        <f>'Прил.1.1 -перечень домов'!D706</f>
        <v>1950</v>
      </c>
      <c r="E701" s="79">
        <v>2024.8</v>
      </c>
      <c r="F701" s="76">
        <f>SUM('Прил.1.1 -перечень домов'!J706)*(3.9*31+4.13*26+6.71*16+7.69*12+8.45*12+9.29*252)</f>
        <v>2434960.3199999998</v>
      </c>
      <c r="G701" s="57">
        <f t="shared" si="416"/>
        <v>8052540.9100000001</v>
      </c>
      <c r="H701" s="78">
        <v>0</v>
      </c>
      <c r="I701" s="57">
        <f t="shared" si="433"/>
        <v>5466960</v>
      </c>
      <c r="J701" s="57">
        <f>E701*855</f>
        <v>1731204</v>
      </c>
      <c r="K701" s="57">
        <f t="shared" ref="K701" si="435">E701*228</f>
        <v>461654.4</v>
      </c>
      <c r="L701" s="54">
        <v>0</v>
      </c>
      <c r="M701" s="78">
        <v>0</v>
      </c>
      <c r="N701" s="78">
        <v>0</v>
      </c>
      <c r="O701" s="78"/>
      <c r="P701" s="78">
        <v>0</v>
      </c>
      <c r="Q701" s="78">
        <v>0</v>
      </c>
      <c r="R701" s="78">
        <v>0</v>
      </c>
      <c r="S701" s="78">
        <v>0</v>
      </c>
      <c r="T701" s="78">
        <v>0</v>
      </c>
      <c r="U701" s="78">
        <v>0</v>
      </c>
      <c r="V701" s="78">
        <v>0</v>
      </c>
      <c r="W701" s="101">
        <v>3</v>
      </c>
      <c r="X701" s="57">
        <f>E701*57+E701*28+E701*28</f>
        <v>228802.4</v>
      </c>
      <c r="Y701" s="101">
        <v>3</v>
      </c>
      <c r="Z701" s="57">
        <f t="shared" si="426"/>
        <v>163920.10999999999</v>
      </c>
      <c r="AA701" s="73"/>
      <c r="AB701" s="74"/>
      <c r="AC701" s="74"/>
    </row>
    <row r="702" spans="1:29" s="36" customFormat="1" ht="30" x14ac:dyDescent="0.25">
      <c r="A702" s="101">
        <v>687</v>
      </c>
      <c r="B702" s="75">
        <v>382</v>
      </c>
      <c r="C702" s="55" t="s">
        <v>1758</v>
      </c>
      <c r="D702" s="56">
        <f>'Прил.1.1 -перечень домов'!D707</f>
        <v>1960</v>
      </c>
      <c r="E702" s="57">
        <v>1637.3</v>
      </c>
      <c r="F702" s="76">
        <f>SUM('Прил.1.1 -перечень домов'!J707)*(3.9*31+4.13*26+6.71*16+7.69*12+8.45*12+9.29*252)</f>
        <v>4354396.8</v>
      </c>
      <c r="G702" s="57">
        <f t="shared" si="416"/>
        <v>5741842.3899999997</v>
      </c>
      <c r="H702" s="57">
        <v>0</v>
      </c>
      <c r="I702" s="57">
        <v>0</v>
      </c>
      <c r="J702" s="57">
        <v>0</v>
      </c>
      <c r="K702" s="57">
        <v>0</v>
      </c>
      <c r="L702" s="54">
        <v>0</v>
      </c>
      <c r="M702" s="57">
        <v>0</v>
      </c>
      <c r="N702" s="57">
        <v>840.6</v>
      </c>
      <c r="O702" s="57">
        <v>6596</v>
      </c>
      <c r="P702" s="57">
        <f>O702*N702</f>
        <v>5544597.5999999996</v>
      </c>
      <c r="Q702" s="57">
        <v>0</v>
      </c>
      <c r="R702" s="57">
        <v>0</v>
      </c>
      <c r="S702" s="57">
        <v>0</v>
      </c>
      <c r="T702" s="57">
        <v>0</v>
      </c>
      <c r="U702" s="57">
        <v>0</v>
      </c>
      <c r="V702" s="57">
        <v>0</v>
      </c>
      <c r="W702" s="101">
        <v>1</v>
      </c>
      <c r="X702" s="57">
        <f t="shared" ref="X702:X704" si="436">E702*48</f>
        <v>78590.399999999994</v>
      </c>
      <c r="Y702" s="101">
        <v>1</v>
      </c>
      <c r="Z702" s="57">
        <f t="shared" si="426"/>
        <v>118654.39</v>
      </c>
      <c r="AA702" s="73"/>
      <c r="AB702" s="74"/>
      <c r="AC702" s="74"/>
    </row>
    <row r="703" spans="1:29" s="36" customFormat="1" ht="30" x14ac:dyDescent="0.25">
      <c r="A703" s="101">
        <v>688</v>
      </c>
      <c r="B703" s="75">
        <v>383</v>
      </c>
      <c r="C703" s="55" t="s">
        <v>1759</v>
      </c>
      <c r="D703" s="56">
        <f>'Прил.1.1 -перечень домов'!D708</f>
        <v>1969</v>
      </c>
      <c r="E703" s="79">
        <v>8303.2000000000007</v>
      </c>
      <c r="F703" s="76">
        <f>SUM('Прил.1.1 -перечень домов'!J708)*(3.9*31+4.13*26+6.71*16+7.69*12+8.45*12+9.29*252)</f>
        <v>22223210.879999999</v>
      </c>
      <c r="G703" s="57">
        <f t="shared" si="416"/>
        <v>23371681.300000001</v>
      </c>
      <c r="H703" s="78">
        <v>0</v>
      </c>
      <c r="I703" s="57">
        <f>E703*2700</f>
        <v>22418640</v>
      </c>
      <c r="J703" s="78">
        <v>0</v>
      </c>
      <c r="K703" s="78">
        <v>0</v>
      </c>
      <c r="L703" s="54">
        <v>0</v>
      </c>
      <c r="M703" s="78">
        <v>0</v>
      </c>
      <c r="N703" s="78">
        <v>0</v>
      </c>
      <c r="O703" s="78"/>
      <c r="P703" s="78">
        <v>0</v>
      </c>
      <c r="Q703" s="78">
        <v>0</v>
      </c>
      <c r="R703" s="78">
        <v>0</v>
      </c>
      <c r="S703" s="78">
        <v>0</v>
      </c>
      <c r="T703" s="78">
        <v>0</v>
      </c>
      <c r="U703" s="78">
        <v>0</v>
      </c>
      <c r="V703" s="78">
        <v>0</v>
      </c>
      <c r="W703" s="101">
        <v>1</v>
      </c>
      <c r="X703" s="57">
        <f>E703*57</f>
        <v>473282.4</v>
      </c>
      <c r="Y703" s="101">
        <v>1</v>
      </c>
      <c r="Z703" s="57">
        <f t="shared" si="426"/>
        <v>479758.9</v>
      </c>
      <c r="AA703" s="73"/>
      <c r="AB703" s="74"/>
      <c r="AC703" s="74"/>
    </row>
    <row r="704" spans="1:29" s="36" customFormat="1" ht="30" x14ac:dyDescent="0.25">
      <c r="A704" s="101">
        <v>689</v>
      </c>
      <c r="B704" s="75">
        <v>384</v>
      </c>
      <c r="C704" s="55" t="s">
        <v>1760</v>
      </c>
      <c r="D704" s="56">
        <f>'Прил.1.1 -перечень домов'!D709</f>
        <v>1960</v>
      </c>
      <c r="E704" s="57">
        <v>1670.6</v>
      </c>
      <c r="F704" s="76">
        <f>SUM('Прил.1.1 -перечень домов'!J709)*(3.9*31+4.13*26+6.71*16+7.69*12+8.45*12+9.29*252)</f>
        <v>4423573.4400000004</v>
      </c>
      <c r="G704" s="57">
        <f t="shared" si="416"/>
        <v>4661453.79</v>
      </c>
      <c r="H704" s="57">
        <v>0</v>
      </c>
      <c r="I704" s="57">
        <v>0</v>
      </c>
      <c r="J704" s="57">
        <v>0</v>
      </c>
      <c r="K704" s="57">
        <v>0</v>
      </c>
      <c r="L704" s="54">
        <v>0</v>
      </c>
      <c r="M704" s="57">
        <v>0</v>
      </c>
      <c r="N704" s="57">
        <v>680</v>
      </c>
      <c r="O704" s="57">
        <v>6596</v>
      </c>
      <c r="P704" s="57">
        <f t="shared" ref="P704:P705" si="437">O704*N704</f>
        <v>4485280</v>
      </c>
      <c r="Q704" s="57">
        <v>0</v>
      </c>
      <c r="R704" s="57">
        <v>0</v>
      </c>
      <c r="S704" s="57">
        <v>0</v>
      </c>
      <c r="T704" s="57">
        <v>0</v>
      </c>
      <c r="U704" s="57">
        <v>0</v>
      </c>
      <c r="V704" s="57">
        <v>0</v>
      </c>
      <c r="W704" s="101">
        <v>1</v>
      </c>
      <c r="X704" s="57">
        <f t="shared" si="436"/>
        <v>80188.800000000003</v>
      </c>
      <c r="Y704" s="101">
        <v>1</v>
      </c>
      <c r="Z704" s="57">
        <f t="shared" si="426"/>
        <v>95984.99</v>
      </c>
      <c r="AA704" s="73">
        <v>4703778.8600000003</v>
      </c>
      <c r="AB704" s="74" t="s">
        <v>2128</v>
      </c>
      <c r="AC704" s="74">
        <v>2022</v>
      </c>
    </row>
    <row r="705" spans="1:29" s="36" customFormat="1" ht="30" x14ac:dyDescent="0.25">
      <c r="A705" s="101">
        <v>690</v>
      </c>
      <c r="B705" s="75">
        <v>385</v>
      </c>
      <c r="C705" s="55" t="s">
        <v>1761</v>
      </c>
      <c r="D705" s="56">
        <f>'Прил.1.1 -перечень домов'!D710</f>
        <v>1969</v>
      </c>
      <c r="E705" s="57">
        <v>3653.3</v>
      </c>
      <c r="F705" s="76">
        <f>SUM('Прил.1.1 -перечень домов'!J710)*(3.9*31+4.13*26+6.71*16+7.69*12+8.45*12+9.29*252)</f>
        <v>9639951.3599999994</v>
      </c>
      <c r="G705" s="57">
        <f t="shared" si="416"/>
        <v>4738547.68</v>
      </c>
      <c r="H705" s="57">
        <v>0</v>
      </c>
      <c r="I705" s="57">
        <v>0</v>
      </c>
      <c r="J705" s="57">
        <v>0</v>
      </c>
      <c r="K705" s="57">
        <v>0</v>
      </c>
      <c r="L705" s="54">
        <v>0</v>
      </c>
      <c r="M705" s="57">
        <v>0</v>
      </c>
      <c r="N705" s="57">
        <v>926.5</v>
      </c>
      <c r="O705" s="57">
        <v>4822</v>
      </c>
      <c r="P705" s="57">
        <f t="shared" si="437"/>
        <v>4467583</v>
      </c>
      <c r="Q705" s="57">
        <v>0</v>
      </c>
      <c r="R705" s="57">
        <v>0</v>
      </c>
      <c r="S705" s="57">
        <v>0</v>
      </c>
      <c r="T705" s="57">
        <v>0</v>
      </c>
      <c r="U705" s="57">
        <v>0</v>
      </c>
      <c r="V705" s="57">
        <v>0</v>
      </c>
      <c r="W705" s="101">
        <v>1</v>
      </c>
      <c r="X705" s="57">
        <f t="shared" ref="X705:X717" si="438">E705*48</f>
        <v>175358.4</v>
      </c>
      <c r="Y705" s="101">
        <v>1</v>
      </c>
      <c r="Z705" s="57">
        <f t="shared" si="426"/>
        <v>95606.28</v>
      </c>
      <c r="AA705" s="73"/>
      <c r="AB705" s="74"/>
      <c r="AC705" s="74"/>
    </row>
    <row r="706" spans="1:29" s="36" customFormat="1" ht="30" x14ac:dyDescent="0.25">
      <c r="A706" s="101">
        <v>691</v>
      </c>
      <c r="B706" s="75">
        <v>386</v>
      </c>
      <c r="C706" s="55" t="s">
        <v>1762</v>
      </c>
      <c r="D706" s="56">
        <f>'Прил.1.1 -перечень домов'!D711</f>
        <v>1960</v>
      </c>
      <c r="E706" s="79">
        <v>1668</v>
      </c>
      <c r="F706" s="76">
        <f>SUM('Прил.1.1 -перечень домов'!J711)*(3.9*31+4.13*26+6.71*16+7.69*12+8.45*12+9.29*252)</f>
        <v>4440795.84</v>
      </c>
      <c r="G706" s="57">
        <f t="shared" si="416"/>
        <v>6633562.9400000004</v>
      </c>
      <c r="H706" s="78">
        <v>0</v>
      </c>
      <c r="I706" s="57">
        <f>E706*2700</f>
        <v>4503600</v>
      </c>
      <c r="J706" s="57">
        <f>E706*855</f>
        <v>1426140</v>
      </c>
      <c r="K706" s="57">
        <f t="shared" ref="K706" si="439">E706*228</f>
        <v>380304</v>
      </c>
      <c r="L706" s="54">
        <v>0</v>
      </c>
      <c r="M706" s="78">
        <v>0</v>
      </c>
      <c r="N706" s="78">
        <v>0</v>
      </c>
      <c r="O706" s="78"/>
      <c r="P706" s="78">
        <v>0</v>
      </c>
      <c r="Q706" s="78">
        <v>0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101">
        <v>3</v>
      </c>
      <c r="X706" s="57">
        <f>E706*57+E706*28+E706*28</f>
        <v>188484</v>
      </c>
      <c r="Y706" s="101">
        <v>3</v>
      </c>
      <c r="Z706" s="57">
        <f t="shared" si="426"/>
        <v>135034.94</v>
      </c>
      <c r="AA706" s="73">
        <v>3121317.11</v>
      </c>
      <c r="AB706" s="74" t="s">
        <v>2121</v>
      </c>
      <c r="AC706" s="74">
        <v>2021</v>
      </c>
    </row>
    <row r="707" spans="1:29" s="36" customFormat="1" ht="30" x14ac:dyDescent="0.25">
      <c r="A707" s="101">
        <v>692</v>
      </c>
      <c r="B707" s="75">
        <v>387</v>
      </c>
      <c r="C707" s="55" t="s">
        <v>1763</v>
      </c>
      <c r="D707" s="56">
        <f>'Прил.1.1 -перечень домов'!D712</f>
        <v>1962</v>
      </c>
      <c r="E707" s="57">
        <v>1662.1</v>
      </c>
      <c r="F707" s="76">
        <f>SUM('Прил.1.1 -перечень домов'!J712)*(3.9*31+4.13*26+6.71*16+7.69*12+8.45*12+9.29*252)</f>
        <v>4367026.5599999996</v>
      </c>
      <c r="G707" s="57">
        <f t="shared" si="416"/>
        <v>4661045.79</v>
      </c>
      <c r="H707" s="57">
        <v>0</v>
      </c>
      <c r="I707" s="57">
        <v>0</v>
      </c>
      <c r="J707" s="57">
        <v>0</v>
      </c>
      <c r="K707" s="57">
        <v>0</v>
      </c>
      <c r="L707" s="54">
        <v>0</v>
      </c>
      <c r="M707" s="57">
        <v>0</v>
      </c>
      <c r="N707" s="57">
        <v>680</v>
      </c>
      <c r="O707" s="57">
        <v>6596</v>
      </c>
      <c r="P707" s="57">
        <f t="shared" ref="P707:P710" si="440">O707*N707</f>
        <v>4485280</v>
      </c>
      <c r="Q707" s="57">
        <v>0</v>
      </c>
      <c r="R707" s="57">
        <v>0</v>
      </c>
      <c r="S707" s="57">
        <v>0</v>
      </c>
      <c r="T707" s="57">
        <v>0</v>
      </c>
      <c r="U707" s="57">
        <v>0</v>
      </c>
      <c r="V707" s="57">
        <v>0</v>
      </c>
      <c r="W707" s="101">
        <v>1</v>
      </c>
      <c r="X707" s="57">
        <f t="shared" si="438"/>
        <v>79780.800000000003</v>
      </c>
      <c r="Y707" s="101">
        <v>1</v>
      </c>
      <c r="Z707" s="57">
        <f t="shared" si="426"/>
        <v>95984.99</v>
      </c>
      <c r="AA707" s="73"/>
      <c r="AB707" s="74"/>
      <c r="AC707" s="74"/>
    </row>
    <row r="708" spans="1:29" s="36" customFormat="1" ht="30" x14ac:dyDescent="0.25">
      <c r="A708" s="101">
        <v>693</v>
      </c>
      <c r="B708" s="75">
        <v>388</v>
      </c>
      <c r="C708" s="55" t="s">
        <v>1765</v>
      </c>
      <c r="D708" s="56">
        <f>'Прил.1.1 -перечень домов'!D713</f>
        <v>1939</v>
      </c>
      <c r="E708" s="57">
        <v>795.7</v>
      </c>
      <c r="F708" s="76">
        <f>SUM('Прил.1.1 -перечень домов'!J713)*(3.9*31+4.13*26+6.71*16+7.69*12+8.45*12+9.29*252)</f>
        <v>2065539.84</v>
      </c>
      <c r="G708" s="57">
        <f t="shared" si="416"/>
        <v>3336817.16</v>
      </c>
      <c r="H708" s="57">
        <v>0</v>
      </c>
      <c r="I708" s="57">
        <v>0</v>
      </c>
      <c r="J708" s="57">
        <v>0</v>
      </c>
      <c r="K708" s="57">
        <v>0</v>
      </c>
      <c r="L708" s="54">
        <v>0</v>
      </c>
      <c r="M708" s="57">
        <v>0</v>
      </c>
      <c r="N708" s="57">
        <v>686.4</v>
      </c>
      <c r="O708" s="57">
        <v>4705</v>
      </c>
      <c r="P708" s="57">
        <f t="shared" si="440"/>
        <v>3229512</v>
      </c>
      <c r="Q708" s="57">
        <v>0</v>
      </c>
      <c r="R708" s="57">
        <v>0</v>
      </c>
      <c r="S708" s="57">
        <v>0</v>
      </c>
      <c r="T708" s="57">
        <v>0</v>
      </c>
      <c r="U708" s="57">
        <v>0</v>
      </c>
      <c r="V708" s="57">
        <v>0</v>
      </c>
      <c r="W708" s="101">
        <v>1</v>
      </c>
      <c r="X708" s="57">
        <f t="shared" si="438"/>
        <v>38193.599999999999</v>
      </c>
      <c r="Y708" s="101">
        <v>1</v>
      </c>
      <c r="Z708" s="57">
        <f t="shared" si="426"/>
        <v>69111.56</v>
      </c>
      <c r="AA708" s="73"/>
      <c r="AB708" s="74"/>
      <c r="AC708" s="74"/>
    </row>
    <row r="709" spans="1:29" s="36" customFormat="1" ht="30" x14ac:dyDescent="0.25">
      <c r="A709" s="101">
        <v>694</v>
      </c>
      <c r="B709" s="75">
        <v>389</v>
      </c>
      <c r="C709" s="55" t="s">
        <v>1766</v>
      </c>
      <c r="D709" s="56">
        <f>'Прил.1.1 -перечень домов'!D714</f>
        <v>1974</v>
      </c>
      <c r="E709" s="57">
        <v>3682.8</v>
      </c>
      <c r="F709" s="76">
        <f>SUM('Прил.1.1 -перечень домов'!J714)*(3.9*31+4.13*26+6.71*16+7.69*12+8.45*12+9.29*252)</f>
        <v>9709128</v>
      </c>
      <c r="G709" s="57">
        <f t="shared" si="416"/>
        <v>7450694.9299999997</v>
      </c>
      <c r="H709" s="57">
        <v>0</v>
      </c>
      <c r="I709" s="57">
        <v>0</v>
      </c>
      <c r="J709" s="57">
        <v>0</v>
      </c>
      <c r="K709" s="57">
        <v>0</v>
      </c>
      <c r="L709" s="54">
        <v>0</v>
      </c>
      <c r="M709" s="57">
        <v>0</v>
      </c>
      <c r="N709" s="57">
        <v>1080</v>
      </c>
      <c r="O709" s="57">
        <v>6594</v>
      </c>
      <c r="P709" s="57">
        <f t="shared" si="440"/>
        <v>7121520</v>
      </c>
      <c r="Q709" s="57">
        <v>0</v>
      </c>
      <c r="R709" s="57">
        <v>0</v>
      </c>
      <c r="S709" s="57">
        <v>0</v>
      </c>
      <c r="T709" s="57">
        <v>0</v>
      </c>
      <c r="U709" s="57">
        <v>0</v>
      </c>
      <c r="V709" s="57">
        <v>0</v>
      </c>
      <c r="W709" s="101">
        <v>1</v>
      </c>
      <c r="X709" s="57">
        <f t="shared" si="438"/>
        <v>176774.39999999999</v>
      </c>
      <c r="Y709" s="101">
        <v>1</v>
      </c>
      <c r="Z709" s="57">
        <f t="shared" si="426"/>
        <v>152400.53</v>
      </c>
      <c r="AA709" s="73"/>
      <c r="AB709" s="74"/>
      <c r="AC709" s="74"/>
    </row>
    <row r="710" spans="1:29" s="36" customFormat="1" ht="30" x14ac:dyDescent="0.25">
      <c r="A710" s="101">
        <v>695</v>
      </c>
      <c r="B710" s="75">
        <v>390</v>
      </c>
      <c r="C710" s="55" t="s">
        <v>1767</v>
      </c>
      <c r="D710" s="56">
        <f>'Прил.1.1 -перечень домов'!D715</f>
        <v>1939</v>
      </c>
      <c r="E710" s="57">
        <v>782.7</v>
      </c>
      <c r="F710" s="76">
        <f>SUM('Прил.1.1 -перечень домов'!J715)*(3.9*31+4.13*26+6.71*16+7.69*12+8.45*12+9.29*252)</f>
        <v>2039419.2</v>
      </c>
      <c r="G710" s="57">
        <f t="shared" si="416"/>
        <v>3336193.16</v>
      </c>
      <c r="H710" s="57">
        <v>0</v>
      </c>
      <c r="I710" s="57">
        <v>0</v>
      </c>
      <c r="J710" s="57">
        <v>0</v>
      </c>
      <c r="K710" s="57">
        <v>0</v>
      </c>
      <c r="L710" s="54">
        <v>0</v>
      </c>
      <c r="M710" s="57">
        <v>0</v>
      </c>
      <c r="N710" s="57">
        <v>686.4</v>
      </c>
      <c r="O710" s="57">
        <v>4705</v>
      </c>
      <c r="P710" s="57">
        <f t="shared" si="440"/>
        <v>3229512</v>
      </c>
      <c r="Q710" s="57">
        <v>0</v>
      </c>
      <c r="R710" s="57">
        <v>0</v>
      </c>
      <c r="S710" s="57">
        <v>0</v>
      </c>
      <c r="T710" s="57">
        <v>0</v>
      </c>
      <c r="U710" s="57">
        <v>0</v>
      </c>
      <c r="V710" s="57">
        <v>0</v>
      </c>
      <c r="W710" s="101">
        <v>1</v>
      </c>
      <c r="X710" s="57">
        <f t="shared" si="438"/>
        <v>37569.599999999999</v>
      </c>
      <c r="Y710" s="101">
        <v>1</v>
      </c>
      <c r="Z710" s="57">
        <f t="shared" si="426"/>
        <v>69111.56</v>
      </c>
      <c r="AA710" s="73"/>
      <c r="AB710" s="74"/>
      <c r="AC710" s="74"/>
    </row>
    <row r="711" spans="1:29" s="36" customFormat="1" ht="30" x14ac:dyDescent="0.25">
      <c r="A711" s="101">
        <v>696</v>
      </c>
      <c r="B711" s="75">
        <v>391</v>
      </c>
      <c r="C711" s="55" t="s">
        <v>1768</v>
      </c>
      <c r="D711" s="56">
        <f>'Прил.1.1 -перечень домов'!D716</f>
        <v>1971</v>
      </c>
      <c r="E711" s="79">
        <v>5799.7</v>
      </c>
      <c r="F711" s="76">
        <f>SUM('Прил.1.1 -перечень домов'!J716)*(3.9*31+4.13*26+6.71*16+7.69*12+8.45*12+9.29*252)</f>
        <v>15395964.48</v>
      </c>
      <c r="G711" s="57">
        <f t="shared" si="416"/>
        <v>6740273.3099999996</v>
      </c>
      <c r="H711" s="78">
        <v>0</v>
      </c>
      <c r="I711" s="78">
        <v>0</v>
      </c>
      <c r="J711" s="57">
        <f>E711*855</f>
        <v>4958743.5</v>
      </c>
      <c r="K711" s="57">
        <f t="shared" ref="K711" si="441">E711*228</f>
        <v>1322331.6000000001</v>
      </c>
      <c r="L711" s="54">
        <v>0</v>
      </c>
      <c r="M711" s="78">
        <v>0</v>
      </c>
      <c r="N711" s="78">
        <v>0</v>
      </c>
      <c r="O711" s="78"/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101">
        <v>2</v>
      </c>
      <c r="X711" s="57">
        <f>E711*28+E711*28</f>
        <v>324783.2</v>
      </c>
      <c r="Y711" s="101">
        <v>2</v>
      </c>
      <c r="Z711" s="57">
        <f t="shared" si="426"/>
        <v>134415.01</v>
      </c>
      <c r="AA711" s="73"/>
      <c r="AB711" s="74"/>
      <c r="AC711" s="74"/>
    </row>
    <row r="712" spans="1:29" s="36" customFormat="1" ht="30" x14ac:dyDescent="0.25">
      <c r="A712" s="101">
        <v>697</v>
      </c>
      <c r="B712" s="75">
        <v>392</v>
      </c>
      <c r="C712" s="55" t="s">
        <v>1769</v>
      </c>
      <c r="D712" s="56">
        <f>'Прил.1.1 -перечень домов'!D717</f>
        <v>1973</v>
      </c>
      <c r="E712" s="57">
        <v>2953.3</v>
      </c>
      <c r="F712" s="76">
        <f>SUM('Прил.1.1 -перечень домов'!J717)*(3.9*31+4.13*26+6.71*16+7.69*12+8.45*12+9.29*252)</f>
        <v>7776774.7199999997</v>
      </c>
      <c r="G712" s="57">
        <f t="shared" si="416"/>
        <v>6447734.9199999999</v>
      </c>
      <c r="H712" s="57">
        <v>0</v>
      </c>
      <c r="I712" s="57">
        <v>0</v>
      </c>
      <c r="J712" s="57">
        <v>0</v>
      </c>
      <c r="K712" s="57">
        <v>0</v>
      </c>
      <c r="L712" s="54">
        <v>0</v>
      </c>
      <c r="M712" s="57">
        <v>0</v>
      </c>
      <c r="N712" s="57">
        <v>936</v>
      </c>
      <c r="O712" s="57">
        <v>6596</v>
      </c>
      <c r="P712" s="57">
        <f t="shared" ref="P712:P717" si="442">O712*N712</f>
        <v>6173856</v>
      </c>
      <c r="Q712" s="57">
        <v>0</v>
      </c>
      <c r="R712" s="57">
        <v>0</v>
      </c>
      <c r="S712" s="57">
        <v>0</v>
      </c>
      <c r="T712" s="57">
        <v>0</v>
      </c>
      <c r="U712" s="57">
        <v>0</v>
      </c>
      <c r="V712" s="57">
        <v>0</v>
      </c>
      <c r="W712" s="101">
        <v>1</v>
      </c>
      <c r="X712" s="57">
        <f t="shared" si="438"/>
        <v>141758.39999999999</v>
      </c>
      <c r="Y712" s="101">
        <v>1</v>
      </c>
      <c r="Z712" s="57">
        <f t="shared" si="426"/>
        <v>132120.51999999999</v>
      </c>
      <c r="AA712" s="73"/>
      <c r="AB712" s="74"/>
      <c r="AC712" s="74"/>
    </row>
    <row r="713" spans="1:29" s="36" customFormat="1" ht="30" x14ac:dyDescent="0.25">
      <c r="A713" s="101">
        <v>698</v>
      </c>
      <c r="B713" s="75">
        <v>393</v>
      </c>
      <c r="C713" s="55" t="s">
        <v>1770</v>
      </c>
      <c r="D713" s="56">
        <f>'Прил.1.1 -перечень домов'!D718</f>
        <v>1960</v>
      </c>
      <c r="E713" s="57">
        <v>744.6</v>
      </c>
      <c r="F713" s="76">
        <f>SUM('Прил.1.1 -перечень домов'!J718)*(3.9*31+4.13*26+6.71*16+7.69*12+8.45*12+9.29*252)</f>
        <v>1943547.84</v>
      </c>
      <c r="G713" s="57">
        <f t="shared" si="416"/>
        <v>3303607.96</v>
      </c>
      <c r="H713" s="57">
        <v>0</v>
      </c>
      <c r="I713" s="57">
        <v>0</v>
      </c>
      <c r="J713" s="57">
        <v>0</v>
      </c>
      <c r="K713" s="57">
        <v>0</v>
      </c>
      <c r="L713" s="54">
        <v>0</v>
      </c>
      <c r="M713" s="57">
        <v>0</v>
      </c>
      <c r="N713" s="57">
        <v>680</v>
      </c>
      <c r="O713" s="57">
        <v>4705</v>
      </c>
      <c r="P713" s="57">
        <f t="shared" si="442"/>
        <v>3199400</v>
      </c>
      <c r="Q713" s="57">
        <v>0</v>
      </c>
      <c r="R713" s="57">
        <v>0</v>
      </c>
      <c r="S713" s="57">
        <v>0</v>
      </c>
      <c r="T713" s="57">
        <v>0</v>
      </c>
      <c r="U713" s="57">
        <v>0</v>
      </c>
      <c r="V713" s="57">
        <v>0</v>
      </c>
      <c r="W713" s="101">
        <v>1</v>
      </c>
      <c r="X713" s="57">
        <f t="shared" si="438"/>
        <v>35740.800000000003</v>
      </c>
      <c r="Y713" s="101">
        <v>1</v>
      </c>
      <c r="Z713" s="57">
        <f t="shared" si="426"/>
        <v>68467.16</v>
      </c>
      <c r="AA713" s="73"/>
      <c r="AB713" s="74"/>
      <c r="AC713" s="74"/>
    </row>
    <row r="714" spans="1:29" s="36" customFormat="1" ht="30" x14ac:dyDescent="0.25">
      <c r="A714" s="101">
        <v>699</v>
      </c>
      <c r="B714" s="75">
        <v>394</v>
      </c>
      <c r="C714" s="55" t="s">
        <v>1771</v>
      </c>
      <c r="D714" s="56">
        <f>'Прил.1.1 -перечень домов'!D719</f>
        <v>1973</v>
      </c>
      <c r="E714" s="57">
        <v>4950.2</v>
      </c>
      <c r="F714" s="76">
        <f>SUM('Прил.1.1 -перечень домов'!J719)*(3.9*31+4.13*26+6.71*16+7.69*12+8.45*12+9.29*252)</f>
        <v>12955837.439999999</v>
      </c>
      <c r="G714" s="57">
        <f t="shared" si="416"/>
        <v>8265670.5999999996</v>
      </c>
      <c r="H714" s="57">
        <v>0</v>
      </c>
      <c r="I714" s="57">
        <v>0</v>
      </c>
      <c r="J714" s="57">
        <v>0</v>
      </c>
      <c r="K714" s="57">
        <v>0</v>
      </c>
      <c r="L714" s="54">
        <v>0</v>
      </c>
      <c r="M714" s="57">
        <v>0</v>
      </c>
      <c r="N714" s="57">
        <v>1630</v>
      </c>
      <c r="O714" s="57">
        <v>4822</v>
      </c>
      <c r="P714" s="57">
        <f t="shared" si="442"/>
        <v>7859860</v>
      </c>
      <c r="Q714" s="57">
        <v>0</v>
      </c>
      <c r="R714" s="57">
        <v>0</v>
      </c>
      <c r="S714" s="57">
        <v>0</v>
      </c>
      <c r="T714" s="57">
        <v>0</v>
      </c>
      <c r="U714" s="57">
        <v>0</v>
      </c>
      <c r="V714" s="57">
        <v>0</v>
      </c>
      <c r="W714" s="101">
        <v>1</v>
      </c>
      <c r="X714" s="57">
        <f t="shared" si="438"/>
        <v>237609.60000000001</v>
      </c>
      <c r="Y714" s="101">
        <v>1</v>
      </c>
      <c r="Z714" s="57">
        <f t="shared" si="426"/>
        <v>168201</v>
      </c>
      <c r="AA714" s="73"/>
      <c r="AB714" s="74"/>
      <c r="AC714" s="74"/>
    </row>
    <row r="715" spans="1:29" s="36" customFormat="1" ht="30" x14ac:dyDescent="0.25">
      <c r="A715" s="101">
        <v>700</v>
      </c>
      <c r="B715" s="75">
        <v>395</v>
      </c>
      <c r="C715" s="55" t="s">
        <v>1772</v>
      </c>
      <c r="D715" s="56">
        <f>'Прил.1.1 -перечень домов'!D720</f>
        <v>1972</v>
      </c>
      <c r="E715" s="57">
        <v>4063.1</v>
      </c>
      <c r="F715" s="76">
        <f>SUM('Прил.1.1 -перечень домов'!J720)*(3.9*31+4.13*26+6.71*16+7.69*12+8.45*12+9.29*252)</f>
        <v>10876806.720000001</v>
      </c>
      <c r="G715" s="57">
        <f t="shared" si="416"/>
        <v>5302451.66</v>
      </c>
      <c r="H715" s="57">
        <v>0</v>
      </c>
      <c r="I715" s="57">
        <v>0</v>
      </c>
      <c r="J715" s="57">
        <v>0</v>
      </c>
      <c r="K715" s="57">
        <v>0</v>
      </c>
      <c r="L715" s="54">
        <v>0</v>
      </c>
      <c r="M715" s="57">
        <v>0</v>
      </c>
      <c r="N715" s="57">
        <v>1037</v>
      </c>
      <c r="O715" s="57">
        <v>4822</v>
      </c>
      <c r="P715" s="57">
        <f t="shared" si="442"/>
        <v>5000414</v>
      </c>
      <c r="Q715" s="57">
        <v>0</v>
      </c>
      <c r="R715" s="57">
        <v>0</v>
      </c>
      <c r="S715" s="57">
        <v>0</v>
      </c>
      <c r="T715" s="57">
        <v>0</v>
      </c>
      <c r="U715" s="57">
        <v>0</v>
      </c>
      <c r="V715" s="57">
        <v>0</v>
      </c>
      <c r="W715" s="101">
        <v>1</v>
      </c>
      <c r="X715" s="57">
        <f t="shared" si="438"/>
        <v>195028.8</v>
      </c>
      <c r="Y715" s="101">
        <v>1</v>
      </c>
      <c r="Z715" s="57">
        <f t="shared" si="426"/>
        <v>107008.86</v>
      </c>
      <c r="AA715" s="73"/>
      <c r="AB715" s="74"/>
      <c r="AC715" s="74"/>
    </row>
    <row r="716" spans="1:29" s="36" customFormat="1" ht="30" x14ac:dyDescent="0.25">
      <c r="A716" s="101">
        <v>701</v>
      </c>
      <c r="B716" s="75">
        <v>396</v>
      </c>
      <c r="C716" s="55" t="s">
        <v>1773</v>
      </c>
      <c r="D716" s="56">
        <f>'Прил.1.1 -перечень домов'!D721</f>
        <v>1958</v>
      </c>
      <c r="E716" s="57">
        <v>5167.8</v>
      </c>
      <c r="F716" s="76">
        <f>SUM('Прил.1.1 -перечень домов'!J721)*(3.9*31+4.13*26+6.71*16+7.69*12+8.45*12+9.29*252)</f>
        <v>13359128.640000001</v>
      </c>
      <c r="G716" s="57">
        <f t="shared" si="416"/>
        <v>12597258.42</v>
      </c>
      <c r="H716" s="57">
        <v>0</v>
      </c>
      <c r="I716" s="57">
        <v>0</v>
      </c>
      <c r="J716" s="57">
        <v>0</v>
      </c>
      <c r="K716" s="57">
        <v>0</v>
      </c>
      <c r="L716" s="54">
        <v>0</v>
      </c>
      <c r="M716" s="57">
        <v>0</v>
      </c>
      <c r="N716" s="57">
        <v>1833</v>
      </c>
      <c r="O716" s="57">
        <v>6596</v>
      </c>
      <c r="P716" s="57">
        <f t="shared" si="442"/>
        <v>12090468</v>
      </c>
      <c r="Q716" s="57">
        <v>0</v>
      </c>
      <c r="R716" s="57">
        <v>0</v>
      </c>
      <c r="S716" s="57">
        <v>0</v>
      </c>
      <c r="T716" s="57">
        <v>0</v>
      </c>
      <c r="U716" s="57">
        <v>0</v>
      </c>
      <c r="V716" s="57">
        <v>0</v>
      </c>
      <c r="W716" s="101">
        <v>1</v>
      </c>
      <c r="X716" s="57">
        <f t="shared" si="438"/>
        <v>248054.39999999999</v>
      </c>
      <c r="Y716" s="101">
        <v>1</v>
      </c>
      <c r="Z716" s="57">
        <f t="shared" si="426"/>
        <v>258736.02</v>
      </c>
      <c r="AA716" s="73"/>
      <c r="AB716" s="74"/>
      <c r="AC716" s="74"/>
    </row>
    <row r="717" spans="1:29" s="36" customFormat="1" ht="30" x14ac:dyDescent="0.25">
      <c r="A717" s="101">
        <v>702</v>
      </c>
      <c r="B717" s="75">
        <v>397</v>
      </c>
      <c r="C717" s="55" t="s">
        <v>1774</v>
      </c>
      <c r="D717" s="56">
        <f>'Прил.1.1 -перечень домов'!D722</f>
        <v>1956</v>
      </c>
      <c r="E717" s="57">
        <v>5806.91</v>
      </c>
      <c r="F717" s="76">
        <f>SUM('Прил.1.1 -перечень домов'!J722)*(3.9*31+4.13*26+6.71*16+7.69*12+8.45*12+9.29*252)</f>
        <v>15450243.74</v>
      </c>
      <c r="G717" s="57">
        <f t="shared" si="416"/>
        <v>10519206.369999999</v>
      </c>
      <c r="H717" s="57">
        <v>0</v>
      </c>
      <c r="I717" s="57">
        <v>0</v>
      </c>
      <c r="J717" s="57">
        <v>0</v>
      </c>
      <c r="K717" s="57">
        <v>0</v>
      </c>
      <c r="L717" s="54">
        <v>0</v>
      </c>
      <c r="M717" s="57">
        <v>0</v>
      </c>
      <c r="N717" s="57">
        <v>1520</v>
      </c>
      <c r="O717" s="57">
        <v>6596</v>
      </c>
      <c r="P717" s="57">
        <f t="shared" si="442"/>
        <v>10025920</v>
      </c>
      <c r="Q717" s="57">
        <v>0</v>
      </c>
      <c r="R717" s="57">
        <v>0</v>
      </c>
      <c r="S717" s="57">
        <v>0</v>
      </c>
      <c r="T717" s="57">
        <v>0</v>
      </c>
      <c r="U717" s="57">
        <v>0</v>
      </c>
      <c r="V717" s="57">
        <v>0</v>
      </c>
      <c r="W717" s="101">
        <v>1</v>
      </c>
      <c r="X717" s="57">
        <f t="shared" si="438"/>
        <v>278731.68</v>
      </c>
      <c r="Y717" s="101">
        <v>1</v>
      </c>
      <c r="Z717" s="57">
        <f t="shared" si="426"/>
        <v>214554.69</v>
      </c>
      <c r="AA717" s="73"/>
      <c r="AB717" s="74"/>
      <c r="AC717" s="74"/>
    </row>
    <row r="718" spans="1:29" s="36" customFormat="1" ht="30" x14ac:dyDescent="0.25">
      <c r="A718" s="101">
        <v>703</v>
      </c>
      <c r="B718" s="75">
        <v>398</v>
      </c>
      <c r="C718" s="55" t="s">
        <v>1775</v>
      </c>
      <c r="D718" s="56">
        <f>'Прил.1.1 -перечень домов'!D723</f>
        <v>1954</v>
      </c>
      <c r="E718" s="79">
        <v>2036.2</v>
      </c>
      <c r="F718" s="76">
        <f>SUM('Прил.1.1 -перечень домов'!J723)*(3.9*31+4.13*26+6.71*16+7.69*12+8.45*12+9.29*252)</f>
        <v>5299332.4800000004</v>
      </c>
      <c r="G718" s="57">
        <f t="shared" si="416"/>
        <v>5731455.04</v>
      </c>
      <c r="H718" s="78">
        <v>0</v>
      </c>
      <c r="I718" s="57">
        <f t="shared" ref="I718:I719" si="443">E718*2700</f>
        <v>5497740</v>
      </c>
      <c r="J718" s="78">
        <v>0</v>
      </c>
      <c r="K718" s="78">
        <v>0</v>
      </c>
      <c r="L718" s="54">
        <v>0</v>
      </c>
      <c r="M718" s="78">
        <v>0</v>
      </c>
      <c r="N718" s="78">
        <v>0</v>
      </c>
      <c r="O718" s="78"/>
      <c r="P718" s="78">
        <v>0</v>
      </c>
      <c r="Q718" s="78">
        <v>0</v>
      </c>
      <c r="R718" s="78">
        <v>0</v>
      </c>
      <c r="S718" s="78">
        <v>0</v>
      </c>
      <c r="T718" s="78">
        <v>0</v>
      </c>
      <c r="U718" s="78">
        <v>0</v>
      </c>
      <c r="V718" s="78">
        <v>0</v>
      </c>
      <c r="W718" s="101">
        <v>1</v>
      </c>
      <c r="X718" s="57">
        <f t="shared" ref="X718:X719" si="444">E718*57</f>
        <v>116063.4</v>
      </c>
      <c r="Y718" s="101">
        <v>1</v>
      </c>
      <c r="Z718" s="57">
        <f t="shared" si="426"/>
        <v>117651.64</v>
      </c>
      <c r="AA718" s="73"/>
      <c r="AB718" s="74"/>
      <c r="AC718" s="74"/>
    </row>
    <row r="719" spans="1:29" s="36" customFormat="1" ht="30" x14ac:dyDescent="0.25">
      <c r="A719" s="101">
        <v>704</v>
      </c>
      <c r="B719" s="75">
        <v>399</v>
      </c>
      <c r="C719" s="55" t="s">
        <v>1776</v>
      </c>
      <c r="D719" s="56">
        <f>'Прил.1.1 -перечень домов'!D724</f>
        <v>1980</v>
      </c>
      <c r="E719" s="79">
        <v>1977.4</v>
      </c>
      <c r="F719" s="76">
        <f>SUM('Прил.1.1 -перечень домов'!J724)*(3.9*31+4.13*26+6.71*16+7.69*12+8.45*12+9.29*252)</f>
        <v>5191405.4400000004</v>
      </c>
      <c r="G719" s="57">
        <f t="shared" si="416"/>
        <v>5565945.9699999997</v>
      </c>
      <c r="H719" s="78">
        <v>0</v>
      </c>
      <c r="I719" s="57">
        <f t="shared" si="443"/>
        <v>5338980</v>
      </c>
      <c r="J719" s="78">
        <v>0</v>
      </c>
      <c r="K719" s="78">
        <v>0</v>
      </c>
      <c r="L719" s="54">
        <v>0</v>
      </c>
      <c r="M719" s="78">
        <v>0</v>
      </c>
      <c r="N719" s="78">
        <v>0</v>
      </c>
      <c r="O719" s="78"/>
      <c r="P719" s="78">
        <v>0</v>
      </c>
      <c r="Q719" s="78">
        <v>0</v>
      </c>
      <c r="R719" s="78">
        <v>0</v>
      </c>
      <c r="S719" s="78">
        <v>0</v>
      </c>
      <c r="T719" s="78">
        <v>0</v>
      </c>
      <c r="U719" s="78">
        <v>0</v>
      </c>
      <c r="V719" s="78">
        <v>0</v>
      </c>
      <c r="W719" s="101">
        <v>1</v>
      </c>
      <c r="X719" s="57">
        <f t="shared" si="444"/>
        <v>112711.8</v>
      </c>
      <c r="Y719" s="101">
        <v>1</v>
      </c>
      <c r="Z719" s="57">
        <f t="shared" si="426"/>
        <v>114254.17</v>
      </c>
      <c r="AA719" s="73"/>
      <c r="AB719" s="74"/>
      <c r="AC719" s="74"/>
    </row>
    <row r="720" spans="1:29" s="36" customFormat="1" ht="30" x14ac:dyDescent="0.25">
      <c r="A720" s="101">
        <v>705</v>
      </c>
      <c r="B720" s="75">
        <v>400</v>
      </c>
      <c r="C720" s="55" t="s">
        <v>1777</v>
      </c>
      <c r="D720" s="56">
        <f>'Прил.1.1 -перечень домов'!D725</f>
        <v>1979</v>
      </c>
      <c r="E720" s="57">
        <v>1982.5</v>
      </c>
      <c r="F720" s="76">
        <f>SUM('Прил.1.1 -перечень домов'!J725)*(3.9*31+4.13*26+6.71*16+7.69*12+8.45*12+9.29*252)</f>
        <v>5204322.24</v>
      </c>
      <c r="G720" s="57">
        <f t="shared" si="416"/>
        <v>3370411.88</v>
      </c>
      <c r="H720" s="57">
        <v>0</v>
      </c>
      <c r="I720" s="57">
        <v>0</v>
      </c>
      <c r="J720" s="57">
        <v>0</v>
      </c>
      <c r="K720" s="57">
        <v>0</v>
      </c>
      <c r="L720" s="54">
        <v>0</v>
      </c>
      <c r="M720" s="57">
        <v>0</v>
      </c>
      <c r="N720" s="57">
        <v>665</v>
      </c>
      <c r="O720" s="57">
        <v>4822</v>
      </c>
      <c r="P720" s="57">
        <f t="shared" ref="P720" si="445">O720*N720</f>
        <v>3206630</v>
      </c>
      <c r="Q720" s="57">
        <v>0</v>
      </c>
      <c r="R720" s="57">
        <v>0</v>
      </c>
      <c r="S720" s="57">
        <v>0</v>
      </c>
      <c r="T720" s="57">
        <v>0</v>
      </c>
      <c r="U720" s="57">
        <v>0</v>
      </c>
      <c r="V720" s="57">
        <v>0</v>
      </c>
      <c r="W720" s="101">
        <v>1</v>
      </c>
      <c r="X720" s="57">
        <f t="shared" ref="X720" si="446">E720*48</f>
        <v>95160</v>
      </c>
      <c r="Y720" s="101">
        <v>1</v>
      </c>
      <c r="Z720" s="57">
        <f t="shared" si="426"/>
        <v>68621.88</v>
      </c>
      <c r="AA720" s="73"/>
      <c r="AB720" s="74"/>
      <c r="AC720" s="74"/>
    </row>
    <row r="721" spans="1:29" s="36" customFormat="1" ht="30" x14ac:dyDescent="0.25">
      <c r="A721" s="101">
        <v>706</v>
      </c>
      <c r="B721" s="75">
        <v>401</v>
      </c>
      <c r="C721" s="55" t="s">
        <v>1778</v>
      </c>
      <c r="D721" s="56">
        <f>'Прил.1.1 -перечень домов'!D726</f>
        <v>1979</v>
      </c>
      <c r="E721" s="79">
        <v>1999.2</v>
      </c>
      <c r="F721" s="76">
        <f>SUM('Прил.1.1 -перечень домов'!J726)*(3.9*31+4.13*26+6.71*16+7.69*12+8.45*12+9.29*252)</f>
        <v>5255702.4000000004</v>
      </c>
      <c r="G721" s="57">
        <f t="shared" si="416"/>
        <v>2323422.66</v>
      </c>
      <c r="H721" s="78">
        <v>0</v>
      </c>
      <c r="I721" s="78">
        <v>0</v>
      </c>
      <c r="J721" s="57">
        <f>E721*855</f>
        <v>1709316</v>
      </c>
      <c r="K721" s="57">
        <f t="shared" ref="K721" si="447">E721*228</f>
        <v>455817.6</v>
      </c>
      <c r="L721" s="54">
        <v>0</v>
      </c>
      <c r="M721" s="78">
        <v>0</v>
      </c>
      <c r="N721" s="78">
        <v>0</v>
      </c>
      <c r="O721" s="78"/>
      <c r="P721" s="78">
        <v>0</v>
      </c>
      <c r="Q721" s="78">
        <v>0</v>
      </c>
      <c r="R721" s="78">
        <v>0</v>
      </c>
      <c r="S721" s="78">
        <v>0</v>
      </c>
      <c r="T721" s="78">
        <v>0</v>
      </c>
      <c r="U721" s="78">
        <v>0</v>
      </c>
      <c r="V721" s="78">
        <v>0</v>
      </c>
      <c r="W721" s="101">
        <v>2</v>
      </c>
      <c r="X721" s="57">
        <f>E721*28+E721*28</f>
        <v>111955.2</v>
      </c>
      <c r="Y721" s="101">
        <v>2</v>
      </c>
      <c r="Z721" s="57">
        <f t="shared" si="426"/>
        <v>46333.86</v>
      </c>
      <c r="AA721" s="73"/>
      <c r="AB721" s="74"/>
      <c r="AC721" s="74"/>
    </row>
    <row r="722" spans="1:29" s="36" customFormat="1" ht="30" x14ac:dyDescent="0.25">
      <c r="A722" s="101">
        <v>707</v>
      </c>
      <c r="B722" s="75">
        <v>402</v>
      </c>
      <c r="C722" s="55" t="s">
        <v>1779</v>
      </c>
      <c r="D722" s="56">
        <f>'Прил.1.1 -перечень домов'!D727</f>
        <v>1979</v>
      </c>
      <c r="E722" s="79">
        <v>1974.5</v>
      </c>
      <c r="F722" s="76">
        <f>SUM('Прил.1.1 -перечень домов'!J727)*(3.9*31+4.13*26+6.71*16+7.69*12+8.45*12+9.29*252)</f>
        <v>5187673.92</v>
      </c>
      <c r="G722" s="57">
        <f>H722+I722+J722+K722+M722+P722+R722+T722+V722+X722+Z722</f>
        <v>5557783.1100000003</v>
      </c>
      <c r="H722" s="78">
        <v>0</v>
      </c>
      <c r="I722" s="57">
        <f>E722*2700</f>
        <v>5331150</v>
      </c>
      <c r="J722" s="78">
        <v>0</v>
      </c>
      <c r="K722" s="78">
        <v>0</v>
      </c>
      <c r="L722" s="54">
        <v>0</v>
      </c>
      <c r="M722" s="78">
        <v>0</v>
      </c>
      <c r="N722" s="78">
        <v>0</v>
      </c>
      <c r="O722" s="78"/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101">
        <v>1</v>
      </c>
      <c r="X722" s="57">
        <f t="shared" ref="X722" si="448">E722*57</f>
        <v>112546.5</v>
      </c>
      <c r="Y722" s="101">
        <v>1</v>
      </c>
      <c r="Z722" s="57">
        <f t="shared" si="426"/>
        <v>114086.61</v>
      </c>
      <c r="AA722" s="73"/>
      <c r="AB722" s="74"/>
      <c r="AC722" s="74"/>
    </row>
    <row r="723" spans="1:29" s="36" customFormat="1" ht="30" x14ac:dyDescent="0.25">
      <c r="A723" s="101">
        <v>708</v>
      </c>
      <c r="B723" s="75">
        <v>403</v>
      </c>
      <c r="C723" s="55" t="s">
        <v>1780</v>
      </c>
      <c r="D723" s="56">
        <f>'Прил.1.1 -перечень домов'!D728</f>
        <v>1959</v>
      </c>
      <c r="E723" s="79">
        <v>719.52</v>
      </c>
      <c r="F723" s="76">
        <f>SUM('Прил.1.1 -перечень домов'!J728)*(3.9*31+4.13*26+6.71*16+7.69*12+8.45*12+9.29*252)</f>
        <v>1885049.09</v>
      </c>
      <c r="G723" s="57">
        <f t="shared" ref="G723:G728" si="449">H723+I723+J723+K723+M723+P723+R723+T723+V723+X723+Z723</f>
        <v>2861499.53</v>
      </c>
      <c r="H723" s="78">
        <v>0</v>
      </c>
      <c r="I723" s="57">
        <f>E723*2700</f>
        <v>1942704</v>
      </c>
      <c r="J723" s="57">
        <f>E723*855</f>
        <v>615189.6</v>
      </c>
      <c r="K723" s="57">
        <f t="shared" ref="K723" si="450">E723*228</f>
        <v>164050.56</v>
      </c>
      <c r="L723" s="54">
        <v>0</v>
      </c>
      <c r="M723" s="78">
        <v>0</v>
      </c>
      <c r="N723" s="78">
        <v>0</v>
      </c>
      <c r="O723" s="78"/>
      <c r="P723" s="78">
        <v>0</v>
      </c>
      <c r="Q723" s="78">
        <v>0</v>
      </c>
      <c r="R723" s="78">
        <v>0</v>
      </c>
      <c r="S723" s="78">
        <v>0</v>
      </c>
      <c r="T723" s="78">
        <v>0</v>
      </c>
      <c r="U723" s="78">
        <v>0</v>
      </c>
      <c r="V723" s="78">
        <v>0</v>
      </c>
      <c r="W723" s="101">
        <v>3</v>
      </c>
      <c r="X723" s="57">
        <f>E723*57+E723*28+E723*28</f>
        <v>81305.759999999995</v>
      </c>
      <c r="Y723" s="101">
        <v>3</v>
      </c>
      <c r="Z723" s="57">
        <f t="shared" si="426"/>
        <v>58249.61</v>
      </c>
      <c r="AA723" s="73">
        <v>1645624.23</v>
      </c>
      <c r="AB723" s="74" t="s">
        <v>2121</v>
      </c>
      <c r="AC723" s="74">
        <v>2020</v>
      </c>
    </row>
    <row r="724" spans="1:29" s="36" customFormat="1" ht="30" x14ac:dyDescent="0.25">
      <c r="A724" s="101">
        <v>709</v>
      </c>
      <c r="B724" s="75">
        <v>404</v>
      </c>
      <c r="C724" s="55" t="s">
        <v>1781</v>
      </c>
      <c r="D724" s="56">
        <f>'Прил.1.1 -перечень домов'!D729</f>
        <v>1957</v>
      </c>
      <c r="E724" s="79">
        <v>2454.9</v>
      </c>
      <c r="F724" s="76">
        <f>SUM('Прил.1.1 -перечень домов'!J729)*(3.9*31+4.13*26+6.71*16+7.69*12+8.45*12+9.29*252)</f>
        <v>6376019.5199999996</v>
      </c>
      <c r="G724" s="57">
        <f t="shared" si="449"/>
        <v>1958344.92</v>
      </c>
      <c r="H724" s="57">
        <f t="shared" ref="H724" si="451">E724*735</f>
        <v>1804351.5</v>
      </c>
      <c r="I724" s="78">
        <v>0</v>
      </c>
      <c r="J724" s="78">
        <v>0</v>
      </c>
      <c r="K724" s="78">
        <v>0</v>
      </c>
      <c r="L724" s="54">
        <v>0</v>
      </c>
      <c r="M724" s="78">
        <v>0</v>
      </c>
      <c r="N724" s="78">
        <v>0</v>
      </c>
      <c r="O724" s="78"/>
      <c r="P724" s="78">
        <v>0</v>
      </c>
      <c r="Q724" s="78">
        <v>0</v>
      </c>
      <c r="R724" s="78">
        <v>0</v>
      </c>
      <c r="S724" s="78">
        <v>0</v>
      </c>
      <c r="T724" s="78">
        <v>0</v>
      </c>
      <c r="U724" s="78">
        <v>0</v>
      </c>
      <c r="V724" s="78">
        <v>0</v>
      </c>
      <c r="W724" s="101">
        <v>1</v>
      </c>
      <c r="X724" s="57">
        <f>E724*47</f>
        <v>115380.3</v>
      </c>
      <c r="Y724" s="101">
        <v>1</v>
      </c>
      <c r="Z724" s="57">
        <f t="shared" si="426"/>
        <v>38613.120000000003</v>
      </c>
      <c r="AA724" s="73">
        <v>3660413.75</v>
      </c>
      <c r="AB724" s="74" t="s">
        <v>2121</v>
      </c>
      <c r="AC724" s="74">
        <v>2020</v>
      </c>
    </row>
    <row r="725" spans="1:29" s="36" customFormat="1" ht="30" x14ac:dyDescent="0.25">
      <c r="A725" s="101">
        <v>710</v>
      </c>
      <c r="B725" s="75">
        <v>405</v>
      </c>
      <c r="C725" s="55" t="s">
        <v>1782</v>
      </c>
      <c r="D725" s="56">
        <f>'Прил.1.1 -перечень домов'!D730</f>
        <v>1957</v>
      </c>
      <c r="E725" s="79">
        <v>1304.2</v>
      </c>
      <c r="F725" s="76">
        <f>SUM('Прил.1.1 -перечень домов'!J730)*(3.9*31+4.13*26+6.71*16+7.69*12+8.45*12+9.29*252)</f>
        <v>3025975.68</v>
      </c>
      <c r="G725" s="57">
        <f t="shared" si="449"/>
        <v>3671036.08</v>
      </c>
      <c r="H725" s="78">
        <v>0</v>
      </c>
      <c r="I725" s="57">
        <f t="shared" ref="I725:I726" si="452">E725*2700</f>
        <v>3521340</v>
      </c>
      <c r="J725" s="78">
        <v>0</v>
      </c>
      <c r="K725" s="78">
        <v>0</v>
      </c>
      <c r="L725" s="54">
        <v>0</v>
      </c>
      <c r="M725" s="78">
        <v>0</v>
      </c>
      <c r="N725" s="78">
        <v>0</v>
      </c>
      <c r="O725" s="78"/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101">
        <v>1</v>
      </c>
      <c r="X725" s="57">
        <f>E725*57</f>
        <v>74339.399999999994</v>
      </c>
      <c r="Y725" s="101">
        <v>1</v>
      </c>
      <c r="Z725" s="57">
        <f t="shared" si="426"/>
        <v>75356.679999999993</v>
      </c>
      <c r="AA725" s="73">
        <v>2047200.76</v>
      </c>
      <c r="AB725" s="74" t="s">
        <v>2121</v>
      </c>
      <c r="AC725" s="74">
        <v>2021</v>
      </c>
    </row>
    <row r="726" spans="1:29" s="36" customFormat="1" ht="30" x14ac:dyDescent="0.25">
      <c r="A726" s="101">
        <v>711</v>
      </c>
      <c r="B726" s="75">
        <v>406</v>
      </c>
      <c r="C726" s="55" t="s">
        <v>1783</v>
      </c>
      <c r="D726" s="56">
        <f>'Прил.1.1 -перечень домов'!D731</f>
        <v>1958</v>
      </c>
      <c r="E726" s="79">
        <v>2349.3000000000002</v>
      </c>
      <c r="F726" s="76">
        <f>SUM('Прил.1.1 -перечень домов'!J731)*(3.9*31+4.13*26+6.71*16+7.69*12+8.45*12+9.29*252)</f>
        <v>6071470.0800000001</v>
      </c>
      <c r="G726" s="57">
        <f t="shared" si="449"/>
        <v>9343063.1999999993</v>
      </c>
      <c r="H726" s="78">
        <v>0</v>
      </c>
      <c r="I726" s="57">
        <f t="shared" si="452"/>
        <v>6343110</v>
      </c>
      <c r="J726" s="57">
        <f>E726*855</f>
        <v>2008651.5</v>
      </c>
      <c r="K726" s="57">
        <f t="shared" ref="K726" si="453">E726*228</f>
        <v>535640.4</v>
      </c>
      <c r="L726" s="54">
        <v>0</v>
      </c>
      <c r="M726" s="78">
        <v>0</v>
      </c>
      <c r="N726" s="78">
        <v>0</v>
      </c>
      <c r="O726" s="78"/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101">
        <v>3</v>
      </c>
      <c r="X726" s="57">
        <f t="shared" ref="X726" si="454">E726*57+E726*28+E726*28</f>
        <v>265470.90000000002</v>
      </c>
      <c r="Y726" s="101">
        <v>3</v>
      </c>
      <c r="Z726" s="57">
        <f t="shared" si="426"/>
        <v>190190.4</v>
      </c>
      <c r="AA726" s="73">
        <v>8457343.4399999995</v>
      </c>
      <c r="AB726" s="74" t="s">
        <v>2121</v>
      </c>
      <c r="AC726" s="74">
        <v>2022</v>
      </c>
    </row>
    <row r="727" spans="1:29" s="36" customFormat="1" ht="30" x14ac:dyDescent="0.25">
      <c r="A727" s="101">
        <v>712</v>
      </c>
      <c r="B727" s="75">
        <v>407</v>
      </c>
      <c r="C727" s="55" t="s">
        <v>1784</v>
      </c>
      <c r="D727" s="56">
        <f>'Прил.1.1 -перечень домов'!D732</f>
        <v>1959</v>
      </c>
      <c r="E727" s="79">
        <v>2518.4</v>
      </c>
      <c r="F727" s="76">
        <f>SUM('Прил.1.1 -перечень домов'!J732)*(3.9*31+4.13*26+6.71*16+7.69*12+8.45*12+9.29*252)</f>
        <v>6583549.4400000004</v>
      </c>
      <c r="G727" s="57">
        <f t="shared" si="449"/>
        <v>2926824.54</v>
      </c>
      <c r="H727" s="78">
        <v>0</v>
      </c>
      <c r="I727" s="78">
        <v>0</v>
      </c>
      <c r="J727" s="57">
        <f>E727*855</f>
        <v>2153232</v>
      </c>
      <c r="K727" s="57">
        <f t="shared" ref="K727" si="455">E727*228</f>
        <v>574195.19999999995</v>
      </c>
      <c r="L727" s="54">
        <v>0</v>
      </c>
      <c r="M727" s="78">
        <v>0</v>
      </c>
      <c r="N727" s="78">
        <v>0</v>
      </c>
      <c r="O727" s="78"/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101">
        <v>2</v>
      </c>
      <c r="X727" s="57">
        <f>E727*28+E727*28</f>
        <v>141030.39999999999</v>
      </c>
      <c r="Y727" s="101">
        <v>2</v>
      </c>
      <c r="Z727" s="57">
        <f t="shared" si="426"/>
        <v>58366.94</v>
      </c>
      <c r="AA727" s="73">
        <v>3895591.28</v>
      </c>
      <c r="AB727" s="74" t="s">
        <v>2121</v>
      </c>
      <c r="AC727" s="74">
        <v>2021</v>
      </c>
    </row>
    <row r="728" spans="1:29" s="36" customFormat="1" ht="30" x14ac:dyDescent="0.25">
      <c r="A728" s="101">
        <v>713</v>
      </c>
      <c r="B728" s="75">
        <v>408</v>
      </c>
      <c r="C728" s="55" t="s">
        <v>1785</v>
      </c>
      <c r="D728" s="56">
        <f>'Прил.1.1 -перечень домов'!D733</f>
        <v>1958</v>
      </c>
      <c r="E728" s="79">
        <v>2189.8000000000002</v>
      </c>
      <c r="F728" s="76">
        <f>SUM('Прил.1.1 -перечень домов'!J733)*(3.9*31+4.13*26+6.71*16+7.69*12+8.45*12+9.29*252)</f>
        <v>5629428.4800000004</v>
      </c>
      <c r="G728" s="57">
        <f t="shared" si="449"/>
        <v>1746866.96</v>
      </c>
      <c r="H728" s="57">
        <f t="shared" ref="H728" si="456">E728*735</f>
        <v>1609503</v>
      </c>
      <c r="I728" s="78">
        <v>0</v>
      </c>
      <c r="J728" s="78">
        <v>0</v>
      </c>
      <c r="K728" s="78">
        <v>0</v>
      </c>
      <c r="L728" s="54">
        <v>0</v>
      </c>
      <c r="M728" s="78">
        <v>0</v>
      </c>
      <c r="N728" s="78">
        <v>0</v>
      </c>
      <c r="O728" s="78"/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101">
        <v>1</v>
      </c>
      <c r="X728" s="57">
        <f>E728*47</f>
        <v>102920.6</v>
      </c>
      <c r="Y728" s="101">
        <v>1</v>
      </c>
      <c r="Z728" s="57">
        <f t="shared" si="426"/>
        <v>34443.360000000001</v>
      </c>
      <c r="AA728" s="73">
        <v>4254864.1900000004</v>
      </c>
      <c r="AB728" s="74" t="s">
        <v>2121</v>
      </c>
      <c r="AC728" s="74">
        <v>2021</v>
      </c>
    </row>
    <row r="729" spans="1:29" s="36" customFormat="1" ht="30" x14ac:dyDescent="0.25">
      <c r="A729" s="101">
        <v>714</v>
      </c>
      <c r="B729" s="75">
        <v>409</v>
      </c>
      <c r="C729" s="55" t="s">
        <v>1786</v>
      </c>
      <c r="D729" s="56">
        <f>'Прил.1.1 -перечень домов'!D734</f>
        <v>1975</v>
      </c>
      <c r="E729" s="57">
        <v>4483.6000000000004</v>
      </c>
      <c r="F729" s="76">
        <f>SUM('Прил.1.1 -перечень домов'!J734)*(3.9*31+4.13*26+6.71*16+7.69*12+8.45*12+9.29*252)</f>
        <v>11935123.199999999</v>
      </c>
      <c r="G729" s="57">
        <f t="shared" ref="G729:G730" si="457">H729+I729+J729+K729+M729+P729+R729+T729+V729+X729+Z729</f>
        <v>8264979.5800000001</v>
      </c>
      <c r="H729" s="57">
        <v>0</v>
      </c>
      <c r="I729" s="57">
        <v>0</v>
      </c>
      <c r="J729" s="57">
        <v>0</v>
      </c>
      <c r="K729" s="57">
        <v>0</v>
      </c>
      <c r="L729" s="54">
        <v>0</v>
      </c>
      <c r="M729" s="57">
        <v>0</v>
      </c>
      <c r="N729" s="57">
        <v>1323</v>
      </c>
      <c r="O729" s="57">
        <v>5957</v>
      </c>
      <c r="P729" s="57">
        <f t="shared" ref="P729:P736" si="458">O729*N729</f>
        <v>7881111</v>
      </c>
      <c r="Q729" s="57">
        <v>0</v>
      </c>
      <c r="R729" s="57">
        <v>0</v>
      </c>
      <c r="S729" s="57">
        <v>0</v>
      </c>
      <c r="T729" s="57">
        <v>0</v>
      </c>
      <c r="U729" s="57">
        <v>0</v>
      </c>
      <c r="V729" s="57">
        <v>0</v>
      </c>
      <c r="W729" s="101">
        <v>1</v>
      </c>
      <c r="X729" s="57">
        <f t="shared" ref="X729:X738" si="459">E729*48</f>
        <v>215212.79999999999</v>
      </c>
      <c r="Y729" s="101">
        <v>1</v>
      </c>
      <c r="Z729" s="57">
        <f t="shared" si="426"/>
        <v>168655.78</v>
      </c>
      <c r="AA729" s="73"/>
      <c r="AB729" s="74"/>
      <c r="AC729" s="74"/>
    </row>
    <row r="730" spans="1:29" s="36" customFormat="1" ht="30" x14ac:dyDescent="0.25">
      <c r="A730" s="101">
        <v>715</v>
      </c>
      <c r="B730" s="75">
        <v>410</v>
      </c>
      <c r="C730" s="55" t="s">
        <v>1787</v>
      </c>
      <c r="D730" s="56">
        <f>'Прил.1.1 -перечень домов'!D735</f>
        <v>1982</v>
      </c>
      <c r="E730" s="57">
        <v>6500.7</v>
      </c>
      <c r="F730" s="76">
        <f>SUM('Прил.1.1 -перечень домов'!J735)*(3.9*31+4.13*26+6.71*16+7.69*12+8.45*12+9.29*252)</f>
        <v>16831164.48</v>
      </c>
      <c r="G730" s="57">
        <f t="shared" si="457"/>
        <v>4744705.32</v>
      </c>
      <c r="H730" s="57">
        <v>0</v>
      </c>
      <c r="I730" s="57">
        <v>0</v>
      </c>
      <c r="J730" s="57">
        <v>0</v>
      </c>
      <c r="K730" s="57">
        <v>0</v>
      </c>
      <c r="L730" s="54">
        <v>0</v>
      </c>
      <c r="M730" s="57">
        <v>0</v>
      </c>
      <c r="N730" s="57">
        <v>900</v>
      </c>
      <c r="O730" s="57">
        <v>4822</v>
      </c>
      <c r="P730" s="57">
        <f t="shared" si="458"/>
        <v>4339800</v>
      </c>
      <c r="Q730" s="57">
        <v>0</v>
      </c>
      <c r="R730" s="57">
        <v>0</v>
      </c>
      <c r="S730" s="57">
        <v>0</v>
      </c>
      <c r="T730" s="57">
        <v>0</v>
      </c>
      <c r="U730" s="57">
        <v>0</v>
      </c>
      <c r="V730" s="57">
        <v>0</v>
      </c>
      <c r="W730" s="101">
        <v>1</v>
      </c>
      <c r="X730" s="57">
        <f t="shared" si="459"/>
        <v>312033.59999999998</v>
      </c>
      <c r="Y730" s="101">
        <v>1</v>
      </c>
      <c r="Z730" s="57">
        <f t="shared" si="426"/>
        <v>92871.72</v>
      </c>
      <c r="AA730" s="73"/>
      <c r="AB730" s="74"/>
      <c r="AC730" s="74"/>
    </row>
    <row r="731" spans="1:29" s="36" customFormat="1" ht="30" x14ac:dyDescent="0.25">
      <c r="A731" s="101">
        <v>716</v>
      </c>
      <c r="B731" s="75">
        <v>411</v>
      </c>
      <c r="C731" s="55" t="s">
        <v>1788</v>
      </c>
      <c r="D731" s="56">
        <f>'Прил.1.1 -перечень домов'!D736</f>
        <v>1987</v>
      </c>
      <c r="E731" s="57">
        <v>19209.25</v>
      </c>
      <c r="F731" s="76">
        <f>SUM('Прил.1.1 -перечень домов'!J736)*(3.9*31+4.13*26+6.71*16+7.69*12+8.45*12+9.29*252)</f>
        <v>49588312.799999997</v>
      </c>
      <c r="G731" s="57">
        <f t="shared" ref="G731:G739" si="460">H731+I731+J731+K731+M731+P731+R731+T731+V731+X731+Z731</f>
        <v>13993500.380000001</v>
      </c>
      <c r="H731" s="57">
        <v>0</v>
      </c>
      <c r="I731" s="57">
        <v>0</v>
      </c>
      <c r="J731" s="57">
        <v>0</v>
      </c>
      <c r="K731" s="57">
        <v>0</v>
      </c>
      <c r="L731" s="54">
        <v>0</v>
      </c>
      <c r="M731" s="57">
        <v>0</v>
      </c>
      <c r="N731" s="57">
        <v>2654</v>
      </c>
      <c r="O731" s="57">
        <v>4822</v>
      </c>
      <c r="P731" s="57">
        <f t="shared" si="458"/>
        <v>12797588</v>
      </c>
      <c r="Q731" s="57">
        <v>0</v>
      </c>
      <c r="R731" s="57">
        <v>0</v>
      </c>
      <c r="S731" s="57">
        <v>0</v>
      </c>
      <c r="T731" s="57">
        <v>0</v>
      </c>
      <c r="U731" s="57">
        <v>0</v>
      </c>
      <c r="V731" s="57">
        <v>0</v>
      </c>
      <c r="W731" s="101">
        <v>1</v>
      </c>
      <c r="X731" s="57">
        <f t="shared" si="459"/>
        <v>922044</v>
      </c>
      <c r="Y731" s="101">
        <v>1</v>
      </c>
      <c r="Z731" s="57">
        <f t="shared" si="426"/>
        <v>273868.38</v>
      </c>
      <c r="AA731" s="73">
        <v>7582500</v>
      </c>
      <c r="AB731" s="74" t="s">
        <v>2129</v>
      </c>
      <c r="AC731" s="74">
        <v>2015</v>
      </c>
    </row>
    <row r="732" spans="1:29" s="36" customFormat="1" ht="30" x14ac:dyDescent="0.25">
      <c r="A732" s="101">
        <v>717</v>
      </c>
      <c r="B732" s="75">
        <v>412</v>
      </c>
      <c r="C732" s="55" t="s">
        <v>1789</v>
      </c>
      <c r="D732" s="56">
        <f>'Прил.1.1 -перечень домов'!D737</f>
        <v>1962</v>
      </c>
      <c r="E732" s="57">
        <v>2793.2</v>
      </c>
      <c r="F732" s="76">
        <f>SUM('Прил.1.1 -перечень домов'!J737)*(3.9*31+4.13*26+6.71*16+7.69*12+8.45*12+9.29*252)</f>
        <v>7372622.4000000004</v>
      </c>
      <c r="G732" s="57">
        <f t="shared" si="460"/>
        <v>5362105.41</v>
      </c>
      <c r="H732" s="57">
        <v>0</v>
      </c>
      <c r="I732" s="57">
        <v>0</v>
      </c>
      <c r="J732" s="57">
        <v>0</v>
      </c>
      <c r="K732" s="57">
        <v>0</v>
      </c>
      <c r="L732" s="54">
        <v>0</v>
      </c>
      <c r="M732" s="57">
        <v>0</v>
      </c>
      <c r="N732" s="57">
        <v>776</v>
      </c>
      <c r="O732" s="57">
        <v>6596</v>
      </c>
      <c r="P732" s="57">
        <f t="shared" si="458"/>
        <v>5118496</v>
      </c>
      <c r="Q732" s="57">
        <v>0</v>
      </c>
      <c r="R732" s="57">
        <v>0</v>
      </c>
      <c r="S732" s="57">
        <v>0</v>
      </c>
      <c r="T732" s="57">
        <v>0</v>
      </c>
      <c r="U732" s="57">
        <v>0</v>
      </c>
      <c r="V732" s="57">
        <v>0</v>
      </c>
      <c r="W732" s="101">
        <v>1</v>
      </c>
      <c r="X732" s="57">
        <f t="shared" si="459"/>
        <v>134073.60000000001</v>
      </c>
      <c r="Y732" s="101">
        <v>1</v>
      </c>
      <c r="Z732" s="57">
        <f t="shared" si="426"/>
        <v>109535.81</v>
      </c>
      <c r="AA732" s="73"/>
      <c r="AB732" s="74"/>
      <c r="AC732" s="74"/>
    </row>
    <row r="733" spans="1:29" s="36" customFormat="1" ht="30" x14ac:dyDescent="0.25">
      <c r="A733" s="101">
        <v>718</v>
      </c>
      <c r="B733" s="75">
        <v>413</v>
      </c>
      <c r="C733" s="55" t="s">
        <v>1790</v>
      </c>
      <c r="D733" s="56">
        <f>'Прил.1.1 -перечень домов'!D738</f>
        <v>1961</v>
      </c>
      <c r="E733" s="57">
        <v>2878</v>
      </c>
      <c r="F733" s="76">
        <f>SUM('Прил.1.1 -перечень домов'!J738)*(3.9*31+4.13*26+6.71*16+7.69*12+8.45*12+9.29*252)</f>
        <v>7741468.7999999998</v>
      </c>
      <c r="G733" s="57">
        <f t="shared" si="460"/>
        <v>6039891.25</v>
      </c>
      <c r="H733" s="57">
        <v>0</v>
      </c>
      <c r="I733" s="57">
        <v>0</v>
      </c>
      <c r="J733" s="57">
        <v>0</v>
      </c>
      <c r="K733" s="57">
        <v>0</v>
      </c>
      <c r="L733" s="54">
        <v>0</v>
      </c>
      <c r="M733" s="57">
        <v>0</v>
      </c>
      <c r="N733" s="57">
        <v>876</v>
      </c>
      <c r="O733" s="57">
        <v>6596</v>
      </c>
      <c r="P733" s="57">
        <f t="shared" si="458"/>
        <v>5778096</v>
      </c>
      <c r="Q733" s="57">
        <v>0</v>
      </c>
      <c r="R733" s="57">
        <v>0</v>
      </c>
      <c r="S733" s="57">
        <v>0</v>
      </c>
      <c r="T733" s="57">
        <v>0</v>
      </c>
      <c r="U733" s="57">
        <v>0</v>
      </c>
      <c r="V733" s="57">
        <v>0</v>
      </c>
      <c r="W733" s="101">
        <v>1</v>
      </c>
      <c r="X733" s="57">
        <f t="shared" si="459"/>
        <v>138144</v>
      </c>
      <c r="Y733" s="101">
        <v>1</v>
      </c>
      <c r="Z733" s="57">
        <f t="shared" si="426"/>
        <v>123651.25</v>
      </c>
      <c r="AA733" s="73">
        <v>1023666.7</v>
      </c>
      <c r="AB733" s="74" t="s">
        <v>2126</v>
      </c>
      <c r="AC733" s="74">
        <v>2020</v>
      </c>
    </row>
    <row r="734" spans="1:29" s="36" customFormat="1" ht="30" x14ac:dyDescent="0.25">
      <c r="A734" s="101">
        <v>719</v>
      </c>
      <c r="B734" s="75">
        <v>414</v>
      </c>
      <c r="C734" s="55" t="s">
        <v>1791</v>
      </c>
      <c r="D734" s="56">
        <f>'Прил.1.1 -перечень домов'!D739</f>
        <v>1960</v>
      </c>
      <c r="E734" s="57">
        <v>2973.4</v>
      </c>
      <c r="F734" s="76">
        <f>SUM('Прил.1.1 -перечень домов'!J739)*(3.9*31+4.13*26+6.71*16+7.69*12+8.45*12+9.29*252)</f>
        <v>7856858.8799999999</v>
      </c>
      <c r="G734" s="57">
        <f t="shared" si="460"/>
        <v>6045817.8899999997</v>
      </c>
      <c r="H734" s="57">
        <v>0</v>
      </c>
      <c r="I734" s="57">
        <v>0</v>
      </c>
      <c r="J734" s="57">
        <v>0</v>
      </c>
      <c r="K734" s="57">
        <v>0</v>
      </c>
      <c r="L734" s="54">
        <v>0</v>
      </c>
      <c r="M734" s="57">
        <v>0</v>
      </c>
      <c r="N734" s="57">
        <v>876.2</v>
      </c>
      <c r="O734" s="57">
        <v>6596</v>
      </c>
      <c r="P734" s="57">
        <f t="shared" si="458"/>
        <v>5779415.2000000002</v>
      </c>
      <c r="Q734" s="57">
        <v>0</v>
      </c>
      <c r="R734" s="57">
        <v>0</v>
      </c>
      <c r="S734" s="57">
        <v>0</v>
      </c>
      <c r="T734" s="57">
        <v>0</v>
      </c>
      <c r="U734" s="57">
        <v>0</v>
      </c>
      <c r="V734" s="57">
        <v>0</v>
      </c>
      <c r="W734" s="101">
        <v>1</v>
      </c>
      <c r="X734" s="57">
        <f t="shared" si="459"/>
        <v>142723.20000000001</v>
      </c>
      <c r="Y734" s="101">
        <v>1</v>
      </c>
      <c r="Z734" s="57">
        <f t="shared" si="426"/>
        <v>123679.49</v>
      </c>
      <c r="AA734" s="73">
        <v>3059156.07</v>
      </c>
      <c r="AB734" s="74" t="s">
        <v>2121</v>
      </c>
      <c r="AC734" s="74">
        <v>2020</v>
      </c>
    </row>
    <row r="735" spans="1:29" s="36" customFormat="1" ht="30" x14ac:dyDescent="0.25">
      <c r="A735" s="101">
        <v>720</v>
      </c>
      <c r="B735" s="75">
        <v>415</v>
      </c>
      <c r="C735" s="55" t="s">
        <v>1792</v>
      </c>
      <c r="D735" s="56">
        <f>'Прил.1.1 -перечень домов'!D740</f>
        <v>1961</v>
      </c>
      <c r="E735" s="57">
        <v>2736.4</v>
      </c>
      <c r="F735" s="76">
        <f>SUM('Прил.1.1 -перечень домов'!J740)*(3.9*31+4.13*26+6.71*16+7.69*12+8.45*12+9.29*252)</f>
        <v>7271871.3600000003</v>
      </c>
      <c r="G735" s="57">
        <f t="shared" si="460"/>
        <v>4174928.85</v>
      </c>
      <c r="H735" s="57">
        <v>0</v>
      </c>
      <c r="I735" s="57">
        <v>0</v>
      </c>
      <c r="J735" s="57">
        <v>0</v>
      </c>
      <c r="K735" s="57">
        <v>0</v>
      </c>
      <c r="L735" s="54">
        <v>0</v>
      </c>
      <c r="M735" s="57">
        <v>0</v>
      </c>
      <c r="N735" s="57">
        <v>821</v>
      </c>
      <c r="O735" s="57">
        <v>4822</v>
      </c>
      <c r="P735" s="57">
        <f t="shared" si="458"/>
        <v>3958862</v>
      </c>
      <c r="Q735" s="57">
        <v>0</v>
      </c>
      <c r="R735" s="57">
        <v>0</v>
      </c>
      <c r="S735" s="57">
        <v>0</v>
      </c>
      <c r="T735" s="57">
        <v>0</v>
      </c>
      <c r="U735" s="57">
        <v>0</v>
      </c>
      <c r="V735" s="57">
        <v>0</v>
      </c>
      <c r="W735" s="101">
        <v>1</v>
      </c>
      <c r="X735" s="57">
        <f t="shared" si="459"/>
        <v>131347.20000000001</v>
      </c>
      <c r="Y735" s="101">
        <v>1</v>
      </c>
      <c r="Z735" s="57">
        <f t="shared" si="426"/>
        <v>84719.65</v>
      </c>
      <c r="AA735" s="73">
        <v>131347.20000000001</v>
      </c>
      <c r="AB735" s="74" t="s">
        <v>2130</v>
      </c>
      <c r="AC735" s="74">
        <v>2020</v>
      </c>
    </row>
    <row r="736" spans="1:29" s="36" customFormat="1" ht="30" x14ac:dyDescent="0.25">
      <c r="A736" s="101">
        <v>721</v>
      </c>
      <c r="B736" s="75">
        <v>416</v>
      </c>
      <c r="C736" s="55" t="s">
        <v>1793</v>
      </c>
      <c r="D736" s="56">
        <f>'Прил.1.1 -перечень домов'!D741</f>
        <v>1958</v>
      </c>
      <c r="E736" s="57">
        <v>476.1</v>
      </c>
      <c r="F736" s="76">
        <f>SUM('Прил.1.1 -перечень домов'!J741)*(3.9*31+4.13*26+6.71*16+7.69*12+8.45*12+9.29*252)</f>
        <v>1246327.68</v>
      </c>
      <c r="G736" s="57">
        <f t="shared" si="460"/>
        <v>1156994.93</v>
      </c>
      <c r="H736" s="57">
        <v>0</v>
      </c>
      <c r="I736" s="57">
        <v>0</v>
      </c>
      <c r="J736" s="57">
        <v>0</v>
      </c>
      <c r="K736" s="57">
        <v>0</v>
      </c>
      <c r="L736" s="54">
        <v>0</v>
      </c>
      <c r="M736" s="57">
        <v>0</v>
      </c>
      <c r="N736" s="57">
        <v>236</v>
      </c>
      <c r="O736" s="57">
        <v>4705</v>
      </c>
      <c r="P736" s="57">
        <f t="shared" si="458"/>
        <v>1110380</v>
      </c>
      <c r="Q736" s="57">
        <v>0</v>
      </c>
      <c r="R736" s="57">
        <v>0</v>
      </c>
      <c r="S736" s="57">
        <v>0</v>
      </c>
      <c r="T736" s="57">
        <v>0</v>
      </c>
      <c r="U736" s="57">
        <v>0</v>
      </c>
      <c r="V736" s="57">
        <v>0</v>
      </c>
      <c r="W736" s="101">
        <v>1</v>
      </c>
      <c r="X736" s="57">
        <f t="shared" si="459"/>
        <v>22852.799999999999</v>
      </c>
      <c r="Y736" s="101">
        <v>1</v>
      </c>
      <c r="Z736" s="57">
        <f t="shared" si="426"/>
        <v>23762.13</v>
      </c>
      <c r="AA736" s="73">
        <v>1421472.67</v>
      </c>
      <c r="AB736" s="74" t="s">
        <v>2121</v>
      </c>
      <c r="AC736" s="74">
        <v>2022</v>
      </c>
    </row>
    <row r="737" spans="1:29" s="36" customFormat="1" ht="30" x14ac:dyDescent="0.25">
      <c r="A737" s="101">
        <v>722</v>
      </c>
      <c r="B737" s="75">
        <v>417</v>
      </c>
      <c r="C737" s="55" t="s">
        <v>1794</v>
      </c>
      <c r="D737" s="56">
        <f>'Прил.1.1 -перечень домов'!D742</f>
        <v>1952</v>
      </c>
      <c r="E737" s="79">
        <v>621.6</v>
      </c>
      <c r="F737" s="76">
        <f>SUM('Прил.1.1 -перечень домов'!J742)*(3.9*31+4.13*26+6.71*16+7.69*12+8.45*12+9.29*252)</f>
        <v>1625794.5600000001</v>
      </c>
      <c r="G737" s="57">
        <f t="shared" si="460"/>
        <v>722408.73</v>
      </c>
      <c r="H737" s="57">
        <v>0</v>
      </c>
      <c r="I737" s="57">
        <v>0</v>
      </c>
      <c r="J737" s="57">
        <f>E737*855</f>
        <v>531468</v>
      </c>
      <c r="K737" s="57">
        <f t="shared" ref="K737" si="461">E737*228</f>
        <v>141724.79999999999</v>
      </c>
      <c r="L737" s="54">
        <v>0</v>
      </c>
      <c r="M737" s="57">
        <v>0</v>
      </c>
      <c r="N737" s="57">
        <v>0</v>
      </c>
      <c r="O737" s="57"/>
      <c r="P737" s="57">
        <v>0</v>
      </c>
      <c r="Q737" s="57">
        <v>0</v>
      </c>
      <c r="R737" s="57">
        <v>0</v>
      </c>
      <c r="S737" s="57">
        <v>0</v>
      </c>
      <c r="T737" s="57">
        <v>0</v>
      </c>
      <c r="U737" s="57">
        <v>0</v>
      </c>
      <c r="V737" s="57">
        <v>0</v>
      </c>
      <c r="W737" s="101">
        <v>2</v>
      </c>
      <c r="X737" s="57">
        <f>E737*28+E737*28</f>
        <v>34809.599999999999</v>
      </c>
      <c r="Y737" s="101">
        <v>2</v>
      </c>
      <c r="Z737" s="57">
        <f t="shared" si="426"/>
        <v>14406.33</v>
      </c>
      <c r="AA737" s="73"/>
      <c r="AB737" s="74"/>
      <c r="AC737" s="74"/>
    </row>
    <row r="738" spans="1:29" s="36" customFormat="1" ht="30" x14ac:dyDescent="0.25">
      <c r="A738" s="101">
        <v>723</v>
      </c>
      <c r="B738" s="75">
        <v>418</v>
      </c>
      <c r="C738" s="55" t="s">
        <v>1795</v>
      </c>
      <c r="D738" s="56">
        <f>'Прил.1.1 -перечень домов'!D743</f>
        <v>1954</v>
      </c>
      <c r="E738" s="57">
        <v>2207.4</v>
      </c>
      <c r="F738" s="76">
        <f>SUM('Прил.1.1 -перечень домов'!J743)*(3.9*31+4.13*26+6.71*16+7.69*12+8.45*12+9.29*252)</f>
        <v>5734485.1200000001</v>
      </c>
      <c r="G738" s="57">
        <f t="shared" si="460"/>
        <v>7011538.46</v>
      </c>
      <c r="H738" s="57">
        <v>0</v>
      </c>
      <c r="I738" s="57">
        <v>0</v>
      </c>
      <c r="J738" s="57">
        <v>0</v>
      </c>
      <c r="K738" s="57">
        <v>0</v>
      </c>
      <c r="L738" s="54">
        <v>0</v>
      </c>
      <c r="M738" s="57">
        <v>0</v>
      </c>
      <c r="N738" s="57">
        <v>1025</v>
      </c>
      <c r="O738" s="57">
        <v>6596</v>
      </c>
      <c r="P738" s="57">
        <f>O738*N738</f>
        <v>6760900</v>
      </c>
      <c r="Q738" s="57">
        <v>0</v>
      </c>
      <c r="R738" s="57">
        <v>0</v>
      </c>
      <c r="S738" s="57">
        <v>0</v>
      </c>
      <c r="T738" s="57">
        <v>0</v>
      </c>
      <c r="U738" s="57">
        <v>0</v>
      </c>
      <c r="V738" s="57">
        <v>0</v>
      </c>
      <c r="W738" s="101">
        <v>1</v>
      </c>
      <c r="X738" s="57">
        <f t="shared" si="459"/>
        <v>105955.2</v>
      </c>
      <c r="Y738" s="101">
        <v>1</v>
      </c>
      <c r="Z738" s="57">
        <f t="shared" si="426"/>
        <v>144683.26</v>
      </c>
      <c r="AA738" s="73"/>
      <c r="AB738" s="74"/>
      <c r="AC738" s="74"/>
    </row>
    <row r="739" spans="1:29" s="36" customFormat="1" ht="30" x14ac:dyDescent="0.25">
      <c r="A739" s="101">
        <v>724</v>
      </c>
      <c r="B739" s="75">
        <v>419</v>
      </c>
      <c r="C739" s="55" t="s">
        <v>1796</v>
      </c>
      <c r="D739" s="56">
        <f>'Прил.1.1 -перечень домов'!D744</f>
        <v>1958</v>
      </c>
      <c r="E739" s="79">
        <v>2226.6</v>
      </c>
      <c r="F739" s="76">
        <f>SUM('Прил.1.1 -перечень домов'!J744)*(3.9*31+4.13*26+6.71*16+7.69*12+8.45*12+9.29*252)</f>
        <v>5574603.8399999999</v>
      </c>
      <c r="G739" s="57">
        <f t="shared" si="460"/>
        <v>7864817.4500000002</v>
      </c>
      <c r="H739" s="57">
        <v>0</v>
      </c>
      <c r="I739" s="57">
        <v>0</v>
      </c>
      <c r="J739" s="57">
        <v>0</v>
      </c>
      <c r="K739" s="57">
        <v>0</v>
      </c>
      <c r="L739" s="54">
        <v>0</v>
      </c>
      <c r="M739" s="57">
        <v>0</v>
      </c>
      <c r="N739" s="57">
        <v>0</v>
      </c>
      <c r="O739" s="57"/>
      <c r="P739" s="57">
        <v>0</v>
      </c>
      <c r="Q739" s="57">
        <v>0</v>
      </c>
      <c r="R739" s="57">
        <v>0</v>
      </c>
      <c r="S739" s="57">
        <v>0</v>
      </c>
      <c r="T739" s="57">
        <f>E739*3421</f>
        <v>7617198.5999999996</v>
      </c>
      <c r="U739" s="57">
        <v>0</v>
      </c>
      <c r="V739" s="57">
        <v>0</v>
      </c>
      <c r="W739" s="101">
        <v>1</v>
      </c>
      <c r="X739" s="57">
        <f>E739*38</f>
        <v>84610.8</v>
      </c>
      <c r="Y739" s="101">
        <v>1</v>
      </c>
      <c r="Z739" s="57">
        <f t="shared" si="426"/>
        <v>163008.04999999999</v>
      </c>
      <c r="AA739" s="73">
        <v>1923354.43</v>
      </c>
      <c r="AB739" s="74" t="s">
        <v>2126</v>
      </c>
      <c r="AC739" s="74">
        <v>2020</v>
      </c>
    </row>
    <row r="740" spans="1:29" s="36" customFormat="1" ht="30" x14ac:dyDescent="0.25">
      <c r="A740" s="101">
        <v>725</v>
      </c>
      <c r="B740" s="75">
        <v>420</v>
      </c>
      <c r="C740" s="55" t="s">
        <v>1797</v>
      </c>
      <c r="D740" s="56">
        <f>'Прил.1.1 -перечень домов'!D745</f>
        <v>1953</v>
      </c>
      <c r="E740" s="57">
        <v>4027.4</v>
      </c>
      <c r="F740" s="76">
        <f>SUM('Прил.1.1 -перечень домов'!J745)*(3.9*31+4.13*26+6.71*16+7.69*12+8.45*12+9.29*252)</f>
        <v>10739314.560000001</v>
      </c>
      <c r="G740" s="57">
        <f t="shared" ref="G740:G749" si="462">H740+I740+J740+K740+M740+P740+R740+T740+V740+X740+Z740</f>
        <v>10088173.869999999</v>
      </c>
      <c r="H740" s="57">
        <v>0</v>
      </c>
      <c r="I740" s="57">
        <v>0</v>
      </c>
      <c r="J740" s="57">
        <v>0</v>
      </c>
      <c r="K740" s="57">
        <v>0</v>
      </c>
      <c r="L740" s="54">
        <v>0</v>
      </c>
      <c r="M740" s="57">
        <v>0</v>
      </c>
      <c r="N740" s="57">
        <v>1468.7</v>
      </c>
      <c r="O740" s="57">
        <v>6596</v>
      </c>
      <c r="P740" s="57">
        <f t="shared" ref="P740:P744" si="463">O740*N740</f>
        <v>9687545.1999999993</v>
      </c>
      <c r="Q740" s="57">
        <v>0</v>
      </c>
      <c r="R740" s="57">
        <v>0</v>
      </c>
      <c r="S740" s="57">
        <v>0</v>
      </c>
      <c r="T740" s="57">
        <v>0</v>
      </c>
      <c r="U740" s="57">
        <v>0</v>
      </c>
      <c r="V740" s="57">
        <v>0</v>
      </c>
      <c r="W740" s="101">
        <v>1</v>
      </c>
      <c r="X740" s="57">
        <f t="shared" ref="X740:X744" si="464">E740*48</f>
        <v>193315.20000000001</v>
      </c>
      <c r="Y740" s="101">
        <v>1</v>
      </c>
      <c r="Z740" s="57">
        <f t="shared" ref="Z740:Z803" si="465">(H740+I740+J740+K740+M740+P740+R740+T740+V740)*0.0214</f>
        <v>207313.47</v>
      </c>
      <c r="AA740" s="73"/>
      <c r="AB740" s="74"/>
      <c r="AC740" s="74"/>
    </row>
    <row r="741" spans="1:29" s="36" customFormat="1" ht="30" x14ac:dyDescent="0.25">
      <c r="A741" s="101">
        <v>726</v>
      </c>
      <c r="B741" s="75">
        <v>421</v>
      </c>
      <c r="C741" s="55" t="s">
        <v>1798</v>
      </c>
      <c r="D741" s="56">
        <f>'Прил.1.1 -перечень домов'!D746</f>
        <v>1958</v>
      </c>
      <c r="E741" s="57">
        <v>2454</v>
      </c>
      <c r="F741" s="76">
        <f>SUM('Прил.1.1 -перечень домов'!J746)*(3.9*31+4.13*26+6.71*16+7.69*12+8.45*12+9.29*252)</f>
        <v>6333824.6399999997</v>
      </c>
      <c r="G741" s="57">
        <f t="shared" si="462"/>
        <v>6383345.5899999999</v>
      </c>
      <c r="H741" s="57">
        <v>0</v>
      </c>
      <c r="I741" s="57">
        <v>0</v>
      </c>
      <c r="J741" s="57">
        <v>0</v>
      </c>
      <c r="K741" s="57">
        <v>0</v>
      </c>
      <c r="L741" s="54">
        <v>0</v>
      </c>
      <c r="M741" s="57">
        <v>0</v>
      </c>
      <c r="N741" s="57">
        <v>930</v>
      </c>
      <c r="O741" s="57">
        <v>6596</v>
      </c>
      <c r="P741" s="57">
        <f t="shared" si="463"/>
        <v>6134280</v>
      </c>
      <c r="Q741" s="57">
        <v>0</v>
      </c>
      <c r="R741" s="57">
        <v>0</v>
      </c>
      <c r="S741" s="57">
        <v>0</v>
      </c>
      <c r="T741" s="57">
        <v>0</v>
      </c>
      <c r="U741" s="57">
        <v>0</v>
      </c>
      <c r="V741" s="57">
        <v>0</v>
      </c>
      <c r="W741" s="101">
        <v>1</v>
      </c>
      <c r="X741" s="57">
        <f t="shared" si="464"/>
        <v>117792</v>
      </c>
      <c r="Y741" s="101">
        <v>1</v>
      </c>
      <c r="Z741" s="57">
        <f t="shared" si="465"/>
        <v>131273.59</v>
      </c>
      <c r="AA741" s="73">
        <v>3233476.85</v>
      </c>
      <c r="AB741" s="74" t="s">
        <v>2121</v>
      </c>
      <c r="AC741" s="74">
        <v>2021</v>
      </c>
    </row>
    <row r="742" spans="1:29" s="36" customFormat="1" ht="30" x14ac:dyDescent="0.25">
      <c r="A742" s="101">
        <v>727</v>
      </c>
      <c r="B742" s="75">
        <v>422</v>
      </c>
      <c r="C742" s="55" t="s">
        <v>1799</v>
      </c>
      <c r="D742" s="56">
        <f>'Прил.1.1 -перечень домов'!D747</f>
        <v>1961</v>
      </c>
      <c r="E742" s="57">
        <v>1354.1</v>
      </c>
      <c r="F742" s="76">
        <f>SUM('Прил.1.1 -перечень домов'!J747)*(3.9*31+4.13*26+6.71*16+7.69*12+8.45*12+9.29*252)</f>
        <v>3586277.76</v>
      </c>
      <c r="G742" s="57">
        <f t="shared" si="462"/>
        <v>4019032.72</v>
      </c>
      <c r="H742" s="57">
        <v>0</v>
      </c>
      <c r="I742" s="57">
        <v>0</v>
      </c>
      <c r="J742" s="57">
        <v>0</v>
      </c>
      <c r="K742" s="57">
        <v>0</v>
      </c>
      <c r="L742" s="54">
        <v>0</v>
      </c>
      <c r="M742" s="57">
        <v>0</v>
      </c>
      <c r="N742" s="57">
        <v>586.9</v>
      </c>
      <c r="O742" s="57">
        <v>6596</v>
      </c>
      <c r="P742" s="57">
        <f t="shared" si="463"/>
        <v>3871192.4</v>
      </c>
      <c r="Q742" s="57">
        <v>0</v>
      </c>
      <c r="R742" s="57">
        <v>0</v>
      </c>
      <c r="S742" s="57">
        <v>0</v>
      </c>
      <c r="T742" s="57">
        <v>0</v>
      </c>
      <c r="U742" s="57">
        <v>0</v>
      </c>
      <c r="V742" s="57">
        <v>0</v>
      </c>
      <c r="W742" s="101">
        <v>1</v>
      </c>
      <c r="X742" s="57">
        <f t="shared" si="464"/>
        <v>64996.800000000003</v>
      </c>
      <c r="Y742" s="101">
        <v>1</v>
      </c>
      <c r="Z742" s="57">
        <f t="shared" si="465"/>
        <v>82843.520000000004</v>
      </c>
      <c r="AA742" s="73">
        <v>2029440.51</v>
      </c>
      <c r="AB742" s="74" t="s">
        <v>2121</v>
      </c>
      <c r="AC742" s="74">
        <v>2021</v>
      </c>
    </row>
    <row r="743" spans="1:29" s="36" customFormat="1" ht="30" x14ac:dyDescent="0.25">
      <c r="A743" s="101">
        <v>728</v>
      </c>
      <c r="B743" s="75">
        <v>423</v>
      </c>
      <c r="C743" s="55" t="s">
        <v>1800</v>
      </c>
      <c r="D743" s="56">
        <f>'Прил.1.1 -перечень домов'!D748</f>
        <v>1961</v>
      </c>
      <c r="E743" s="57">
        <v>1405.1</v>
      </c>
      <c r="F743" s="76">
        <f>SUM('Прил.1.1 -перечень домов'!J748)*(3.9*31+4.13*26+6.71*16+7.69*12+8.45*12+9.29*252)</f>
        <v>3728936.64</v>
      </c>
      <c r="G743" s="57">
        <f t="shared" si="462"/>
        <v>4092894.55</v>
      </c>
      <c r="H743" s="57">
        <v>0</v>
      </c>
      <c r="I743" s="57">
        <v>0</v>
      </c>
      <c r="J743" s="57">
        <v>0</v>
      </c>
      <c r="K743" s="57">
        <v>0</v>
      </c>
      <c r="L743" s="54">
        <v>0</v>
      </c>
      <c r="M743" s="57">
        <v>0</v>
      </c>
      <c r="N743" s="57">
        <v>597.5</v>
      </c>
      <c r="O743" s="57">
        <v>6596</v>
      </c>
      <c r="P743" s="57">
        <f t="shared" si="463"/>
        <v>3941110</v>
      </c>
      <c r="Q743" s="57">
        <v>0</v>
      </c>
      <c r="R743" s="57">
        <v>0</v>
      </c>
      <c r="S743" s="57">
        <v>0</v>
      </c>
      <c r="T743" s="57">
        <v>0</v>
      </c>
      <c r="U743" s="57">
        <v>0</v>
      </c>
      <c r="V743" s="57">
        <v>0</v>
      </c>
      <c r="W743" s="101">
        <v>1</v>
      </c>
      <c r="X743" s="57">
        <f t="shared" si="464"/>
        <v>67444.800000000003</v>
      </c>
      <c r="Y743" s="101">
        <v>1</v>
      </c>
      <c r="Z743" s="57">
        <f t="shared" si="465"/>
        <v>84339.75</v>
      </c>
      <c r="AA743" s="73">
        <v>2884982.51</v>
      </c>
      <c r="AB743" s="74" t="s">
        <v>2122</v>
      </c>
      <c r="AC743" s="74">
        <v>2021</v>
      </c>
    </row>
    <row r="744" spans="1:29" s="36" customFormat="1" ht="30" x14ac:dyDescent="0.25">
      <c r="A744" s="101">
        <v>729</v>
      </c>
      <c r="B744" s="75">
        <v>424</v>
      </c>
      <c r="C744" s="55" t="s">
        <v>1801</v>
      </c>
      <c r="D744" s="56">
        <f>'Прил.1.1 -перечень домов'!D749</f>
        <v>1960</v>
      </c>
      <c r="E744" s="57">
        <v>1744</v>
      </c>
      <c r="F744" s="76">
        <f>SUM('Прил.1.1 -перечень домов'!J749)*(3.9*31+4.13*26+6.71*16+7.69*12+8.45*12+9.29*252)</f>
        <v>4622492.16</v>
      </c>
      <c r="G744" s="57">
        <f t="shared" si="462"/>
        <v>3655301.64</v>
      </c>
      <c r="H744" s="57">
        <v>0</v>
      </c>
      <c r="I744" s="57">
        <v>0</v>
      </c>
      <c r="J744" s="57">
        <v>0</v>
      </c>
      <c r="K744" s="57">
        <v>0</v>
      </c>
      <c r="L744" s="54">
        <v>0</v>
      </c>
      <c r="M744" s="57">
        <v>0</v>
      </c>
      <c r="N744" s="57">
        <v>587</v>
      </c>
      <c r="O744" s="57">
        <v>5957</v>
      </c>
      <c r="P744" s="57">
        <f t="shared" si="463"/>
        <v>3496759</v>
      </c>
      <c r="Q744" s="57">
        <v>0</v>
      </c>
      <c r="R744" s="57">
        <v>0</v>
      </c>
      <c r="S744" s="57">
        <v>0</v>
      </c>
      <c r="T744" s="57">
        <v>0</v>
      </c>
      <c r="U744" s="57">
        <v>0</v>
      </c>
      <c r="V744" s="57">
        <v>0</v>
      </c>
      <c r="W744" s="101">
        <v>1</v>
      </c>
      <c r="X744" s="57">
        <f t="shared" si="464"/>
        <v>83712</v>
      </c>
      <c r="Y744" s="101">
        <v>1</v>
      </c>
      <c r="Z744" s="57">
        <f t="shared" si="465"/>
        <v>74830.64</v>
      </c>
      <c r="AA744" s="73">
        <v>1326729.17</v>
      </c>
      <c r="AB744" s="74" t="s">
        <v>2126</v>
      </c>
      <c r="AC744" s="74">
        <v>2020</v>
      </c>
    </row>
    <row r="745" spans="1:29" s="36" customFormat="1" ht="30" x14ac:dyDescent="0.25">
      <c r="A745" s="101">
        <v>730</v>
      </c>
      <c r="B745" s="75">
        <v>425</v>
      </c>
      <c r="C745" s="55" t="s">
        <v>1802</v>
      </c>
      <c r="D745" s="56">
        <f>'Прил.1.1 -перечень домов'!D750</f>
        <v>1960</v>
      </c>
      <c r="E745" s="79">
        <v>2002.3</v>
      </c>
      <c r="F745" s="76">
        <f>SUM('Прил.1.1 -перечень домов'!J750)*(3.9*31+4.13*26+6.71*16+7.69*12+8.45*12+9.29*252)</f>
        <v>4858439.04</v>
      </c>
      <c r="G745" s="57">
        <f t="shared" si="462"/>
        <v>5636033.9900000002</v>
      </c>
      <c r="H745" s="57">
        <v>0</v>
      </c>
      <c r="I745" s="57">
        <f>E745*2700</f>
        <v>5406210</v>
      </c>
      <c r="J745" s="57">
        <v>0</v>
      </c>
      <c r="K745" s="57">
        <v>0</v>
      </c>
      <c r="L745" s="54">
        <v>0</v>
      </c>
      <c r="M745" s="78">
        <v>0</v>
      </c>
      <c r="N745" s="79">
        <v>0</v>
      </c>
      <c r="O745" s="79"/>
      <c r="P745" s="78">
        <v>0</v>
      </c>
      <c r="Q745" s="78">
        <v>0</v>
      </c>
      <c r="R745" s="78">
        <v>0</v>
      </c>
      <c r="S745" s="78">
        <v>0</v>
      </c>
      <c r="T745" s="78">
        <v>0</v>
      </c>
      <c r="U745" s="78">
        <v>0</v>
      </c>
      <c r="V745" s="78">
        <v>0</v>
      </c>
      <c r="W745" s="101">
        <v>1</v>
      </c>
      <c r="X745" s="57">
        <f>E745*57</f>
        <v>114131.1</v>
      </c>
      <c r="Y745" s="101">
        <v>1</v>
      </c>
      <c r="Z745" s="57">
        <f t="shared" si="465"/>
        <v>115692.89</v>
      </c>
      <c r="AA745" s="73">
        <v>1522082.32</v>
      </c>
      <c r="AB745" s="74" t="s">
        <v>2126</v>
      </c>
      <c r="AC745" s="74">
        <v>2020</v>
      </c>
    </row>
    <row r="746" spans="1:29" s="36" customFormat="1" ht="30" x14ac:dyDescent="0.25">
      <c r="A746" s="101">
        <v>731</v>
      </c>
      <c r="B746" s="75">
        <v>426</v>
      </c>
      <c r="C746" s="55" t="s">
        <v>1803</v>
      </c>
      <c r="D746" s="56">
        <f>'Прил.1.1 -перечень домов'!D751</f>
        <v>1959</v>
      </c>
      <c r="E746" s="79">
        <v>1943.5</v>
      </c>
      <c r="F746" s="76">
        <f>SUM('Прил.1.1 -перечень домов'!J751)*(3.9*31+4.13*26+6.71*16+7.69*12+8.45*12+9.29*252)</f>
        <v>5188822.08</v>
      </c>
      <c r="G746" s="57">
        <f t="shared" si="462"/>
        <v>6864848.9699999997</v>
      </c>
      <c r="H746" s="57">
        <v>0</v>
      </c>
      <c r="I746" s="57">
        <v>0</v>
      </c>
      <c r="J746" s="57">
        <v>0</v>
      </c>
      <c r="K746" s="57">
        <v>0</v>
      </c>
      <c r="L746" s="54">
        <v>0</v>
      </c>
      <c r="M746" s="57">
        <v>0</v>
      </c>
      <c r="N746" s="57">
        <v>0</v>
      </c>
      <c r="O746" s="57"/>
      <c r="P746" s="57">
        <v>0</v>
      </c>
      <c r="Q746" s="57">
        <v>0</v>
      </c>
      <c r="R746" s="57">
        <v>0</v>
      </c>
      <c r="S746" s="57">
        <v>0</v>
      </c>
      <c r="T746" s="57">
        <f>E746*3421</f>
        <v>6648713.5</v>
      </c>
      <c r="U746" s="57">
        <v>0</v>
      </c>
      <c r="V746" s="57">
        <v>0</v>
      </c>
      <c r="W746" s="101">
        <v>1</v>
      </c>
      <c r="X746" s="57">
        <f>E746*38</f>
        <v>73853</v>
      </c>
      <c r="Y746" s="101">
        <v>1</v>
      </c>
      <c r="Z746" s="57">
        <f t="shared" si="465"/>
        <v>142282.47</v>
      </c>
      <c r="AA746" s="73"/>
      <c r="AB746" s="74"/>
      <c r="AC746" s="74"/>
    </row>
    <row r="747" spans="1:29" s="36" customFormat="1" ht="30" x14ac:dyDescent="0.25">
      <c r="A747" s="101">
        <v>732</v>
      </c>
      <c r="B747" s="75">
        <v>427</v>
      </c>
      <c r="C747" s="55" t="s">
        <v>1804</v>
      </c>
      <c r="D747" s="56">
        <f>'Прил.1.1 -перечень домов'!D752</f>
        <v>1960</v>
      </c>
      <c r="E747" s="57">
        <v>2898.6</v>
      </c>
      <c r="F747" s="76">
        <f>SUM('Прил.1.1 -перечень домов'!J752)*(3.9*31+4.13*26+6.71*16+7.69*12+8.45*12+9.29*252)</f>
        <v>7648180.7999999998</v>
      </c>
      <c r="G747" s="57">
        <f t="shared" si="462"/>
        <v>5926348.4299999997</v>
      </c>
      <c r="H747" s="57">
        <v>0</v>
      </c>
      <c r="I747" s="57">
        <v>0</v>
      </c>
      <c r="J747" s="57">
        <v>0</v>
      </c>
      <c r="K747" s="57">
        <v>0</v>
      </c>
      <c r="L747" s="54">
        <v>0</v>
      </c>
      <c r="M747" s="57">
        <v>0</v>
      </c>
      <c r="N747" s="57">
        <v>859</v>
      </c>
      <c r="O747" s="57">
        <v>6596</v>
      </c>
      <c r="P747" s="57">
        <f>O747*N747</f>
        <v>5665964</v>
      </c>
      <c r="Q747" s="57">
        <v>0</v>
      </c>
      <c r="R747" s="57">
        <v>0</v>
      </c>
      <c r="S747" s="57">
        <v>0</v>
      </c>
      <c r="T747" s="57">
        <v>0</v>
      </c>
      <c r="U747" s="57">
        <v>0</v>
      </c>
      <c r="V747" s="57">
        <v>0</v>
      </c>
      <c r="W747" s="101">
        <v>1</v>
      </c>
      <c r="X747" s="57">
        <f t="shared" ref="X747" si="466">E747*48</f>
        <v>139132.79999999999</v>
      </c>
      <c r="Y747" s="101">
        <v>1</v>
      </c>
      <c r="Z747" s="57">
        <f t="shared" si="465"/>
        <v>121251.63</v>
      </c>
      <c r="AA747" s="73">
        <v>1706546.69</v>
      </c>
      <c r="AB747" s="74" t="s">
        <v>2125</v>
      </c>
      <c r="AC747" s="74">
        <v>2022</v>
      </c>
    </row>
    <row r="748" spans="1:29" s="36" customFormat="1" ht="30" x14ac:dyDescent="0.25">
      <c r="A748" s="101">
        <v>733</v>
      </c>
      <c r="B748" s="75">
        <v>428</v>
      </c>
      <c r="C748" s="55" t="s">
        <v>1805</v>
      </c>
      <c r="D748" s="56">
        <f>'Прил.1.1 -перечень домов'!D753</f>
        <v>1959</v>
      </c>
      <c r="E748" s="79">
        <v>1888.4</v>
      </c>
      <c r="F748" s="76">
        <f>SUM('Прил.1.1 -перечень домов'!J753)*(3.9*31+4.13*26+6.71*16+7.69*12+8.45*12+9.29*252)</f>
        <v>5026931.5199999996</v>
      </c>
      <c r="G748" s="57">
        <f t="shared" si="462"/>
        <v>1506431.44</v>
      </c>
      <c r="H748" s="57">
        <f t="shared" ref="H748:H749" si="467">E748*735</f>
        <v>1387974</v>
      </c>
      <c r="I748" s="57">
        <v>0</v>
      </c>
      <c r="J748" s="57">
        <v>0</v>
      </c>
      <c r="K748" s="57">
        <v>0</v>
      </c>
      <c r="L748" s="54">
        <v>0</v>
      </c>
      <c r="M748" s="57">
        <v>0</v>
      </c>
      <c r="N748" s="57">
        <v>0</v>
      </c>
      <c r="O748" s="57"/>
      <c r="P748" s="57">
        <v>0</v>
      </c>
      <c r="Q748" s="57">
        <v>0</v>
      </c>
      <c r="R748" s="57">
        <v>0</v>
      </c>
      <c r="S748" s="57">
        <v>0</v>
      </c>
      <c r="T748" s="57">
        <v>0</v>
      </c>
      <c r="U748" s="57">
        <v>0</v>
      </c>
      <c r="V748" s="57">
        <v>0</v>
      </c>
      <c r="W748" s="101">
        <v>1</v>
      </c>
      <c r="X748" s="57">
        <f t="shared" ref="X748:X749" si="468">E748*47</f>
        <v>88754.8</v>
      </c>
      <c r="Y748" s="101">
        <v>1</v>
      </c>
      <c r="Z748" s="57">
        <f t="shared" si="465"/>
        <v>29702.639999999999</v>
      </c>
      <c r="AA748" s="73">
        <v>1112322.73</v>
      </c>
      <c r="AB748" s="74" t="s">
        <v>2125</v>
      </c>
      <c r="AC748" s="74">
        <v>2022</v>
      </c>
    </row>
    <row r="749" spans="1:29" s="36" customFormat="1" ht="30" x14ac:dyDescent="0.25">
      <c r="A749" s="101">
        <v>734</v>
      </c>
      <c r="B749" s="75">
        <v>429</v>
      </c>
      <c r="C749" s="55" t="s">
        <v>1806</v>
      </c>
      <c r="D749" s="56">
        <f>'Прил.1.1 -перечень домов'!D754</f>
        <v>1964</v>
      </c>
      <c r="E749" s="79">
        <v>2772.01</v>
      </c>
      <c r="F749" s="76">
        <f>SUM('Прил.1.1 -перечень домов'!J754)*(3.9*31+4.13*26+6.71*16+7.69*12+8.45*12+9.29*252)</f>
        <v>7371215.9000000004</v>
      </c>
      <c r="G749" s="57">
        <f t="shared" si="462"/>
        <v>2211312.77</v>
      </c>
      <c r="H749" s="57">
        <f t="shared" si="467"/>
        <v>2037427.35</v>
      </c>
      <c r="I749" s="57">
        <v>0</v>
      </c>
      <c r="J749" s="57">
        <v>0</v>
      </c>
      <c r="K749" s="57">
        <v>0</v>
      </c>
      <c r="L749" s="54">
        <v>0</v>
      </c>
      <c r="M749" s="57">
        <v>0</v>
      </c>
      <c r="N749" s="57">
        <v>0</v>
      </c>
      <c r="O749" s="57"/>
      <c r="P749" s="57">
        <v>0</v>
      </c>
      <c r="Q749" s="57">
        <v>0</v>
      </c>
      <c r="R749" s="57">
        <v>0</v>
      </c>
      <c r="S749" s="57">
        <v>0</v>
      </c>
      <c r="T749" s="57">
        <v>0</v>
      </c>
      <c r="U749" s="57">
        <v>0</v>
      </c>
      <c r="V749" s="57">
        <v>0</v>
      </c>
      <c r="W749" s="101">
        <v>1</v>
      </c>
      <c r="X749" s="57">
        <f t="shared" si="468"/>
        <v>130284.47</v>
      </c>
      <c r="Y749" s="101">
        <v>1</v>
      </c>
      <c r="Z749" s="57">
        <f t="shared" si="465"/>
        <v>43600.95</v>
      </c>
      <c r="AA749" s="73"/>
      <c r="AB749" s="74"/>
      <c r="AC749" s="74"/>
    </row>
    <row r="750" spans="1:29" s="36" customFormat="1" ht="30" x14ac:dyDescent="0.25">
      <c r="A750" s="101">
        <v>735</v>
      </c>
      <c r="B750" s="75">
        <v>430</v>
      </c>
      <c r="C750" s="55" t="s">
        <v>1807</v>
      </c>
      <c r="D750" s="56">
        <f>'Прил.1.1 -перечень домов'!D755</f>
        <v>1962</v>
      </c>
      <c r="E750" s="79">
        <v>3481.7</v>
      </c>
      <c r="F750" s="76">
        <f>SUM('Прил.1.1 -перечень домов'!J755)*(3.9*31+4.13*26+6.71*16+7.69*12+8.45*12+9.29*252)</f>
        <v>9217141.4399999995</v>
      </c>
      <c r="G750" s="57">
        <f t="shared" ref="G750:G755" si="469">H750+I750+J750+K750+M750+P750+R750+T750+V750+X750+Z750</f>
        <v>12298093.470000001</v>
      </c>
      <c r="H750" s="57">
        <v>0</v>
      </c>
      <c r="I750" s="57">
        <v>0</v>
      </c>
      <c r="J750" s="57">
        <v>0</v>
      </c>
      <c r="K750" s="57">
        <v>0</v>
      </c>
      <c r="L750" s="54">
        <v>0</v>
      </c>
      <c r="M750" s="78">
        <v>0</v>
      </c>
      <c r="N750" s="79">
        <v>0</v>
      </c>
      <c r="O750" s="79"/>
      <c r="P750" s="78">
        <v>0</v>
      </c>
      <c r="Q750" s="78">
        <v>0</v>
      </c>
      <c r="R750" s="78">
        <v>0</v>
      </c>
      <c r="S750" s="78">
        <v>0</v>
      </c>
      <c r="T750" s="57">
        <f>E750*3421</f>
        <v>11910895.699999999</v>
      </c>
      <c r="U750" s="78">
        <v>0</v>
      </c>
      <c r="V750" s="78">
        <v>0</v>
      </c>
      <c r="W750" s="101">
        <v>1</v>
      </c>
      <c r="X750" s="57">
        <f>E750*38</f>
        <v>132304.6</v>
      </c>
      <c r="Y750" s="101">
        <v>1</v>
      </c>
      <c r="Z750" s="57">
        <f t="shared" si="465"/>
        <v>254893.17</v>
      </c>
      <c r="AA750" s="73"/>
      <c r="AB750" s="74"/>
      <c r="AC750" s="74"/>
    </row>
    <row r="751" spans="1:29" s="36" customFormat="1" ht="30" x14ac:dyDescent="0.25">
      <c r="A751" s="101">
        <v>736</v>
      </c>
      <c r="B751" s="75">
        <v>431</v>
      </c>
      <c r="C751" s="55" t="s">
        <v>1808</v>
      </c>
      <c r="D751" s="56">
        <f>'Прил.1.1 -перечень домов'!D756</f>
        <v>1961</v>
      </c>
      <c r="E751" s="79">
        <v>1715.7</v>
      </c>
      <c r="F751" s="76">
        <f>SUM('Прил.1.1 -перечень домов'!J756)*(3.9*31+4.13*26+6.71*16+7.69*12+8.45*12+9.29*252)</f>
        <v>4550158.08</v>
      </c>
      <c r="G751" s="57">
        <f t="shared" si="469"/>
        <v>1368663.65</v>
      </c>
      <c r="H751" s="57">
        <f t="shared" ref="H751:H752" si="470">E751*735</f>
        <v>1261039.5</v>
      </c>
      <c r="I751" s="57">
        <v>0</v>
      </c>
      <c r="J751" s="57">
        <v>0</v>
      </c>
      <c r="K751" s="57">
        <v>0</v>
      </c>
      <c r="L751" s="54">
        <v>0</v>
      </c>
      <c r="M751" s="78">
        <v>0</v>
      </c>
      <c r="N751" s="79">
        <v>0</v>
      </c>
      <c r="O751" s="79"/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101">
        <v>1</v>
      </c>
      <c r="X751" s="57">
        <f>E751*47</f>
        <v>80637.899999999994</v>
      </c>
      <c r="Y751" s="101">
        <v>1</v>
      </c>
      <c r="Z751" s="57">
        <f t="shared" si="465"/>
        <v>26986.25</v>
      </c>
      <c r="AA751" s="73">
        <v>1968823.1</v>
      </c>
      <c r="AB751" s="74" t="s">
        <v>2121</v>
      </c>
      <c r="AC751" s="74">
        <v>2021</v>
      </c>
    </row>
    <row r="752" spans="1:29" s="36" customFormat="1" ht="30" x14ac:dyDescent="0.25">
      <c r="A752" s="101">
        <v>737</v>
      </c>
      <c r="B752" s="75">
        <v>432</v>
      </c>
      <c r="C752" s="55" t="s">
        <v>1809</v>
      </c>
      <c r="D752" s="56">
        <f>'Прил.1.1 -перечень домов'!D757</f>
        <v>1966</v>
      </c>
      <c r="E752" s="79">
        <v>2709.6</v>
      </c>
      <c r="F752" s="76">
        <f>SUM('Прил.1.1 -перечень домов'!J757)*(3.9*31+4.13*26+6.71*16+7.69*12+8.45*12+9.29*252)</f>
        <v>7200685.4400000004</v>
      </c>
      <c r="G752" s="57">
        <f t="shared" si="469"/>
        <v>2161526.5</v>
      </c>
      <c r="H752" s="57">
        <f t="shared" si="470"/>
        <v>1991556</v>
      </c>
      <c r="I752" s="57">
        <v>0</v>
      </c>
      <c r="J752" s="57">
        <v>0</v>
      </c>
      <c r="K752" s="57">
        <v>0</v>
      </c>
      <c r="L752" s="54">
        <v>0</v>
      </c>
      <c r="M752" s="78">
        <v>0</v>
      </c>
      <c r="N752" s="79">
        <v>0</v>
      </c>
      <c r="O752" s="79"/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101">
        <v>1</v>
      </c>
      <c r="X752" s="57">
        <f>E752*47</f>
        <v>127351.2</v>
      </c>
      <c r="Y752" s="101">
        <v>1</v>
      </c>
      <c r="Z752" s="57">
        <f t="shared" si="465"/>
        <v>42619.3</v>
      </c>
      <c r="AA752" s="73"/>
      <c r="AB752" s="74"/>
      <c r="AC752" s="74"/>
    </row>
    <row r="753" spans="1:29" s="36" customFormat="1" ht="30" x14ac:dyDescent="0.25">
      <c r="A753" s="101">
        <v>738</v>
      </c>
      <c r="B753" s="75">
        <v>433</v>
      </c>
      <c r="C753" s="55" t="s">
        <v>1810</v>
      </c>
      <c r="D753" s="56">
        <f>'Прил.1.1 -перечень домов'!D758</f>
        <v>1987</v>
      </c>
      <c r="E753" s="57">
        <v>2031.9</v>
      </c>
      <c r="F753" s="76">
        <f>SUM('Прил.1.1 -перечень домов'!J758)*(3.9*31+4.13*26+6.71*16+7.69*12+8.45*12+9.29*252)</f>
        <v>5396352</v>
      </c>
      <c r="G753" s="57">
        <f t="shared" si="469"/>
        <v>7163458.7300000004</v>
      </c>
      <c r="H753" s="57">
        <v>0</v>
      </c>
      <c r="I753" s="57">
        <v>0</v>
      </c>
      <c r="J753" s="57">
        <v>0</v>
      </c>
      <c r="K753" s="57">
        <v>0</v>
      </c>
      <c r="L753" s="54">
        <v>0</v>
      </c>
      <c r="M753" s="57">
        <v>0</v>
      </c>
      <c r="N753" s="57">
        <v>1048.8</v>
      </c>
      <c r="O753" s="57">
        <v>6596</v>
      </c>
      <c r="P753" s="57">
        <f>O753*N753</f>
        <v>6917884.7999999998</v>
      </c>
      <c r="Q753" s="57">
        <v>0</v>
      </c>
      <c r="R753" s="57">
        <v>0</v>
      </c>
      <c r="S753" s="57">
        <v>0</v>
      </c>
      <c r="T753" s="57">
        <v>0</v>
      </c>
      <c r="U753" s="57">
        <v>0</v>
      </c>
      <c r="V753" s="57">
        <v>0</v>
      </c>
      <c r="W753" s="101">
        <v>1</v>
      </c>
      <c r="X753" s="57">
        <f t="shared" ref="X753" si="471">E753*48</f>
        <v>97531.199999999997</v>
      </c>
      <c r="Y753" s="101">
        <v>1</v>
      </c>
      <c r="Z753" s="57">
        <f t="shared" si="465"/>
        <v>148042.73000000001</v>
      </c>
      <c r="AA753" s="73"/>
      <c r="AB753" s="74"/>
      <c r="AC753" s="74"/>
    </row>
    <row r="754" spans="1:29" s="36" customFormat="1" ht="30" x14ac:dyDescent="0.25">
      <c r="A754" s="101">
        <v>739</v>
      </c>
      <c r="B754" s="75">
        <v>434</v>
      </c>
      <c r="C754" s="55" t="s">
        <v>1811</v>
      </c>
      <c r="D754" s="56">
        <f>'Прил.1.1 -перечень домов'!D759</f>
        <v>1985</v>
      </c>
      <c r="E754" s="79">
        <v>1964.4</v>
      </c>
      <c r="F754" s="76">
        <f>SUM('Прил.1.1 -перечень домов'!J759)*(3.9*31+4.13*26+6.71*16+7.69*12+8.45*12+9.29*252)</f>
        <v>5188535.04</v>
      </c>
      <c r="G754" s="57">
        <f t="shared" si="469"/>
        <v>6938672.1500000004</v>
      </c>
      <c r="H754" s="57">
        <v>0</v>
      </c>
      <c r="I754" s="57">
        <v>0</v>
      </c>
      <c r="J754" s="57">
        <v>0</v>
      </c>
      <c r="K754" s="57">
        <v>0</v>
      </c>
      <c r="L754" s="54">
        <v>0</v>
      </c>
      <c r="M754" s="57">
        <v>0</v>
      </c>
      <c r="N754" s="57">
        <v>0</v>
      </c>
      <c r="O754" s="57"/>
      <c r="P754" s="57">
        <v>0</v>
      </c>
      <c r="Q754" s="57">
        <v>0</v>
      </c>
      <c r="R754" s="57">
        <v>0</v>
      </c>
      <c r="S754" s="57">
        <v>0</v>
      </c>
      <c r="T754" s="57">
        <f>E754*3421</f>
        <v>6720212.4000000004</v>
      </c>
      <c r="U754" s="57">
        <v>0</v>
      </c>
      <c r="V754" s="57">
        <v>0</v>
      </c>
      <c r="W754" s="101">
        <v>1</v>
      </c>
      <c r="X754" s="57">
        <f>E754*38</f>
        <v>74647.199999999997</v>
      </c>
      <c r="Y754" s="101">
        <v>1</v>
      </c>
      <c r="Z754" s="57">
        <f t="shared" si="465"/>
        <v>143812.54999999999</v>
      </c>
      <c r="AA754" s="73"/>
      <c r="AB754" s="74"/>
      <c r="AC754" s="74"/>
    </row>
    <row r="755" spans="1:29" s="36" customFormat="1" ht="30" x14ac:dyDescent="0.25">
      <c r="A755" s="101">
        <v>740</v>
      </c>
      <c r="B755" s="75">
        <v>435</v>
      </c>
      <c r="C755" s="55" t="s">
        <v>1812</v>
      </c>
      <c r="D755" s="56">
        <f>'Прил.1.1 -перечень домов'!D760</f>
        <v>1990</v>
      </c>
      <c r="E755" s="57">
        <v>8980.15</v>
      </c>
      <c r="F755" s="76">
        <f>SUM('Прил.1.1 -перечень домов'!J760)*(3.9*31+4.13*26+6.71*16+7.69*12+8.45*12+9.29*252)</f>
        <v>23034529.440000001</v>
      </c>
      <c r="G755" s="57">
        <f t="shared" si="469"/>
        <v>23393964.260000002</v>
      </c>
      <c r="H755" s="57">
        <v>0</v>
      </c>
      <c r="I755" s="57">
        <v>0</v>
      </c>
      <c r="J755" s="57">
        <v>0</v>
      </c>
      <c r="K755" s="57">
        <v>0</v>
      </c>
      <c r="L755" s="54">
        <v>0</v>
      </c>
      <c r="M755" s="57">
        <v>0</v>
      </c>
      <c r="N755" s="57">
        <v>3408.4</v>
      </c>
      <c r="O755" s="57">
        <v>6596</v>
      </c>
      <c r="P755" s="57">
        <f>O755*N755</f>
        <v>22481806.399999999</v>
      </c>
      <c r="Q755" s="57">
        <v>0</v>
      </c>
      <c r="R755" s="57">
        <v>0</v>
      </c>
      <c r="S755" s="57">
        <v>0</v>
      </c>
      <c r="T755" s="57">
        <v>0</v>
      </c>
      <c r="U755" s="57">
        <v>0</v>
      </c>
      <c r="V755" s="57">
        <v>0</v>
      </c>
      <c r="W755" s="101">
        <v>1</v>
      </c>
      <c r="X755" s="57">
        <f t="shared" ref="X755" si="472">E755*48</f>
        <v>431047.2</v>
      </c>
      <c r="Y755" s="101">
        <v>1</v>
      </c>
      <c r="Z755" s="57">
        <f t="shared" si="465"/>
        <v>481110.66</v>
      </c>
      <c r="AA755" s="81"/>
      <c r="AB755" s="74"/>
      <c r="AC755" s="74"/>
    </row>
    <row r="756" spans="1:29" s="36" customFormat="1" ht="30" x14ac:dyDescent="0.25">
      <c r="A756" s="101">
        <v>741</v>
      </c>
      <c r="B756" s="75">
        <v>436</v>
      </c>
      <c r="C756" s="55" t="s">
        <v>1813</v>
      </c>
      <c r="D756" s="56">
        <f>'Прил.1.1 -перечень домов'!D761</f>
        <v>1960</v>
      </c>
      <c r="E756" s="79">
        <v>1761.6</v>
      </c>
      <c r="F756" s="76">
        <f>SUM('Прил.1.1 -перечень домов'!J761)*(3.9*31+4.13*26+6.71*16+7.69*12+8.45*12+9.29*252)</f>
        <v>4659520.32</v>
      </c>
      <c r="G756" s="57">
        <f t="shared" ref="G756:G775" si="473">H756+I756+J756+K756+M756+P756+R756+T756+V756+X756+Z756</f>
        <v>4958516.45</v>
      </c>
      <c r="H756" s="57">
        <v>0</v>
      </c>
      <c r="I756" s="57">
        <f t="shared" ref="I756:I757" si="474">E756*2700</f>
        <v>4756320</v>
      </c>
      <c r="J756" s="57">
        <v>0</v>
      </c>
      <c r="K756" s="57">
        <v>0</v>
      </c>
      <c r="L756" s="54">
        <v>0</v>
      </c>
      <c r="M756" s="78">
        <v>0</v>
      </c>
      <c r="N756" s="79">
        <v>0</v>
      </c>
      <c r="O756" s="79"/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101">
        <v>1</v>
      </c>
      <c r="X756" s="57">
        <f>E756*57</f>
        <v>100411.2</v>
      </c>
      <c r="Y756" s="101">
        <v>1</v>
      </c>
      <c r="Z756" s="57">
        <f t="shared" si="465"/>
        <v>101785.25</v>
      </c>
      <c r="AA756" s="73">
        <v>2045266.35</v>
      </c>
      <c r="AB756" s="74" t="s">
        <v>2121</v>
      </c>
      <c r="AC756" s="74">
        <v>2020</v>
      </c>
    </row>
    <row r="757" spans="1:29" s="36" customFormat="1" ht="30" x14ac:dyDescent="0.25">
      <c r="A757" s="101">
        <v>742</v>
      </c>
      <c r="B757" s="75">
        <v>437</v>
      </c>
      <c r="C757" s="55" t="s">
        <v>1814</v>
      </c>
      <c r="D757" s="56">
        <f>'Прил.1.1 -перечень домов'!D762</f>
        <v>1961</v>
      </c>
      <c r="E757" s="79">
        <v>1382.5</v>
      </c>
      <c r="F757" s="76">
        <f>SUM('Прил.1.1 -перечень домов'!J762)*(3.9*31+4.13*26+6.71*16+7.69*12+8.45*12+9.29*252)</f>
        <v>3669806.4</v>
      </c>
      <c r="G757" s="57">
        <f t="shared" si="473"/>
        <v>3891433.35</v>
      </c>
      <c r="H757" s="57">
        <v>0</v>
      </c>
      <c r="I757" s="57">
        <f t="shared" si="474"/>
        <v>3732750</v>
      </c>
      <c r="J757" s="57">
        <v>0</v>
      </c>
      <c r="K757" s="57">
        <v>0</v>
      </c>
      <c r="L757" s="54">
        <v>0</v>
      </c>
      <c r="M757" s="78">
        <v>0</v>
      </c>
      <c r="N757" s="79">
        <v>0</v>
      </c>
      <c r="O757" s="79"/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101">
        <v>1</v>
      </c>
      <c r="X757" s="57">
        <f>E757*57</f>
        <v>78802.5</v>
      </c>
      <c r="Y757" s="101">
        <v>1</v>
      </c>
      <c r="Z757" s="57">
        <f t="shared" si="465"/>
        <v>79880.850000000006</v>
      </c>
      <c r="AA757" s="73">
        <v>2031365</v>
      </c>
      <c r="AB757" s="74" t="s">
        <v>2121</v>
      </c>
      <c r="AC757" s="74">
        <v>2020</v>
      </c>
    </row>
    <row r="758" spans="1:29" s="36" customFormat="1" ht="30" x14ac:dyDescent="0.25">
      <c r="A758" s="101">
        <v>743</v>
      </c>
      <c r="B758" s="75">
        <v>438</v>
      </c>
      <c r="C758" s="55" t="s">
        <v>1815</v>
      </c>
      <c r="D758" s="56">
        <f>'Прил.1.1 -перечень домов'!D763</f>
        <v>1959</v>
      </c>
      <c r="E758" s="57">
        <v>2820.2</v>
      </c>
      <c r="F758" s="76">
        <f>SUM('Прил.1.1 -перечень домов'!J763)*(3.9*31+4.13*26+6.71*16+7.69*12+8.45*12+9.29*252)</f>
        <v>7499781.1200000001</v>
      </c>
      <c r="G758" s="57">
        <f t="shared" si="473"/>
        <v>7290227.5700000003</v>
      </c>
      <c r="H758" s="57">
        <v>0</v>
      </c>
      <c r="I758" s="57">
        <v>0</v>
      </c>
      <c r="J758" s="57">
        <v>0</v>
      </c>
      <c r="K758" s="57">
        <v>0</v>
      </c>
      <c r="L758" s="54">
        <v>0</v>
      </c>
      <c r="M758" s="57">
        <v>0</v>
      </c>
      <c r="N758" s="57">
        <v>1062</v>
      </c>
      <c r="O758" s="57">
        <v>6596</v>
      </c>
      <c r="P758" s="57">
        <f t="shared" ref="P758:P759" si="475">O758*N758</f>
        <v>7004952</v>
      </c>
      <c r="Q758" s="57">
        <v>0</v>
      </c>
      <c r="R758" s="57">
        <v>0</v>
      </c>
      <c r="S758" s="57">
        <v>0</v>
      </c>
      <c r="T758" s="57">
        <v>0</v>
      </c>
      <c r="U758" s="57">
        <v>0</v>
      </c>
      <c r="V758" s="57">
        <v>0</v>
      </c>
      <c r="W758" s="101">
        <v>1</v>
      </c>
      <c r="X758" s="57">
        <f t="shared" ref="X758:X761" si="476">E758*48</f>
        <v>135369.60000000001</v>
      </c>
      <c r="Y758" s="101">
        <v>1</v>
      </c>
      <c r="Z758" s="57">
        <f t="shared" si="465"/>
        <v>149905.97</v>
      </c>
      <c r="AA758" s="82"/>
      <c r="AB758" s="74"/>
      <c r="AC758" s="74"/>
    </row>
    <row r="759" spans="1:29" s="36" customFormat="1" ht="30" x14ac:dyDescent="0.25">
      <c r="A759" s="101">
        <v>744</v>
      </c>
      <c r="B759" s="75">
        <v>439</v>
      </c>
      <c r="C759" s="55" t="s">
        <v>1816</v>
      </c>
      <c r="D759" s="56">
        <f>'Прил.1.1 -перечень домов'!D764</f>
        <v>1976</v>
      </c>
      <c r="E759" s="57">
        <v>4855.5</v>
      </c>
      <c r="F759" s="76">
        <f>SUM('Прил.1.1 -перечень домов'!J764)*(3.9*31+4.13*26+6.71*16+7.69*12+8.45*12+9.29*252)</f>
        <v>12632343.359999999</v>
      </c>
      <c r="G759" s="57">
        <f t="shared" si="473"/>
        <v>7877415.6699999999</v>
      </c>
      <c r="H759" s="57">
        <v>0</v>
      </c>
      <c r="I759" s="57">
        <v>0</v>
      </c>
      <c r="J759" s="57">
        <v>0</v>
      </c>
      <c r="K759" s="57">
        <v>0</v>
      </c>
      <c r="L759" s="54">
        <v>0</v>
      </c>
      <c r="M759" s="57">
        <v>0</v>
      </c>
      <c r="N759" s="57">
        <v>1135</v>
      </c>
      <c r="O759" s="57">
        <v>6594</v>
      </c>
      <c r="P759" s="57">
        <f t="shared" si="475"/>
        <v>7484190</v>
      </c>
      <c r="Q759" s="57">
        <v>0</v>
      </c>
      <c r="R759" s="57">
        <v>0</v>
      </c>
      <c r="S759" s="57">
        <v>0</v>
      </c>
      <c r="T759" s="57">
        <v>0</v>
      </c>
      <c r="U759" s="57">
        <v>0</v>
      </c>
      <c r="V759" s="57">
        <v>0</v>
      </c>
      <c r="W759" s="101">
        <v>1</v>
      </c>
      <c r="X759" s="57">
        <f t="shared" si="476"/>
        <v>233064</v>
      </c>
      <c r="Y759" s="101">
        <v>1</v>
      </c>
      <c r="Z759" s="57">
        <f t="shared" si="465"/>
        <v>160161.67000000001</v>
      </c>
      <c r="AA759" s="82"/>
      <c r="AB759" s="74"/>
      <c r="AC759" s="74"/>
    </row>
    <row r="760" spans="1:29" s="36" customFormat="1" ht="30" x14ac:dyDescent="0.25">
      <c r="A760" s="101">
        <v>745</v>
      </c>
      <c r="B760" s="75">
        <v>440</v>
      </c>
      <c r="C760" s="55" t="s">
        <v>1817</v>
      </c>
      <c r="D760" s="56">
        <f>'Прил.1.1 -перечень домов'!D765</f>
        <v>1960</v>
      </c>
      <c r="E760" s="79">
        <v>2793.7</v>
      </c>
      <c r="F760" s="76">
        <f>SUM('Прил.1.1 -перечень домов'!J765)*(3.9*31+4.13*26+6.71*16+7.69*12+8.45*12+9.29*252)</f>
        <v>7401039.3600000003</v>
      </c>
      <c r="G760" s="57">
        <f t="shared" si="473"/>
        <v>7863650.8899999997</v>
      </c>
      <c r="H760" s="57">
        <v>0</v>
      </c>
      <c r="I760" s="57">
        <f>E760*2700</f>
        <v>7542990</v>
      </c>
      <c r="J760" s="57">
        <v>0</v>
      </c>
      <c r="K760" s="57">
        <v>0</v>
      </c>
      <c r="L760" s="54">
        <v>0</v>
      </c>
      <c r="M760" s="78">
        <v>0</v>
      </c>
      <c r="N760" s="79">
        <v>0</v>
      </c>
      <c r="O760" s="79"/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101">
        <v>1</v>
      </c>
      <c r="X760" s="57">
        <f>E760*57</f>
        <v>159240.9</v>
      </c>
      <c r="Y760" s="101">
        <v>1</v>
      </c>
      <c r="Z760" s="57">
        <f t="shared" si="465"/>
        <v>161419.99</v>
      </c>
      <c r="AA760" s="73">
        <v>4406928.32</v>
      </c>
      <c r="AB760" s="74" t="s">
        <v>2121</v>
      </c>
      <c r="AC760" s="74">
        <v>2020</v>
      </c>
    </row>
    <row r="761" spans="1:29" s="36" customFormat="1" ht="30" x14ac:dyDescent="0.25">
      <c r="A761" s="101">
        <v>746</v>
      </c>
      <c r="B761" s="75">
        <v>441</v>
      </c>
      <c r="C761" s="55" t="s">
        <v>1818</v>
      </c>
      <c r="D761" s="56">
        <f>'Прил.1.1 -перечень домов'!D766</f>
        <v>1977</v>
      </c>
      <c r="E761" s="57">
        <v>4657.8999999999996</v>
      </c>
      <c r="F761" s="76">
        <f>SUM('Прил.1.1 -перечень домов'!J766)*(3.9*31+4.13*26+6.71*16+7.69*12+8.45*12+9.29*252)</f>
        <v>11234458.560000001</v>
      </c>
      <c r="G761" s="57">
        <f t="shared" si="473"/>
        <v>8981879.9199999999</v>
      </c>
      <c r="H761" s="57">
        <v>0</v>
      </c>
      <c r="I761" s="57">
        <v>0</v>
      </c>
      <c r="J761" s="57">
        <v>0</v>
      </c>
      <c r="K761" s="57">
        <v>0</v>
      </c>
      <c r="L761" s="54">
        <v>0</v>
      </c>
      <c r="M761" s="57">
        <v>0</v>
      </c>
      <c r="N761" s="57">
        <v>1300</v>
      </c>
      <c r="O761" s="57">
        <v>6596</v>
      </c>
      <c r="P761" s="57">
        <f>O761*N761</f>
        <v>8574800</v>
      </c>
      <c r="Q761" s="57">
        <v>0</v>
      </c>
      <c r="R761" s="57">
        <v>0</v>
      </c>
      <c r="S761" s="57">
        <v>0</v>
      </c>
      <c r="T761" s="57">
        <v>0</v>
      </c>
      <c r="U761" s="57">
        <v>0</v>
      </c>
      <c r="V761" s="57">
        <v>0</v>
      </c>
      <c r="W761" s="101">
        <v>1</v>
      </c>
      <c r="X761" s="57">
        <f t="shared" si="476"/>
        <v>223579.2</v>
      </c>
      <c r="Y761" s="101">
        <v>1</v>
      </c>
      <c r="Z761" s="57">
        <f t="shared" si="465"/>
        <v>183500.72</v>
      </c>
      <c r="AA761" s="82"/>
      <c r="AB761" s="74"/>
      <c r="AC761" s="74"/>
    </row>
    <row r="762" spans="1:29" s="36" customFormat="1" ht="30" x14ac:dyDescent="0.25">
      <c r="A762" s="101">
        <v>747</v>
      </c>
      <c r="B762" s="75">
        <v>442</v>
      </c>
      <c r="C762" s="55" t="s">
        <v>1819</v>
      </c>
      <c r="D762" s="56">
        <f>'Прил.1.1 -перечень домов'!D767</f>
        <v>1977</v>
      </c>
      <c r="E762" s="79">
        <v>8758.2999999999993</v>
      </c>
      <c r="F762" s="76">
        <f>SUM('Прил.1.1 -перечень домов'!J767)*(3.9*31+4.13*26+6.71*16+7.69*12+8.45*12+9.29*252)</f>
        <v>23022330.239999998</v>
      </c>
      <c r="G762" s="57">
        <f t="shared" si="473"/>
        <v>24652687.670000002</v>
      </c>
      <c r="H762" s="57">
        <v>0</v>
      </c>
      <c r="I762" s="57">
        <f t="shared" ref="I762:I763" si="477">E762*2700</f>
        <v>23647410</v>
      </c>
      <c r="J762" s="57">
        <v>0</v>
      </c>
      <c r="K762" s="57">
        <v>0</v>
      </c>
      <c r="L762" s="54">
        <v>0</v>
      </c>
      <c r="M762" s="78">
        <v>0</v>
      </c>
      <c r="N762" s="79">
        <v>0</v>
      </c>
      <c r="O762" s="79"/>
      <c r="P762" s="78">
        <v>0</v>
      </c>
      <c r="Q762" s="78">
        <v>0</v>
      </c>
      <c r="R762" s="78">
        <v>0</v>
      </c>
      <c r="S762" s="78">
        <v>0</v>
      </c>
      <c r="T762" s="78">
        <v>0</v>
      </c>
      <c r="U762" s="78">
        <v>0</v>
      </c>
      <c r="V762" s="78">
        <v>0</v>
      </c>
      <c r="W762" s="101">
        <v>1</v>
      </c>
      <c r="X762" s="57">
        <f t="shared" ref="X762:X763" si="478">E762*57</f>
        <v>499223.1</v>
      </c>
      <c r="Y762" s="101">
        <v>1</v>
      </c>
      <c r="Z762" s="57">
        <f t="shared" si="465"/>
        <v>506054.57</v>
      </c>
      <c r="AA762" s="82"/>
      <c r="AB762" s="74"/>
      <c r="AC762" s="74"/>
    </row>
    <row r="763" spans="1:29" s="36" customFormat="1" ht="30" x14ac:dyDescent="0.25">
      <c r="A763" s="101">
        <v>748</v>
      </c>
      <c r="B763" s="75">
        <v>443</v>
      </c>
      <c r="C763" s="55" t="s">
        <v>1820</v>
      </c>
      <c r="D763" s="56">
        <f>'Прил.1.1 -перечень домов'!D768</f>
        <v>1961</v>
      </c>
      <c r="E763" s="79">
        <v>1731.4</v>
      </c>
      <c r="F763" s="76">
        <f>SUM('Прил.1.1 -перечень домов'!J768)*(3.9*31+4.13*26+6.71*16+7.69*12+8.45*12+9.29*252)</f>
        <v>4581445.4400000004</v>
      </c>
      <c r="G763" s="57">
        <f t="shared" si="473"/>
        <v>4873510.09</v>
      </c>
      <c r="H763" s="57">
        <v>0</v>
      </c>
      <c r="I763" s="57">
        <f t="shared" si="477"/>
        <v>4674780</v>
      </c>
      <c r="J763" s="57">
        <v>0</v>
      </c>
      <c r="K763" s="57">
        <v>0</v>
      </c>
      <c r="L763" s="54">
        <v>0</v>
      </c>
      <c r="M763" s="78">
        <v>0</v>
      </c>
      <c r="N763" s="79">
        <v>0</v>
      </c>
      <c r="O763" s="79"/>
      <c r="P763" s="78">
        <v>0</v>
      </c>
      <c r="Q763" s="78">
        <v>0</v>
      </c>
      <c r="R763" s="78">
        <v>0</v>
      </c>
      <c r="S763" s="78">
        <v>0</v>
      </c>
      <c r="T763" s="78">
        <v>0</v>
      </c>
      <c r="U763" s="78">
        <v>0</v>
      </c>
      <c r="V763" s="78">
        <v>0</v>
      </c>
      <c r="W763" s="101">
        <v>1</v>
      </c>
      <c r="X763" s="57">
        <f t="shared" si="478"/>
        <v>98689.8</v>
      </c>
      <c r="Y763" s="101">
        <v>1</v>
      </c>
      <c r="Z763" s="57">
        <f t="shared" si="465"/>
        <v>100040.29</v>
      </c>
      <c r="AA763" s="73">
        <v>1904555.15</v>
      </c>
      <c r="AB763" s="74" t="s">
        <v>2121</v>
      </c>
      <c r="AC763" s="74">
        <v>2020</v>
      </c>
    </row>
    <row r="764" spans="1:29" s="36" customFormat="1" ht="30" x14ac:dyDescent="0.25">
      <c r="A764" s="101">
        <v>749</v>
      </c>
      <c r="B764" s="75">
        <v>444</v>
      </c>
      <c r="C764" s="55" t="s">
        <v>1821</v>
      </c>
      <c r="D764" s="56">
        <f>'Прил.1.1 -перечень домов'!D769</f>
        <v>1984</v>
      </c>
      <c r="E764" s="79">
        <v>2871.5</v>
      </c>
      <c r="F764" s="76">
        <f>SUM('Прил.1.1 -перечень домов'!J769)*(3.9*31+4.13*26+6.71*16+7.69*12+8.45*12+9.29*252)</f>
        <v>6887524.7999999998</v>
      </c>
      <c r="G764" s="57">
        <f t="shared" si="473"/>
        <v>2290678.8199999998</v>
      </c>
      <c r="H764" s="57">
        <f t="shared" ref="H764" si="479">E764*735</f>
        <v>2110552.5</v>
      </c>
      <c r="I764" s="57">
        <v>0</v>
      </c>
      <c r="J764" s="57">
        <v>0</v>
      </c>
      <c r="K764" s="57">
        <v>0</v>
      </c>
      <c r="L764" s="54">
        <v>0</v>
      </c>
      <c r="M764" s="57">
        <v>0</v>
      </c>
      <c r="N764" s="57">
        <v>0</v>
      </c>
      <c r="O764" s="57"/>
      <c r="P764" s="57">
        <v>0</v>
      </c>
      <c r="Q764" s="57">
        <v>0</v>
      </c>
      <c r="R764" s="57">
        <v>0</v>
      </c>
      <c r="S764" s="57">
        <v>0</v>
      </c>
      <c r="T764" s="57">
        <v>0</v>
      </c>
      <c r="U764" s="57">
        <v>0</v>
      </c>
      <c r="V764" s="57">
        <v>0</v>
      </c>
      <c r="W764" s="101">
        <v>1</v>
      </c>
      <c r="X764" s="57">
        <f>E764*47</f>
        <v>134960.5</v>
      </c>
      <c r="Y764" s="101">
        <v>1</v>
      </c>
      <c r="Z764" s="57">
        <f t="shared" si="465"/>
        <v>45165.82</v>
      </c>
      <c r="AA764" s="82"/>
      <c r="AB764" s="74"/>
      <c r="AC764" s="74"/>
    </row>
    <row r="765" spans="1:29" s="36" customFormat="1" ht="30" x14ac:dyDescent="0.25">
      <c r="A765" s="101">
        <v>750</v>
      </c>
      <c r="B765" s="75">
        <v>445</v>
      </c>
      <c r="C765" s="55" t="s">
        <v>1822</v>
      </c>
      <c r="D765" s="56">
        <f>'Прил.1.1 -перечень домов'!D770</f>
        <v>1961</v>
      </c>
      <c r="E765" s="57">
        <v>2696.4</v>
      </c>
      <c r="F765" s="76">
        <f>SUM('Прил.1.1 -перечень домов'!J770)*(3.9*31+4.13*26+6.71*16+7.69*12+8.45*12+9.29*252)</f>
        <v>7170546.2400000002</v>
      </c>
      <c r="G765" s="57">
        <f t="shared" si="473"/>
        <v>4516337.1399999997</v>
      </c>
      <c r="H765" s="57">
        <v>0</v>
      </c>
      <c r="I765" s="57">
        <v>0</v>
      </c>
      <c r="J765" s="57">
        <v>0</v>
      </c>
      <c r="K765" s="57">
        <v>0</v>
      </c>
      <c r="L765" s="54">
        <v>0</v>
      </c>
      <c r="M765" s="57">
        <v>0</v>
      </c>
      <c r="N765" s="57">
        <v>721</v>
      </c>
      <c r="O765" s="57">
        <v>5957</v>
      </c>
      <c r="P765" s="57">
        <f>O765*N765</f>
        <v>4294997</v>
      </c>
      <c r="Q765" s="57">
        <v>0</v>
      </c>
      <c r="R765" s="57">
        <v>0</v>
      </c>
      <c r="S765" s="57">
        <v>0</v>
      </c>
      <c r="T765" s="57">
        <v>0</v>
      </c>
      <c r="U765" s="57">
        <v>0</v>
      </c>
      <c r="V765" s="57">
        <v>0</v>
      </c>
      <c r="W765" s="101">
        <v>1</v>
      </c>
      <c r="X765" s="57">
        <f t="shared" ref="X765" si="480">E765*48</f>
        <v>129427.2</v>
      </c>
      <c r="Y765" s="101">
        <v>1</v>
      </c>
      <c r="Z765" s="57">
        <f t="shared" si="465"/>
        <v>91912.94</v>
      </c>
      <c r="AA765" s="82"/>
      <c r="AB765" s="74"/>
      <c r="AC765" s="74"/>
    </row>
    <row r="766" spans="1:29" s="36" customFormat="1" ht="30" x14ac:dyDescent="0.25">
      <c r="A766" s="101">
        <v>751</v>
      </c>
      <c r="B766" s="75">
        <v>446</v>
      </c>
      <c r="C766" s="55" t="s">
        <v>1823</v>
      </c>
      <c r="D766" s="56">
        <f>'Прил.1.1 -перечень домов'!D771</f>
        <v>1970</v>
      </c>
      <c r="E766" s="79">
        <v>4868.2</v>
      </c>
      <c r="F766" s="76">
        <f>SUM('Прил.1.1 -перечень домов'!J771)*(3.9*31+4.13*26+6.71*16+7.69*12+8.45*12+9.29*252)</f>
        <v>12669945.6</v>
      </c>
      <c r="G766" s="57">
        <f t="shared" si="473"/>
        <v>3883504.32</v>
      </c>
      <c r="H766" s="57">
        <f t="shared" ref="H766" si="481">E766*735</f>
        <v>3578127</v>
      </c>
      <c r="I766" s="57">
        <v>0</v>
      </c>
      <c r="J766" s="57">
        <v>0</v>
      </c>
      <c r="K766" s="57">
        <v>0</v>
      </c>
      <c r="L766" s="54">
        <v>0</v>
      </c>
      <c r="M766" s="57">
        <v>0</v>
      </c>
      <c r="N766" s="57">
        <v>0</v>
      </c>
      <c r="O766" s="57"/>
      <c r="P766" s="57">
        <v>0</v>
      </c>
      <c r="Q766" s="57">
        <v>0</v>
      </c>
      <c r="R766" s="57">
        <v>0</v>
      </c>
      <c r="S766" s="57">
        <v>0</v>
      </c>
      <c r="T766" s="57">
        <v>0</v>
      </c>
      <c r="U766" s="57">
        <v>0</v>
      </c>
      <c r="V766" s="57">
        <v>0</v>
      </c>
      <c r="W766" s="101">
        <v>1</v>
      </c>
      <c r="X766" s="57">
        <f>E766*47</f>
        <v>228805.4</v>
      </c>
      <c r="Y766" s="101">
        <v>1</v>
      </c>
      <c r="Z766" s="57">
        <f t="shared" si="465"/>
        <v>76571.92</v>
      </c>
      <c r="AA766" s="82"/>
      <c r="AB766" s="74"/>
      <c r="AC766" s="74"/>
    </row>
    <row r="767" spans="1:29" s="36" customFormat="1" ht="30" x14ac:dyDescent="0.25">
      <c r="A767" s="101">
        <v>752</v>
      </c>
      <c r="B767" s="75">
        <v>447</v>
      </c>
      <c r="C767" s="55" t="s">
        <v>1824</v>
      </c>
      <c r="D767" s="56">
        <f>'Прил.1.1 -перечень домов'!D772</f>
        <v>1961</v>
      </c>
      <c r="E767" s="79">
        <v>1717</v>
      </c>
      <c r="F767" s="76">
        <f>SUM('Прил.1.1 -перечень домов'!J772)*(3.9*31+4.13*26+6.71*16+7.69*12+8.45*12+9.29*252)</f>
        <v>4581732.4800000004</v>
      </c>
      <c r="G767" s="57">
        <f t="shared" si="473"/>
        <v>4832977.26</v>
      </c>
      <c r="H767" s="57">
        <v>0</v>
      </c>
      <c r="I767" s="57">
        <f t="shared" ref="I767:I768" si="482">E767*2700</f>
        <v>4635900</v>
      </c>
      <c r="J767" s="57">
        <v>0</v>
      </c>
      <c r="K767" s="57">
        <v>0</v>
      </c>
      <c r="L767" s="54">
        <v>0</v>
      </c>
      <c r="M767" s="78">
        <v>0</v>
      </c>
      <c r="N767" s="79">
        <v>0</v>
      </c>
      <c r="O767" s="79"/>
      <c r="P767" s="78">
        <v>0</v>
      </c>
      <c r="Q767" s="78">
        <v>0</v>
      </c>
      <c r="R767" s="78">
        <v>0</v>
      </c>
      <c r="S767" s="78">
        <v>0</v>
      </c>
      <c r="T767" s="78">
        <v>0</v>
      </c>
      <c r="U767" s="78">
        <v>0</v>
      </c>
      <c r="V767" s="78">
        <v>0</v>
      </c>
      <c r="W767" s="101">
        <v>1</v>
      </c>
      <c r="X767" s="57">
        <f t="shared" ref="X767:X768" si="483">E767*57</f>
        <v>97869</v>
      </c>
      <c r="Y767" s="101">
        <v>1</v>
      </c>
      <c r="Z767" s="57">
        <f t="shared" si="465"/>
        <v>99208.26</v>
      </c>
      <c r="AA767" s="73">
        <v>1779949.43</v>
      </c>
      <c r="AB767" s="74" t="s">
        <v>2121</v>
      </c>
      <c r="AC767" s="74">
        <v>2020</v>
      </c>
    </row>
    <row r="768" spans="1:29" s="36" customFormat="1" ht="30" x14ac:dyDescent="0.25">
      <c r="A768" s="101">
        <v>753</v>
      </c>
      <c r="B768" s="75">
        <v>448</v>
      </c>
      <c r="C768" s="55" t="s">
        <v>1825</v>
      </c>
      <c r="D768" s="56">
        <f>'Прил.1.1 -перечень домов'!D773</f>
        <v>1961</v>
      </c>
      <c r="E768" s="79">
        <v>2697.9</v>
      </c>
      <c r="F768" s="76">
        <f>SUM('Прил.1.1 -перечень домов'!J773)*(3.9*31+4.13*26+6.71*16+7.69*12+8.45*12+9.29*252)</f>
        <v>7052572.7999999998</v>
      </c>
      <c r="G768" s="57">
        <f t="shared" si="473"/>
        <v>7593994.96</v>
      </c>
      <c r="H768" s="57">
        <v>0</v>
      </c>
      <c r="I768" s="57">
        <f t="shared" si="482"/>
        <v>7284330</v>
      </c>
      <c r="J768" s="57">
        <v>0</v>
      </c>
      <c r="K768" s="57">
        <v>0</v>
      </c>
      <c r="L768" s="54">
        <v>0</v>
      </c>
      <c r="M768" s="78">
        <v>0</v>
      </c>
      <c r="N768" s="79">
        <v>0</v>
      </c>
      <c r="O768" s="79"/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101">
        <v>1</v>
      </c>
      <c r="X768" s="57">
        <f t="shared" si="483"/>
        <v>153780.29999999999</v>
      </c>
      <c r="Y768" s="101">
        <v>1</v>
      </c>
      <c r="Z768" s="57">
        <f t="shared" si="465"/>
        <v>155884.66</v>
      </c>
      <c r="AA768" s="73">
        <v>3088032.72</v>
      </c>
      <c r="AB768" s="74" t="s">
        <v>2121</v>
      </c>
      <c r="AC768" s="74">
        <v>2020</v>
      </c>
    </row>
    <row r="769" spans="1:29" s="36" customFormat="1" ht="30" x14ac:dyDescent="0.25">
      <c r="A769" s="101">
        <v>754</v>
      </c>
      <c r="B769" s="75">
        <v>449</v>
      </c>
      <c r="C769" s="55" t="s">
        <v>1826</v>
      </c>
      <c r="D769" s="56">
        <f>'Прил.1.1 -перечень домов'!D774</f>
        <v>1982</v>
      </c>
      <c r="E769" s="57">
        <v>5854.6</v>
      </c>
      <c r="F769" s="76">
        <f>SUM('Прил.1.1 -перечень домов'!J774)*(3.9*31+4.13*26+6.71*16+7.69*12+8.45*12+9.29*252)</f>
        <v>14122080.960000001</v>
      </c>
      <c r="G769" s="57">
        <f t="shared" si="473"/>
        <v>7077784.0999999996</v>
      </c>
      <c r="H769" s="57">
        <v>0</v>
      </c>
      <c r="I769" s="57">
        <v>0</v>
      </c>
      <c r="J769" s="57">
        <v>0</v>
      </c>
      <c r="K769" s="57">
        <v>0</v>
      </c>
      <c r="L769" s="54">
        <v>0</v>
      </c>
      <c r="M769" s="57">
        <v>0</v>
      </c>
      <c r="N769" s="57">
        <v>1380</v>
      </c>
      <c r="O769" s="57">
        <v>4822</v>
      </c>
      <c r="P769" s="57">
        <f>O769*N769</f>
        <v>6654360</v>
      </c>
      <c r="Q769" s="57">
        <v>0</v>
      </c>
      <c r="R769" s="57">
        <v>0</v>
      </c>
      <c r="S769" s="57">
        <v>0</v>
      </c>
      <c r="T769" s="57">
        <v>0</v>
      </c>
      <c r="U769" s="57">
        <v>0</v>
      </c>
      <c r="V769" s="57">
        <v>0</v>
      </c>
      <c r="W769" s="101">
        <v>1</v>
      </c>
      <c r="X769" s="57">
        <f t="shared" ref="X769" si="484">E769*48</f>
        <v>281020.79999999999</v>
      </c>
      <c r="Y769" s="101">
        <v>1</v>
      </c>
      <c r="Z769" s="57">
        <f t="shared" si="465"/>
        <v>142403.29999999999</v>
      </c>
      <c r="AA769" s="82"/>
      <c r="AB769" s="74"/>
      <c r="AC769" s="74"/>
    </row>
    <row r="770" spans="1:29" s="36" customFormat="1" ht="30" x14ac:dyDescent="0.25">
      <c r="A770" s="101">
        <v>755</v>
      </c>
      <c r="B770" s="75">
        <v>450</v>
      </c>
      <c r="C770" s="55" t="s">
        <v>1827</v>
      </c>
      <c r="D770" s="56">
        <f>'Прил.1.1 -перечень домов'!D775</f>
        <v>1960</v>
      </c>
      <c r="E770" s="79">
        <v>1712.8</v>
      </c>
      <c r="F770" s="76">
        <f>SUM('Прил.1.1 -перечень домов'!J775)*(3.9*31+4.13*26+6.71*16+7.69*12+8.45*12+9.29*252)</f>
        <v>4520592.96</v>
      </c>
      <c r="G770" s="57">
        <f t="shared" si="473"/>
        <v>4821155.18</v>
      </c>
      <c r="H770" s="57">
        <v>0</v>
      </c>
      <c r="I770" s="57">
        <f t="shared" ref="I770:I771" si="485">E770*2700</f>
        <v>4624560</v>
      </c>
      <c r="J770" s="57">
        <v>0</v>
      </c>
      <c r="K770" s="57">
        <v>0</v>
      </c>
      <c r="L770" s="54">
        <v>0</v>
      </c>
      <c r="M770" s="78">
        <v>0</v>
      </c>
      <c r="N770" s="79">
        <v>0</v>
      </c>
      <c r="O770" s="79"/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101">
        <v>1</v>
      </c>
      <c r="X770" s="57">
        <f t="shared" ref="X770:X771" si="486">E770*57</f>
        <v>97629.6</v>
      </c>
      <c r="Y770" s="101">
        <v>1</v>
      </c>
      <c r="Z770" s="57">
        <f t="shared" si="465"/>
        <v>98965.58</v>
      </c>
      <c r="AA770" s="73">
        <v>4405182.83</v>
      </c>
      <c r="AB770" s="74" t="s">
        <v>2121</v>
      </c>
      <c r="AC770" s="74">
        <v>2020</v>
      </c>
    </row>
    <row r="771" spans="1:29" s="36" customFormat="1" ht="30" x14ac:dyDescent="0.25">
      <c r="A771" s="101">
        <v>756</v>
      </c>
      <c r="B771" s="75">
        <v>451</v>
      </c>
      <c r="C771" s="55" t="s">
        <v>1828</v>
      </c>
      <c r="D771" s="56">
        <f>'Прил.1.1 -перечень домов'!D776</f>
        <v>1961</v>
      </c>
      <c r="E771" s="79">
        <v>2740.5</v>
      </c>
      <c r="F771" s="76">
        <f>SUM('Прил.1.1 -перечень домов'!J776)*(3.9*31+4.13*26+6.71*16+7.69*12+8.45*12+9.29*252)</f>
        <v>7291390.0800000001</v>
      </c>
      <c r="G771" s="57">
        <f t="shared" si="473"/>
        <v>7713904.5899999999</v>
      </c>
      <c r="H771" s="57">
        <v>0</v>
      </c>
      <c r="I771" s="57">
        <f t="shared" si="485"/>
        <v>7399350</v>
      </c>
      <c r="J771" s="57">
        <v>0</v>
      </c>
      <c r="K771" s="57">
        <v>0</v>
      </c>
      <c r="L771" s="54">
        <v>0</v>
      </c>
      <c r="M771" s="78">
        <v>0</v>
      </c>
      <c r="N771" s="79">
        <v>0</v>
      </c>
      <c r="O771" s="79"/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101">
        <v>1</v>
      </c>
      <c r="X771" s="57">
        <f t="shared" si="486"/>
        <v>156208.5</v>
      </c>
      <c r="Y771" s="101">
        <v>1</v>
      </c>
      <c r="Z771" s="57">
        <f t="shared" si="465"/>
        <v>158346.09</v>
      </c>
      <c r="AA771" s="73">
        <v>4493817.18</v>
      </c>
      <c r="AB771" s="74" t="s">
        <v>2121</v>
      </c>
      <c r="AC771" s="74">
        <v>2020</v>
      </c>
    </row>
    <row r="772" spans="1:29" s="36" customFormat="1" ht="30" x14ac:dyDescent="0.25">
      <c r="A772" s="101">
        <v>757</v>
      </c>
      <c r="B772" s="75">
        <v>452</v>
      </c>
      <c r="C772" s="55" t="s">
        <v>1829</v>
      </c>
      <c r="D772" s="56">
        <f>'Прил.1.1 -перечень домов'!D777</f>
        <v>1966</v>
      </c>
      <c r="E772" s="79">
        <v>4783.8999999999996</v>
      </c>
      <c r="F772" s="76">
        <f>SUM('Прил.1.1 -перечень домов'!J777)*(3.9*31+4.13*26+6.71*16+7.69*12+8.45*12+9.29*252)</f>
        <v>12305117.76</v>
      </c>
      <c r="G772" s="57">
        <f t="shared" si="473"/>
        <v>3816255.76</v>
      </c>
      <c r="H772" s="57">
        <f t="shared" ref="H772" si="487">E772*735</f>
        <v>3516166.5</v>
      </c>
      <c r="I772" s="57">
        <v>0</v>
      </c>
      <c r="J772" s="57">
        <v>0</v>
      </c>
      <c r="K772" s="57">
        <v>0</v>
      </c>
      <c r="L772" s="54">
        <v>0</v>
      </c>
      <c r="M772" s="57">
        <v>0</v>
      </c>
      <c r="N772" s="57">
        <v>0</v>
      </c>
      <c r="O772" s="57"/>
      <c r="P772" s="57">
        <v>0</v>
      </c>
      <c r="Q772" s="57">
        <v>0</v>
      </c>
      <c r="R772" s="57">
        <v>0</v>
      </c>
      <c r="S772" s="57">
        <v>0</v>
      </c>
      <c r="T772" s="57">
        <v>0</v>
      </c>
      <c r="U772" s="57">
        <v>0</v>
      </c>
      <c r="V772" s="57">
        <v>0</v>
      </c>
      <c r="W772" s="101">
        <v>1</v>
      </c>
      <c r="X772" s="57">
        <f>E772*47</f>
        <v>224843.3</v>
      </c>
      <c r="Y772" s="101">
        <v>1</v>
      </c>
      <c r="Z772" s="57">
        <f t="shared" si="465"/>
        <v>75245.960000000006</v>
      </c>
      <c r="AA772" s="83"/>
      <c r="AB772" s="74"/>
      <c r="AC772" s="74"/>
    </row>
    <row r="773" spans="1:29" s="36" customFormat="1" ht="30" x14ac:dyDescent="0.25">
      <c r="A773" s="101">
        <v>758</v>
      </c>
      <c r="B773" s="75">
        <v>453</v>
      </c>
      <c r="C773" s="55" t="s">
        <v>1830</v>
      </c>
      <c r="D773" s="56">
        <f>'Прил.1.1 -перечень домов'!D778</f>
        <v>1970</v>
      </c>
      <c r="E773" s="79">
        <v>3053.7</v>
      </c>
      <c r="F773" s="76">
        <f>SUM('Прил.1.1 -перечень домов'!J778)*(3.9*31+4.13*26+6.71*16+7.69*12+8.45*12+9.29*252)</f>
        <v>7829016</v>
      </c>
      <c r="G773" s="57">
        <f t="shared" si="473"/>
        <v>3548937.46</v>
      </c>
      <c r="H773" s="57">
        <v>0</v>
      </c>
      <c r="I773" s="57">
        <v>0</v>
      </c>
      <c r="J773" s="57">
        <f>E773*855</f>
        <v>2610913.5</v>
      </c>
      <c r="K773" s="57">
        <f t="shared" ref="K773" si="488">E773*228</f>
        <v>696243.6</v>
      </c>
      <c r="L773" s="54">
        <v>0</v>
      </c>
      <c r="M773" s="57">
        <v>0</v>
      </c>
      <c r="N773" s="57">
        <v>0</v>
      </c>
      <c r="O773" s="57"/>
      <c r="P773" s="57">
        <v>0</v>
      </c>
      <c r="Q773" s="57">
        <v>0</v>
      </c>
      <c r="R773" s="57">
        <v>0</v>
      </c>
      <c r="S773" s="57">
        <v>0</v>
      </c>
      <c r="T773" s="57">
        <v>0</v>
      </c>
      <c r="U773" s="57">
        <v>0</v>
      </c>
      <c r="V773" s="57">
        <v>0</v>
      </c>
      <c r="W773" s="101">
        <v>2</v>
      </c>
      <c r="X773" s="57">
        <f>E773*28+E773*28</f>
        <v>171007.2</v>
      </c>
      <c r="Y773" s="101">
        <v>2</v>
      </c>
      <c r="Z773" s="57">
        <f t="shared" si="465"/>
        <v>70773.16</v>
      </c>
      <c r="AA773" s="73"/>
      <c r="AB773" s="74"/>
      <c r="AC773" s="74"/>
    </row>
    <row r="774" spans="1:29" s="36" customFormat="1" ht="30" x14ac:dyDescent="0.25">
      <c r="A774" s="101">
        <v>759</v>
      </c>
      <c r="B774" s="75">
        <v>454</v>
      </c>
      <c r="C774" s="55" t="s">
        <v>1831</v>
      </c>
      <c r="D774" s="56">
        <f>'Прил.1.1 -перечень домов'!D779</f>
        <v>1982</v>
      </c>
      <c r="E774" s="57">
        <v>4440.5</v>
      </c>
      <c r="F774" s="76">
        <f>SUM('Прил.1.1 -перечень домов'!J779)*(3.9*31+4.13*26+6.71*16+7.69*12+8.45*12+9.29*252)</f>
        <v>10564507.199999999</v>
      </c>
      <c r="G774" s="57">
        <f t="shared" si="473"/>
        <v>2473806.58</v>
      </c>
      <c r="H774" s="57">
        <v>0</v>
      </c>
      <c r="I774" s="57">
        <v>0</v>
      </c>
      <c r="J774" s="57">
        <v>0</v>
      </c>
      <c r="K774" s="57">
        <v>0</v>
      </c>
      <c r="L774" s="54">
        <v>0</v>
      </c>
      <c r="M774" s="57">
        <v>0</v>
      </c>
      <c r="N774" s="57">
        <v>459</v>
      </c>
      <c r="O774" s="57">
        <v>4822</v>
      </c>
      <c r="P774" s="57">
        <f>O774*N774</f>
        <v>2213298</v>
      </c>
      <c r="Q774" s="57">
        <v>0</v>
      </c>
      <c r="R774" s="57">
        <v>0</v>
      </c>
      <c r="S774" s="57">
        <v>0</v>
      </c>
      <c r="T774" s="57">
        <v>0</v>
      </c>
      <c r="U774" s="57">
        <v>0</v>
      </c>
      <c r="V774" s="57">
        <v>0</v>
      </c>
      <c r="W774" s="101">
        <v>1</v>
      </c>
      <c r="X774" s="57">
        <f t="shared" ref="X774" si="489">E774*48</f>
        <v>213144</v>
      </c>
      <c r="Y774" s="101">
        <v>1</v>
      </c>
      <c r="Z774" s="57">
        <f t="shared" si="465"/>
        <v>47364.58</v>
      </c>
      <c r="AA774" s="73"/>
      <c r="AB774" s="74"/>
      <c r="AC774" s="74"/>
    </row>
    <row r="775" spans="1:29" s="36" customFormat="1" ht="30" x14ac:dyDescent="0.25">
      <c r="A775" s="101">
        <v>760</v>
      </c>
      <c r="B775" s="75">
        <v>455</v>
      </c>
      <c r="C775" s="55" t="s">
        <v>1832</v>
      </c>
      <c r="D775" s="56">
        <f>'Прил.1.1 -перечень домов'!D780</f>
        <v>1968</v>
      </c>
      <c r="E775" s="79">
        <v>4947.8</v>
      </c>
      <c r="F775" s="76">
        <f>SUM('Прил.1.1 -перечень домов'!J780)*(3.9*31+4.13*26+6.71*16+7.69*12+8.45*12+9.29*252)</f>
        <v>12783613.439999999</v>
      </c>
      <c r="G775" s="57">
        <f t="shared" si="473"/>
        <v>5750215.4000000004</v>
      </c>
      <c r="H775" s="57">
        <v>0</v>
      </c>
      <c r="I775" s="57">
        <v>0</v>
      </c>
      <c r="J775" s="57">
        <f>E775*855</f>
        <v>4230369</v>
      </c>
      <c r="K775" s="57">
        <f t="shared" ref="K775" si="490">E775*228</f>
        <v>1128098.3999999999</v>
      </c>
      <c r="L775" s="54">
        <v>0</v>
      </c>
      <c r="M775" s="57">
        <v>0</v>
      </c>
      <c r="N775" s="57">
        <v>0</v>
      </c>
      <c r="O775" s="57"/>
      <c r="P775" s="57">
        <v>0</v>
      </c>
      <c r="Q775" s="57">
        <v>0</v>
      </c>
      <c r="R775" s="57">
        <v>0</v>
      </c>
      <c r="S775" s="57">
        <v>0</v>
      </c>
      <c r="T775" s="57">
        <v>0</v>
      </c>
      <c r="U775" s="57">
        <v>0</v>
      </c>
      <c r="V775" s="57">
        <v>0</v>
      </c>
      <c r="W775" s="101">
        <v>2</v>
      </c>
      <c r="X775" s="57">
        <f>E775*28+E775*28</f>
        <v>277076.8</v>
      </c>
      <c r="Y775" s="101">
        <v>2</v>
      </c>
      <c r="Z775" s="57">
        <f t="shared" si="465"/>
        <v>114671.2</v>
      </c>
      <c r="AA775" s="73"/>
      <c r="AB775" s="74"/>
      <c r="AC775" s="74"/>
    </row>
    <row r="776" spans="1:29" s="36" customFormat="1" ht="30" x14ac:dyDescent="0.25">
      <c r="A776" s="101">
        <v>761</v>
      </c>
      <c r="B776" s="75">
        <v>456</v>
      </c>
      <c r="C776" s="55" t="s">
        <v>1833</v>
      </c>
      <c r="D776" s="56">
        <f>'Прил.1.1 -перечень домов'!D781</f>
        <v>1965</v>
      </c>
      <c r="E776" s="79">
        <v>2886.8</v>
      </c>
      <c r="F776" s="76">
        <f>SUM('Прил.1.1 -перечень домов'!J781)*(3.9*31+4.13*26+6.71*16+7.69*12+8.45*12+9.29*252)</f>
        <v>7476243.8399999999</v>
      </c>
      <c r="G776" s="57">
        <f t="shared" ref="G776:G781" si="491">H776+I776+J776+K776+M776+P776+R776+T776+V776+X776+Z776</f>
        <v>2302884.08</v>
      </c>
      <c r="H776" s="57">
        <f t="shared" ref="H776:H780" si="492">E776*735</f>
        <v>2121798</v>
      </c>
      <c r="I776" s="57">
        <v>0</v>
      </c>
      <c r="J776" s="57">
        <v>0</v>
      </c>
      <c r="K776" s="57">
        <v>0</v>
      </c>
      <c r="L776" s="54">
        <v>0</v>
      </c>
      <c r="M776" s="57">
        <v>0</v>
      </c>
      <c r="N776" s="57">
        <v>0</v>
      </c>
      <c r="O776" s="57"/>
      <c r="P776" s="57">
        <v>0</v>
      </c>
      <c r="Q776" s="57">
        <v>0</v>
      </c>
      <c r="R776" s="57">
        <v>0</v>
      </c>
      <c r="S776" s="57">
        <v>0</v>
      </c>
      <c r="T776" s="57">
        <v>0</v>
      </c>
      <c r="U776" s="57">
        <v>0</v>
      </c>
      <c r="V776" s="57">
        <v>0</v>
      </c>
      <c r="W776" s="101">
        <v>1</v>
      </c>
      <c r="X776" s="57">
        <f t="shared" ref="X776:X780" si="493">E776*47</f>
        <v>135679.6</v>
      </c>
      <c r="Y776" s="101">
        <v>1</v>
      </c>
      <c r="Z776" s="57">
        <f t="shared" si="465"/>
        <v>45406.48</v>
      </c>
      <c r="AA776" s="73"/>
      <c r="AB776" s="74"/>
      <c r="AC776" s="74"/>
    </row>
    <row r="777" spans="1:29" s="36" customFormat="1" ht="30" x14ac:dyDescent="0.25">
      <c r="A777" s="101">
        <v>762</v>
      </c>
      <c r="B777" s="75">
        <v>457</v>
      </c>
      <c r="C777" s="55" t="s">
        <v>1834</v>
      </c>
      <c r="D777" s="56">
        <f>'Прил.1.1 -перечень домов'!D782</f>
        <v>1966</v>
      </c>
      <c r="E777" s="79">
        <v>3747.71</v>
      </c>
      <c r="F777" s="76">
        <f>SUM('Прил.1.1 -перечень домов'!J782)*(3.9*31+4.13*26+6.71*16+7.69*12+8.45*12+9.29*252)</f>
        <v>9873343.5800000001</v>
      </c>
      <c r="G777" s="57">
        <f t="shared" si="491"/>
        <v>2989656.95</v>
      </c>
      <c r="H777" s="57">
        <f t="shared" si="492"/>
        <v>2754566.85</v>
      </c>
      <c r="I777" s="57">
        <v>0</v>
      </c>
      <c r="J777" s="57">
        <v>0</v>
      </c>
      <c r="K777" s="57">
        <v>0</v>
      </c>
      <c r="L777" s="54">
        <v>0</v>
      </c>
      <c r="M777" s="57">
        <v>0</v>
      </c>
      <c r="N777" s="57">
        <v>0</v>
      </c>
      <c r="O777" s="57"/>
      <c r="P777" s="57">
        <v>0</v>
      </c>
      <c r="Q777" s="57">
        <v>0</v>
      </c>
      <c r="R777" s="57">
        <v>0</v>
      </c>
      <c r="S777" s="57">
        <v>0</v>
      </c>
      <c r="T777" s="57">
        <v>0</v>
      </c>
      <c r="U777" s="57">
        <v>0</v>
      </c>
      <c r="V777" s="57">
        <v>0</v>
      </c>
      <c r="W777" s="101">
        <v>1</v>
      </c>
      <c r="X777" s="57">
        <f t="shared" si="493"/>
        <v>176142.37</v>
      </c>
      <c r="Y777" s="101">
        <v>1</v>
      </c>
      <c r="Z777" s="57">
        <f t="shared" si="465"/>
        <v>58947.73</v>
      </c>
      <c r="AA777" s="73"/>
      <c r="AB777" s="74"/>
      <c r="AC777" s="74"/>
    </row>
    <row r="778" spans="1:29" s="36" customFormat="1" ht="30" x14ac:dyDescent="0.25">
      <c r="A778" s="101">
        <v>763</v>
      </c>
      <c r="B778" s="75">
        <v>458</v>
      </c>
      <c r="C778" s="55" t="s">
        <v>1835</v>
      </c>
      <c r="D778" s="56">
        <f>'Прил.1.1 -перечень домов'!D783</f>
        <v>1965</v>
      </c>
      <c r="E778" s="79">
        <v>3841.2</v>
      </c>
      <c r="F778" s="76">
        <f>SUM('Прил.1.1 -перечень домов'!J783)*(3.9*31+4.13*26+6.71*16+7.69*12+8.45*12+9.29*252)</f>
        <v>10141697.279999999</v>
      </c>
      <c r="G778" s="57">
        <f t="shared" si="491"/>
        <v>3064236.63</v>
      </c>
      <c r="H778" s="57">
        <f t="shared" si="492"/>
        <v>2823282</v>
      </c>
      <c r="I778" s="57">
        <v>0</v>
      </c>
      <c r="J778" s="57">
        <v>0</v>
      </c>
      <c r="K778" s="57">
        <v>0</v>
      </c>
      <c r="L778" s="54">
        <v>0</v>
      </c>
      <c r="M778" s="57">
        <v>0</v>
      </c>
      <c r="N778" s="57">
        <v>0</v>
      </c>
      <c r="O778" s="57"/>
      <c r="P778" s="57">
        <v>0</v>
      </c>
      <c r="Q778" s="57">
        <v>0</v>
      </c>
      <c r="R778" s="57">
        <v>0</v>
      </c>
      <c r="S778" s="57">
        <v>0</v>
      </c>
      <c r="T778" s="57">
        <v>0</v>
      </c>
      <c r="U778" s="57">
        <v>0</v>
      </c>
      <c r="V778" s="57">
        <v>0</v>
      </c>
      <c r="W778" s="101">
        <v>1</v>
      </c>
      <c r="X778" s="57">
        <f t="shared" si="493"/>
        <v>180536.4</v>
      </c>
      <c r="Y778" s="101">
        <v>1</v>
      </c>
      <c r="Z778" s="57">
        <f t="shared" si="465"/>
        <v>60418.23</v>
      </c>
      <c r="AA778" s="73"/>
      <c r="AB778" s="74"/>
      <c r="AC778" s="74"/>
    </row>
    <row r="779" spans="1:29" s="36" customFormat="1" ht="30" x14ac:dyDescent="0.25">
      <c r="A779" s="101">
        <v>764</v>
      </c>
      <c r="B779" s="75">
        <v>459</v>
      </c>
      <c r="C779" s="55" t="s">
        <v>1836</v>
      </c>
      <c r="D779" s="56">
        <f>'Прил.1.1 -перечень домов'!D784</f>
        <v>1963</v>
      </c>
      <c r="E779" s="79">
        <v>4662.1000000000004</v>
      </c>
      <c r="F779" s="76">
        <f>SUM('Прил.1.1 -перечень домов'!J784)*(3.9*31+4.13*26+6.71*16+7.69*12+8.45*12+9.29*252)</f>
        <v>12151264.32</v>
      </c>
      <c r="G779" s="57">
        <f t="shared" si="491"/>
        <v>3719092.37</v>
      </c>
      <c r="H779" s="57">
        <f t="shared" si="492"/>
        <v>3426643.5</v>
      </c>
      <c r="I779" s="57">
        <v>0</v>
      </c>
      <c r="J779" s="57">
        <v>0</v>
      </c>
      <c r="K779" s="57">
        <v>0</v>
      </c>
      <c r="L779" s="54">
        <v>0</v>
      </c>
      <c r="M779" s="57">
        <v>0</v>
      </c>
      <c r="N779" s="57">
        <v>0</v>
      </c>
      <c r="O779" s="57"/>
      <c r="P779" s="57">
        <v>0</v>
      </c>
      <c r="Q779" s="57">
        <v>0</v>
      </c>
      <c r="R779" s="57">
        <v>0</v>
      </c>
      <c r="S779" s="57">
        <v>0</v>
      </c>
      <c r="T779" s="57">
        <v>0</v>
      </c>
      <c r="U779" s="57">
        <v>0</v>
      </c>
      <c r="V779" s="57">
        <v>0</v>
      </c>
      <c r="W779" s="101">
        <v>1</v>
      </c>
      <c r="X779" s="57">
        <f t="shared" si="493"/>
        <v>219118.7</v>
      </c>
      <c r="Y779" s="101">
        <v>1</v>
      </c>
      <c r="Z779" s="57">
        <f t="shared" si="465"/>
        <v>73330.17</v>
      </c>
      <c r="AA779" s="73"/>
      <c r="AB779" s="74"/>
      <c r="AC779" s="74"/>
    </row>
    <row r="780" spans="1:29" s="36" customFormat="1" ht="30" x14ac:dyDescent="0.25">
      <c r="A780" s="101">
        <v>765</v>
      </c>
      <c r="B780" s="75">
        <v>460</v>
      </c>
      <c r="C780" s="55" t="s">
        <v>1837</v>
      </c>
      <c r="D780" s="56">
        <f>'Прил.1.1 -перечень домов'!D785</f>
        <v>1980</v>
      </c>
      <c r="E780" s="79">
        <v>3999.9</v>
      </c>
      <c r="F780" s="76">
        <f>SUM('Прил.1.1 -перечень домов'!J785)*(3.9*31+4.13*26+6.71*16+7.69*12+8.45*12+9.29*252)</f>
        <v>9962584.3200000003</v>
      </c>
      <c r="G780" s="57">
        <f t="shared" si="491"/>
        <v>3190836.23</v>
      </c>
      <c r="H780" s="57">
        <f t="shared" si="492"/>
        <v>2939926.5</v>
      </c>
      <c r="I780" s="57">
        <v>0</v>
      </c>
      <c r="J780" s="57">
        <v>0</v>
      </c>
      <c r="K780" s="57">
        <v>0</v>
      </c>
      <c r="L780" s="54">
        <v>0</v>
      </c>
      <c r="M780" s="57">
        <v>0</v>
      </c>
      <c r="N780" s="57">
        <v>0</v>
      </c>
      <c r="O780" s="57"/>
      <c r="P780" s="57">
        <v>0</v>
      </c>
      <c r="Q780" s="57">
        <v>0</v>
      </c>
      <c r="R780" s="57">
        <v>0</v>
      </c>
      <c r="S780" s="57">
        <v>0</v>
      </c>
      <c r="T780" s="57">
        <v>0</v>
      </c>
      <c r="U780" s="57">
        <v>0</v>
      </c>
      <c r="V780" s="57">
        <v>0</v>
      </c>
      <c r="W780" s="101">
        <v>1</v>
      </c>
      <c r="X780" s="57">
        <f t="shared" si="493"/>
        <v>187995.3</v>
      </c>
      <c r="Y780" s="101">
        <v>1</v>
      </c>
      <c r="Z780" s="57">
        <f t="shared" si="465"/>
        <v>62914.43</v>
      </c>
      <c r="AA780" s="73"/>
      <c r="AB780" s="74"/>
      <c r="AC780" s="74"/>
    </row>
    <row r="781" spans="1:29" s="36" customFormat="1" ht="30" x14ac:dyDescent="0.25">
      <c r="A781" s="101">
        <v>766</v>
      </c>
      <c r="B781" s="75">
        <v>461</v>
      </c>
      <c r="C781" s="55" t="s">
        <v>1838</v>
      </c>
      <c r="D781" s="56">
        <f>'Прил.1.1 -перечень домов'!D786</f>
        <v>1982</v>
      </c>
      <c r="E781" s="79">
        <v>9505.7999999999993</v>
      </c>
      <c r="F781" s="76">
        <f>SUM('Прил.1.1 -перечень домов'!J786)*(3.9*31+4.13*26+6.71*16+7.69*12+8.45*12+9.29*252)</f>
        <v>24832691.52</v>
      </c>
      <c r="G781" s="57">
        <f t="shared" si="491"/>
        <v>26756735.719999999</v>
      </c>
      <c r="H781" s="57">
        <v>0</v>
      </c>
      <c r="I781" s="57">
        <f>E781*2700</f>
        <v>25665660</v>
      </c>
      <c r="J781" s="57">
        <v>0</v>
      </c>
      <c r="K781" s="57">
        <v>0</v>
      </c>
      <c r="L781" s="54">
        <v>0</v>
      </c>
      <c r="M781" s="57">
        <v>0</v>
      </c>
      <c r="N781" s="57">
        <v>0</v>
      </c>
      <c r="O781" s="57"/>
      <c r="P781" s="57">
        <v>0</v>
      </c>
      <c r="Q781" s="57">
        <v>0</v>
      </c>
      <c r="R781" s="57">
        <v>0</v>
      </c>
      <c r="S781" s="57">
        <v>0</v>
      </c>
      <c r="T781" s="57">
        <v>0</v>
      </c>
      <c r="U781" s="57">
        <v>0</v>
      </c>
      <c r="V781" s="57">
        <v>0</v>
      </c>
      <c r="W781" s="101">
        <v>1</v>
      </c>
      <c r="X781" s="57">
        <f>E781*57</f>
        <v>541830.6</v>
      </c>
      <c r="Y781" s="101">
        <v>1</v>
      </c>
      <c r="Z781" s="57">
        <f t="shared" si="465"/>
        <v>549245.12</v>
      </c>
      <c r="AA781" s="73"/>
      <c r="AB781" s="74"/>
      <c r="AC781" s="74"/>
    </row>
    <row r="782" spans="1:29" s="36" customFormat="1" ht="30" x14ac:dyDescent="0.25">
      <c r="A782" s="101">
        <v>767</v>
      </c>
      <c r="B782" s="75">
        <v>462</v>
      </c>
      <c r="C782" s="55" t="s">
        <v>1839</v>
      </c>
      <c r="D782" s="56">
        <f>'Прил.1.1 -перечень домов'!D787</f>
        <v>1959</v>
      </c>
      <c r="E782" s="79">
        <v>1686.2</v>
      </c>
      <c r="F782" s="76">
        <f>SUM('Прил.1.1 -перечень домов'!J787)*(3.9*31+4.13*26+6.71*16+7.69*12+8.45*12+9.29*252)</f>
        <v>4449120</v>
      </c>
      <c r="G782" s="57">
        <f t="shared" ref="G782:G784" si="494">H782+I782+J782+K782+M782+P782+R782+T782+V782+X782+Z782</f>
        <v>1345130.64</v>
      </c>
      <c r="H782" s="57">
        <f t="shared" ref="H782" si="495">E782*735</f>
        <v>1239357</v>
      </c>
      <c r="I782" s="57">
        <v>0</v>
      </c>
      <c r="J782" s="57">
        <v>0</v>
      </c>
      <c r="K782" s="57">
        <v>0</v>
      </c>
      <c r="L782" s="54">
        <v>0</v>
      </c>
      <c r="M782" s="57">
        <v>0</v>
      </c>
      <c r="N782" s="57">
        <v>0</v>
      </c>
      <c r="O782" s="57"/>
      <c r="P782" s="57">
        <v>0</v>
      </c>
      <c r="Q782" s="57">
        <v>0</v>
      </c>
      <c r="R782" s="57">
        <v>0</v>
      </c>
      <c r="S782" s="57">
        <v>0</v>
      </c>
      <c r="T782" s="57">
        <v>0</v>
      </c>
      <c r="U782" s="57">
        <v>0</v>
      </c>
      <c r="V782" s="57">
        <v>0</v>
      </c>
      <c r="W782" s="101">
        <v>1</v>
      </c>
      <c r="X782" s="57">
        <f>E782*47</f>
        <v>79251.399999999994</v>
      </c>
      <c r="Y782" s="101">
        <v>1</v>
      </c>
      <c r="Z782" s="57">
        <f t="shared" si="465"/>
        <v>26522.240000000002</v>
      </c>
      <c r="AA782" s="73"/>
      <c r="AB782" s="74"/>
      <c r="AC782" s="74"/>
    </row>
    <row r="783" spans="1:29" s="36" customFormat="1" ht="30" x14ac:dyDescent="0.25">
      <c r="A783" s="101">
        <v>768</v>
      </c>
      <c r="B783" s="75">
        <v>463</v>
      </c>
      <c r="C783" s="55" t="s">
        <v>1840</v>
      </c>
      <c r="D783" s="56">
        <f>'Прил.1.1 -перечень домов'!D788</f>
        <v>1960</v>
      </c>
      <c r="E783" s="79">
        <v>2596.9</v>
      </c>
      <c r="F783" s="76">
        <f>SUM('Прил.1.1 -перечень домов'!J788)*(3.9*31+4.13*26+6.71*16+7.69*12+8.45*12+9.29*252)</f>
        <v>6882932.1600000001</v>
      </c>
      <c r="G783" s="57">
        <f t="shared" si="494"/>
        <v>9172794.5899999999</v>
      </c>
      <c r="H783" s="57">
        <v>0</v>
      </c>
      <c r="I783" s="57">
        <v>0</v>
      </c>
      <c r="J783" s="57">
        <v>0</v>
      </c>
      <c r="K783" s="57">
        <v>0</v>
      </c>
      <c r="L783" s="54">
        <v>0</v>
      </c>
      <c r="M783" s="57">
        <v>0</v>
      </c>
      <c r="N783" s="57">
        <v>0</v>
      </c>
      <c r="O783" s="57"/>
      <c r="P783" s="57">
        <v>0</v>
      </c>
      <c r="Q783" s="57">
        <v>0</v>
      </c>
      <c r="R783" s="57">
        <v>0</v>
      </c>
      <c r="S783" s="57">
        <v>0</v>
      </c>
      <c r="T783" s="57">
        <f>E783*3421</f>
        <v>8883994.9000000004</v>
      </c>
      <c r="U783" s="57">
        <v>0</v>
      </c>
      <c r="V783" s="57">
        <v>0</v>
      </c>
      <c r="W783" s="101">
        <v>1</v>
      </c>
      <c r="X783" s="57">
        <f t="shared" ref="X783:X784" si="496">E783*38</f>
        <v>98682.2</v>
      </c>
      <c r="Y783" s="101">
        <v>1</v>
      </c>
      <c r="Z783" s="57">
        <f t="shared" si="465"/>
        <v>190117.49</v>
      </c>
      <c r="AA783" s="73">
        <v>2171612.56</v>
      </c>
      <c r="AB783" s="74" t="s">
        <v>2126</v>
      </c>
      <c r="AC783" s="74">
        <v>2020</v>
      </c>
    </row>
    <row r="784" spans="1:29" s="36" customFormat="1" ht="30" x14ac:dyDescent="0.25">
      <c r="A784" s="101">
        <v>769</v>
      </c>
      <c r="B784" s="75">
        <v>464</v>
      </c>
      <c r="C784" s="55" t="s">
        <v>1841</v>
      </c>
      <c r="D784" s="56">
        <f>'Прил.1.1 -перечень домов'!D789</f>
        <v>1960</v>
      </c>
      <c r="E784" s="79">
        <v>1743.1</v>
      </c>
      <c r="F784" s="76">
        <f>SUM('Прил.1.1 -перечень домов'!J789)*(3.9*31+4.13*26+6.71*16+7.69*12+8.45*12+9.29*252)</f>
        <v>4614742.08</v>
      </c>
      <c r="G784" s="57">
        <f t="shared" si="494"/>
        <v>6156994.21</v>
      </c>
      <c r="H784" s="57">
        <v>0</v>
      </c>
      <c r="I784" s="57">
        <v>0</v>
      </c>
      <c r="J784" s="57">
        <v>0</v>
      </c>
      <c r="K784" s="57">
        <v>0</v>
      </c>
      <c r="L784" s="54">
        <v>0</v>
      </c>
      <c r="M784" s="57">
        <v>0</v>
      </c>
      <c r="N784" s="57">
        <v>0</v>
      </c>
      <c r="O784" s="57"/>
      <c r="P784" s="57">
        <v>0</v>
      </c>
      <c r="Q784" s="57">
        <v>0</v>
      </c>
      <c r="R784" s="57">
        <v>0</v>
      </c>
      <c r="S784" s="57">
        <v>0</v>
      </c>
      <c r="T784" s="57">
        <f>E784*3421</f>
        <v>5963145.0999999996</v>
      </c>
      <c r="U784" s="57">
        <v>0</v>
      </c>
      <c r="V784" s="57">
        <v>0</v>
      </c>
      <c r="W784" s="101">
        <v>1</v>
      </c>
      <c r="X784" s="57">
        <f t="shared" si="496"/>
        <v>66237.8</v>
      </c>
      <c r="Y784" s="101">
        <v>1</v>
      </c>
      <c r="Z784" s="57">
        <f t="shared" si="465"/>
        <v>127611.31</v>
      </c>
      <c r="AA784" s="73">
        <v>1376441.6</v>
      </c>
      <c r="AB784" s="74" t="s">
        <v>2126</v>
      </c>
      <c r="AC784" s="74">
        <v>2020</v>
      </c>
    </row>
    <row r="785" spans="1:29" s="36" customFormat="1" ht="30" x14ac:dyDescent="0.25">
      <c r="A785" s="101">
        <v>770</v>
      </c>
      <c r="B785" s="75">
        <v>465</v>
      </c>
      <c r="C785" s="55" t="s">
        <v>1842</v>
      </c>
      <c r="D785" s="56">
        <f>'Прил.1.1 -перечень домов'!D790</f>
        <v>1965</v>
      </c>
      <c r="E785" s="57">
        <v>4262.8</v>
      </c>
      <c r="F785" s="76">
        <f>SUM('Прил.1.1 -перечень домов'!J790)*(3.9*31+4.13*26+6.71*16+7.69*12+8.45*12+9.29*252)</f>
        <v>11428210.560000001</v>
      </c>
      <c r="G785" s="57">
        <f t="shared" ref="G785:G794" si="497">H785+I785+J785+K785+M785+P785+R785+T785+V785+X785+Z785</f>
        <v>7945604.8099999996</v>
      </c>
      <c r="H785" s="57">
        <v>0</v>
      </c>
      <c r="I785" s="57">
        <v>0</v>
      </c>
      <c r="J785" s="57">
        <v>0</v>
      </c>
      <c r="K785" s="57">
        <v>0</v>
      </c>
      <c r="L785" s="54">
        <v>0</v>
      </c>
      <c r="M785" s="57">
        <v>0</v>
      </c>
      <c r="N785" s="57">
        <v>1149</v>
      </c>
      <c r="O785" s="57">
        <v>6596</v>
      </c>
      <c r="P785" s="57">
        <f t="shared" ref="P785:P786" si="498">O785*N785</f>
        <v>7578804</v>
      </c>
      <c r="Q785" s="57">
        <v>0</v>
      </c>
      <c r="R785" s="57">
        <v>0</v>
      </c>
      <c r="S785" s="57">
        <v>0</v>
      </c>
      <c r="T785" s="57">
        <v>0</v>
      </c>
      <c r="U785" s="57">
        <v>0</v>
      </c>
      <c r="V785" s="57">
        <v>0</v>
      </c>
      <c r="W785" s="101">
        <v>1</v>
      </c>
      <c r="X785" s="57">
        <f t="shared" ref="X785:X786" si="499">E785*48</f>
        <v>204614.39999999999</v>
      </c>
      <c r="Y785" s="101">
        <v>1</v>
      </c>
      <c r="Z785" s="57">
        <f t="shared" si="465"/>
        <v>162186.41</v>
      </c>
      <c r="AA785" s="73"/>
      <c r="AB785" s="74"/>
      <c r="AC785" s="74"/>
    </row>
    <row r="786" spans="1:29" s="36" customFormat="1" ht="30" x14ac:dyDescent="0.25">
      <c r="A786" s="101">
        <v>771</v>
      </c>
      <c r="B786" s="75">
        <v>466</v>
      </c>
      <c r="C786" s="55" t="s">
        <v>1843</v>
      </c>
      <c r="D786" s="56">
        <f>'Прил.1.1 -перечень домов'!D791</f>
        <v>1960</v>
      </c>
      <c r="E786" s="57">
        <v>2696.8</v>
      </c>
      <c r="F786" s="76">
        <f>SUM('Прил.1.1 -перечень домов'!J791)*(3.9*31+4.13*26+6.71*16+7.69*12+8.45*12+9.29*252)</f>
        <v>7127490.2400000002</v>
      </c>
      <c r="G786" s="57">
        <f t="shared" si="497"/>
        <v>8060424.5599999996</v>
      </c>
      <c r="H786" s="57">
        <v>0</v>
      </c>
      <c r="I786" s="57">
        <v>0</v>
      </c>
      <c r="J786" s="57">
        <v>0</v>
      </c>
      <c r="K786" s="57">
        <v>0</v>
      </c>
      <c r="L786" s="54">
        <v>0</v>
      </c>
      <c r="M786" s="57">
        <v>0</v>
      </c>
      <c r="N786" s="57">
        <v>1177.2</v>
      </c>
      <c r="O786" s="57">
        <v>6596</v>
      </c>
      <c r="P786" s="57">
        <f t="shared" si="498"/>
        <v>7764811.2000000002</v>
      </c>
      <c r="Q786" s="57">
        <v>0</v>
      </c>
      <c r="R786" s="57">
        <v>0</v>
      </c>
      <c r="S786" s="57">
        <v>0</v>
      </c>
      <c r="T786" s="57">
        <v>0</v>
      </c>
      <c r="U786" s="57">
        <v>0</v>
      </c>
      <c r="V786" s="57">
        <v>0</v>
      </c>
      <c r="W786" s="101">
        <v>1</v>
      </c>
      <c r="X786" s="57">
        <f t="shared" si="499"/>
        <v>129446.39999999999</v>
      </c>
      <c r="Y786" s="101">
        <v>1</v>
      </c>
      <c r="Z786" s="57">
        <f t="shared" si="465"/>
        <v>166166.96</v>
      </c>
      <c r="AA786" s="73">
        <v>1102760.98</v>
      </c>
      <c r="AB786" s="74" t="s">
        <v>2126</v>
      </c>
      <c r="AC786" s="74">
        <v>2020</v>
      </c>
    </row>
    <row r="787" spans="1:29" s="36" customFormat="1" ht="30" x14ac:dyDescent="0.25">
      <c r="A787" s="101">
        <v>772</v>
      </c>
      <c r="B787" s="75">
        <v>467</v>
      </c>
      <c r="C787" s="55" t="s">
        <v>1844</v>
      </c>
      <c r="D787" s="56">
        <f>'Прил.1.1 -перечень домов'!D792</f>
        <v>1961</v>
      </c>
      <c r="E787" s="79">
        <v>3154.2</v>
      </c>
      <c r="F787" s="76">
        <f>SUM('Прил.1.1 -перечень домов'!J792)*(3.9*31+4.13*26+6.71*16+7.69*12+8.45*12+9.29*252)</f>
        <v>8298900.4800000004</v>
      </c>
      <c r="G787" s="57">
        <f t="shared" si="497"/>
        <v>2516196.81</v>
      </c>
      <c r="H787" s="57">
        <f t="shared" ref="H787:H790" si="500">E787*735</f>
        <v>2318337</v>
      </c>
      <c r="I787" s="57">
        <v>0</v>
      </c>
      <c r="J787" s="57">
        <v>0</v>
      </c>
      <c r="K787" s="57">
        <v>0</v>
      </c>
      <c r="L787" s="54">
        <v>0</v>
      </c>
      <c r="M787" s="57">
        <v>0</v>
      </c>
      <c r="N787" s="57">
        <v>0</v>
      </c>
      <c r="O787" s="57"/>
      <c r="P787" s="57">
        <v>0</v>
      </c>
      <c r="Q787" s="57">
        <v>0</v>
      </c>
      <c r="R787" s="57">
        <v>0</v>
      </c>
      <c r="S787" s="57">
        <v>0</v>
      </c>
      <c r="T787" s="57">
        <v>0</v>
      </c>
      <c r="U787" s="57">
        <v>0</v>
      </c>
      <c r="V787" s="57">
        <v>0</v>
      </c>
      <c r="W787" s="101">
        <v>1</v>
      </c>
      <c r="X787" s="57">
        <f t="shared" ref="X787:X790" si="501">E787*47</f>
        <v>148247.4</v>
      </c>
      <c r="Y787" s="101">
        <v>1</v>
      </c>
      <c r="Z787" s="57">
        <f t="shared" si="465"/>
        <v>49612.41</v>
      </c>
      <c r="AA787" s="73"/>
      <c r="AB787" s="74"/>
      <c r="AC787" s="74"/>
    </row>
    <row r="788" spans="1:29" s="36" customFormat="1" ht="30" x14ac:dyDescent="0.25">
      <c r="A788" s="101">
        <v>773</v>
      </c>
      <c r="B788" s="75">
        <v>468</v>
      </c>
      <c r="C788" s="55" t="s">
        <v>1845</v>
      </c>
      <c r="D788" s="56">
        <f>'Прил.1.1 -перечень домов'!D793</f>
        <v>1960</v>
      </c>
      <c r="E788" s="79">
        <v>4121.3999999999996</v>
      </c>
      <c r="F788" s="76">
        <f>SUM('Прил.1.1 -перечень домов'!J793)*(3.9*31+4.13*26+6.71*16+7.69*12+8.45*12+9.29*252)</f>
        <v>10437635.52</v>
      </c>
      <c r="G788" s="57">
        <f t="shared" si="497"/>
        <v>3287760.3</v>
      </c>
      <c r="H788" s="57">
        <f t="shared" si="500"/>
        <v>3029229</v>
      </c>
      <c r="I788" s="57">
        <v>0</v>
      </c>
      <c r="J788" s="57">
        <v>0</v>
      </c>
      <c r="K788" s="57">
        <v>0</v>
      </c>
      <c r="L788" s="54">
        <v>0</v>
      </c>
      <c r="M788" s="57">
        <v>0</v>
      </c>
      <c r="N788" s="57">
        <v>0</v>
      </c>
      <c r="O788" s="57"/>
      <c r="P788" s="57">
        <v>0</v>
      </c>
      <c r="Q788" s="57">
        <v>0</v>
      </c>
      <c r="R788" s="57">
        <v>0</v>
      </c>
      <c r="S788" s="57">
        <v>0</v>
      </c>
      <c r="T788" s="57">
        <v>0</v>
      </c>
      <c r="U788" s="57">
        <v>0</v>
      </c>
      <c r="V788" s="57">
        <v>0</v>
      </c>
      <c r="W788" s="101">
        <v>1</v>
      </c>
      <c r="X788" s="57">
        <f t="shared" si="501"/>
        <v>193705.8</v>
      </c>
      <c r="Y788" s="101">
        <v>1</v>
      </c>
      <c r="Z788" s="57">
        <f t="shared" si="465"/>
        <v>64825.5</v>
      </c>
      <c r="AA788" s="73">
        <v>8306426.6500000004</v>
      </c>
      <c r="AB788" s="74" t="s">
        <v>2122</v>
      </c>
      <c r="AC788" s="74">
        <v>2021</v>
      </c>
    </row>
    <row r="789" spans="1:29" s="36" customFormat="1" ht="30" x14ac:dyDescent="0.25">
      <c r="A789" s="101">
        <v>774</v>
      </c>
      <c r="B789" s="75">
        <v>469</v>
      </c>
      <c r="C789" s="55" t="s">
        <v>1846</v>
      </c>
      <c r="D789" s="56">
        <f>'Прил.1.1 -перечень домов'!D794</f>
        <v>1963</v>
      </c>
      <c r="E789" s="79">
        <v>1765.1</v>
      </c>
      <c r="F789" s="76">
        <f>SUM('Прил.1.1 -перечень домов'!J794)*(3.9*31+4.13*26+6.71*16+7.69*12+8.45*12+9.29*252)</f>
        <v>4684205.76</v>
      </c>
      <c r="G789" s="57">
        <f t="shared" si="497"/>
        <v>1408071.46</v>
      </c>
      <c r="H789" s="57">
        <f t="shared" si="500"/>
        <v>1297348.5</v>
      </c>
      <c r="I789" s="57">
        <v>0</v>
      </c>
      <c r="J789" s="57">
        <v>0</v>
      </c>
      <c r="K789" s="57">
        <v>0</v>
      </c>
      <c r="L789" s="54">
        <v>0</v>
      </c>
      <c r="M789" s="57">
        <v>0</v>
      </c>
      <c r="N789" s="57">
        <v>0</v>
      </c>
      <c r="O789" s="57"/>
      <c r="P789" s="57">
        <v>0</v>
      </c>
      <c r="Q789" s="57">
        <v>0</v>
      </c>
      <c r="R789" s="57">
        <v>0</v>
      </c>
      <c r="S789" s="57">
        <v>0</v>
      </c>
      <c r="T789" s="57">
        <v>0</v>
      </c>
      <c r="U789" s="57">
        <v>0</v>
      </c>
      <c r="V789" s="57">
        <v>0</v>
      </c>
      <c r="W789" s="101">
        <v>1</v>
      </c>
      <c r="X789" s="57">
        <f t="shared" si="501"/>
        <v>82959.7</v>
      </c>
      <c r="Y789" s="101">
        <v>1</v>
      </c>
      <c r="Z789" s="57">
        <f t="shared" si="465"/>
        <v>27763.26</v>
      </c>
      <c r="AA789" s="73"/>
      <c r="AB789" s="74"/>
      <c r="AC789" s="74"/>
    </row>
    <row r="790" spans="1:29" s="36" customFormat="1" ht="30" x14ac:dyDescent="0.25">
      <c r="A790" s="101">
        <v>775</v>
      </c>
      <c r="B790" s="75">
        <v>470</v>
      </c>
      <c r="C790" s="55" t="s">
        <v>1847</v>
      </c>
      <c r="D790" s="56">
        <f>'Прил.1.1 -перечень домов'!D795</f>
        <v>1962</v>
      </c>
      <c r="E790" s="79">
        <v>3713.6</v>
      </c>
      <c r="F790" s="76">
        <f>SUM('Прил.1.1 -перечень домов'!J795)*(3.9*31+4.13*26+6.71*16+7.69*12+8.45*12+9.29*252)</f>
        <v>9951963.8399999999</v>
      </c>
      <c r="G790" s="57">
        <f t="shared" si="497"/>
        <v>2962446.41</v>
      </c>
      <c r="H790" s="57">
        <f t="shared" si="500"/>
        <v>2729496</v>
      </c>
      <c r="I790" s="57">
        <v>0</v>
      </c>
      <c r="J790" s="57">
        <v>0</v>
      </c>
      <c r="K790" s="57">
        <v>0</v>
      </c>
      <c r="L790" s="54">
        <v>0</v>
      </c>
      <c r="M790" s="57">
        <v>0</v>
      </c>
      <c r="N790" s="57">
        <v>0</v>
      </c>
      <c r="O790" s="57"/>
      <c r="P790" s="57">
        <v>0</v>
      </c>
      <c r="Q790" s="57">
        <v>0</v>
      </c>
      <c r="R790" s="57">
        <v>0</v>
      </c>
      <c r="S790" s="57">
        <v>0</v>
      </c>
      <c r="T790" s="57">
        <v>0</v>
      </c>
      <c r="U790" s="57">
        <v>0</v>
      </c>
      <c r="V790" s="57">
        <v>0</v>
      </c>
      <c r="W790" s="101">
        <v>1</v>
      </c>
      <c r="X790" s="57">
        <f t="shared" si="501"/>
        <v>174539.2</v>
      </c>
      <c r="Y790" s="101">
        <v>1</v>
      </c>
      <c r="Z790" s="57">
        <f t="shared" si="465"/>
        <v>58411.21</v>
      </c>
      <c r="AA790" s="73"/>
      <c r="AB790" s="74"/>
      <c r="AC790" s="74"/>
    </row>
    <row r="791" spans="1:29" s="36" customFormat="1" ht="30" x14ac:dyDescent="0.25">
      <c r="A791" s="101">
        <v>776</v>
      </c>
      <c r="B791" s="75">
        <v>471</v>
      </c>
      <c r="C791" s="55" t="s">
        <v>1848</v>
      </c>
      <c r="D791" s="56">
        <f>'Прил.1.1 -перечень домов'!D796</f>
        <v>1971</v>
      </c>
      <c r="E791" s="57">
        <v>2737.8</v>
      </c>
      <c r="F791" s="76" t="s">
        <v>1081</v>
      </c>
      <c r="G791" s="57">
        <f t="shared" si="497"/>
        <v>1515885.53</v>
      </c>
      <c r="H791" s="57">
        <v>0</v>
      </c>
      <c r="I791" s="57">
        <v>0</v>
      </c>
      <c r="J791" s="57">
        <v>0</v>
      </c>
      <c r="K791" s="57">
        <v>0</v>
      </c>
      <c r="L791" s="54">
        <v>0</v>
      </c>
      <c r="M791" s="57">
        <v>0</v>
      </c>
      <c r="N791" s="57">
        <v>281.10000000000002</v>
      </c>
      <c r="O791" s="57">
        <v>4822</v>
      </c>
      <c r="P791" s="57">
        <f>O791*N791</f>
        <v>1355464.2</v>
      </c>
      <c r="Q791" s="57">
        <v>0</v>
      </c>
      <c r="R791" s="57">
        <v>0</v>
      </c>
      <c r="S791" s="57">
        <v>0</v>
      </c>
      <c r="T791" s="57">
        <v>0</v>
      </c>
      <c r="U791" s="57">
        <v>0</v>
      </c>
      <c r="V791" s="57">
        <v>0</v>
      </c>
      <c r="W791" s="101">
        <v>1</v>
      </c>
      <c r="X791" s="57">
        <f t="shared" ref="X791" si="502">E791*48</f>
        <v>131414.39999999999</v>
      </c>
      <c r="Y791" s="101">
        <v>1</v>
      </c>
      <c r="Z791" s="57">
        <f t="shared" si="465"/>
        <v>29006.93</v>
      </c>
      <c r="AA791" s="73"/>
      <c r="AB791" s="74"/>
      <c r="AC791" s="74"/>
    </row>
    <row r="792" spans="1:29" s="36" customFormat="1" ht="30" x14ac:dyDescent="0.25">
      <c r="A792" s="101">
        <v>777</v>
      </c>
      <c r="B792" s="75">
        <v>472</v>
      </c>
      <c r="C792" s="55" t="s">
        <v>1849</v>
      </c>
      <c r="D792" s="56">
        <f>'Прил.1.1 -перечень домов'!D797</f>
        <v>1965</v>
      </c>
      <c r="E792" s="79">
        <v>3835.7</v>
      </c>
      <c r="F792" s="76">
        <f>SUM('Прил.1.1 -перечень домов'!J797)*(3.9*31+4.13*26+6.71*16+7.69*12+8.45*12+9.29*252)</f>
        <v>10131076.800000001</v>
      </c>
      <c r="G792" s="57">
        <f t="shared" si="497"/>
        <v>3059849.13</v>
      </c>
      <c r="H792" s="57">
        <f t="shared" ref="H792:H797" si="503">E792*735</f>
        <v>2819239.5</v>
      </c>
      <c r="I792" s="57">
        <v>0</v>
      </c>
      <c r="J792" s="57">
        <v>0</v>
      </c>
      <c r="K792" s="57">
        <v>0</v>
      </c>
      <c r="L792" s="54">
        <v>0</v>
      </c>
      <c r="M792" s="57">
        <v>0</v>
      </c>
      <c r="N792" s="57">
        <v>0</v>
      </c>
      <c r="O792" s="57"/>
      <c r="P792" s="57">
        <v>0</v>
      </c>
      <c r="Q792" s="57">
        <v>0</v>
      </c>
      <c r="R792" s="57">
        <v>0</v>
      </c>
      <c r="S792" s="57">
        <v>0</v>
      </c>
      <c r="T792" s="57">
        <v>0</v>
      </c>
      <c r="U792" s="57">
        <v>0</v>
      </c>
      <c r="V792" s="57">
        <v>0</v>
      </c>
      <c r="W792" s="101">
        <v>1</v>
      </c>
      <c r="X792" s="57">
        <f t="shared" ref="X792:X794" si="504">E792*47</f>
        <v>180277.9</v>
      </c>
      <c r="Y792" s="101">
        <v>1</v>
      </c>
      <c r="Z792" s="57">
        <f t="shared" si="465"/>
        <v>60331.73</v>
      </c>
      <c r="AA792" s="73"/>
      <c r="AB792" s="74"/>
      <c r="AC792" s="74"/>
    </row>
    <row r="793" spans="1:29" s="36" customFormat="1" ht="30" x14ac:dyDescent="0.25">
      <c r="A793" s="101">
        <v>778</v>
      </c>
      <c r="B793" s="75">
        <v>473</v>
      </c>
      <c r="C793" s="55" t="s">
        <v>1850</v>
      </c>
      <c r="D793" s="56">
        <f>'Прил.1.1 -перечень домов'!D798</f>
        <v>1965</v>
      </c>
      <c r="E793" s="79">
        <v>3846.3</v>
      </c>
      <c r="F793" s="76">
        <f>SUM('Прил.1.1 -перечень домов'!J798)*(3.9*31+4.13*26+6.71*16+7.69*12+8.45*12+9.29*252)</f>
        <v>10156336.32</v>
      </c>
      <c r="G793" s="57">
        <f t="shared" si="497"/>
        <v>3068305.05</v>
      </c>
      <c r="H793" s="57">
        <f t="shared" si="503"/>
        <v>2827030.5</v>
      </c>
      <c r="I793" s="57">
        <v>0</v>
      </c>
      <c r="J793" s="57">
        <v>0</v>
      </c>
      <c r="K793" s="57">
        <v>0</v>
      </c>
      <c r="L793" s="54">
        <v>0</v>
      </c>
      <c r="M793" s="57">
        <v>0</v>
      </c>
      <c r="N793" s="57">
        <v>0</v>
      </c>
      <c r="O793" s="57"/>
      <c r="P793" s="57">
        <v>0</v>
      </c>
      <c r="Q793" s="57">
        <v>0</v>
      </c>
      <c r="R793" s="57">
        <v>0</v>
      </c>
      <c r="S793" s="57">
        <v>0</v>
      </c>
      <c r="T793" s="57">
        <v>0</v>
      </c>
      <c r="U793" s="57">
        <v>0</v>
      </c>
      <c r="V793" s="57">
        <v>0</v>
      </c>
      <c r="W793" s="101">
        <v>1</v>
      </c>
      <c r="X793" s="57">
        <f t="shared" si="504"/>
        <v>180776.1</v>
      </c>
      <c r="Y793" s="101">
        <v>1</v>
      </c>
      <c r="Z793" s="57">
        <f t="shared" si="465"/>
        <v>60498.45</v>
      </c>
      <c r="AA793" s="73"/>
      <c r="AB793" s="74"/>
      <c r="AC793" s="74"/>
    </row>
    <row r="794" spans="1:29" s="36" customFormat="1" ht="30" x14ac:dyDescent="0.25">
      <c r="A794" s="101">
        <v>779</v>
      </c>
      <c r="B794" s="75">
        <v>474</v>
      </c>
      <c r="C794" s="55" t="s">
        <v>1851</v>
      </c>
      <c r="D794" s="56">
        <f>'Прил.1.1 -перечень домов'!D799</f>
        <v>1966</v>
      </c>
      <c r="E794" s="79">
        <v>3651.4</v>
      </c>
      <c r="F794" s="76">
        <f>SUM('Прил.1.1 -перечень домов'!J799)*(3.9*31+4.13*26+6.71*16+7.69*12+8.45*12+9.29*252)</f>
        <v>9530876.1600000001</v>
      </c>
      <c r="G794" s="57">
        <f t="shared" si="497"/>
        <v>2912827.67</v>
      </c>
      <c r="H794" s="57">
        <f t="shared" si="503"/>
        <v>2683779</v>
      </c>
      <c r="I794" s="57">
        <v>0</v>
      </c>
      <c r="J794" s="57">
        <v>0</v>
      </c>
      <c r="K794" s="57">
        <v>0</v>
      </c>
      <c r="L794" s="54">
        <v>0</v>
      </c>
      <c r="M794" s="57">
        <v>0</v>
      </c>
      <c r="N794" s="57">
        <v>0</v>
      </c>
      <c r="O794" s="57"/>
      <c r="P794" s="57">
        <v>0</v>
      </c>
      <c r="Q794" s="57">
        <v>0</v>
      </c>
      <c r="R794" s="57">
        <v>0</v>
      </c>
      <c r="S794" s="57">
        <v>0</v>
      </c>
      <c r="T794" s="57">
        <v>0</v>
      </c>
      <c r="U794" s="57">
        <v>0</v>
      </c>
      <c r="V794" s="57">
        <v>0</v>
      </c>
      <c r="W794" s="101">
        <v>1</v>
      </c>
      <c r="X794" s="57">
        <f t="shared" si="504"/>
        <v>171615.8</v>
      </c>
      <c r="Y794" s="101">
        <v>1</v>
      </c>
      <c r="Z794" s="57">
        <f t="shared" si="465"/>
        <v>57432.87</v>
      </c>
      <c r="AA794" s="73"/>
      <c r="AB794" s="74"/>
      <c r="AC794" s="74"/>
    </row>
    <row r="795" spans="1:29" s="36" customFormat="1" ht="30" x14ac:dyDescent="0.25">
      <c r="A795" s="101">
        <v>780</v>
      </c>
      <c r="B795" s="75">
        <v>475</v>
      </c>
      <c r="C795" s="55" t="s">
        <v>1852</v>
      </c>
      <c r="D795" s="56">
        <f>'Прил.1.1 -перечень домов'!D800</f>
        <v>1965</v>
      </c>
      <c r="E795" s="79">
        <v>3526.3</v>
      </c>
      <c r="F795" s="76">
        <f>SUM('Прил.1.1 -перечень домов'!J800)*(3.9*31+4.13*26+6.71*16+7.69*12+8.45*12+9.29*252)</f>
        <v>9361235.5199999996</v>
      </c>
      <c r="G795" s="57">
        <f t="shared" ref="G795:G823" si="505">H795+I795+J795+K795+M795+P795+R795+T795+V795+X795+Z795</f>
        <v>2813031.77</v>
      </c>
      <c r="H795" s="57">
        <f t="shared" si="503"/>
        <v>2591830.5</v>
      </c>
      <c r="I795" s="57">
        <v>0</v>
      </c>
      <c r="J795" s="57">
        <v>0</v>
      </c>
      <c r="K795" s="57">
        <v>0</v>
      </c>
      <c r="L795" s="54">
        <v>0</v>
      </c>
      <c r="M795" s="78">
        <v>0</v>
      </c>
      <c r="N795" s="79">
        <v>0</v>
      </c>
      <c r="O795" s="79"/>
      <c r="P795" s="78">
        <v>0</v>
      </c>
      <c r="Q795" s="78">
        <v>0</v>
      </c>
      <c r="R795" s="78">
        <v>0</v>
      </c>
      <c r="S795" s="78">
        <v>0</v>
      </c>
      <c r="T795" s="78">
        <v>0</v>
      </c>
      <c r="U795" s="78">
        <v>0</v>
      </c>
      <c r="V795" s="78">
        <v>0</v>
      </c>
      <c r="W795" s="101">
        <v>1</v>
      </c>
      <c r="X795" s="57">
        <f>E795*47</f>
        <v>165736.1</v>
      </c>
      <c r="Y795" s="101">
        <v>1</v>
      </c>
      <c r="Z795" s="57">
        <f t="shared" si="465"/>
        <v>55465.17</v>
      </c>
      <c r="AA795" s="73"/>
      <c r="AB795" s="74"/>
      <c r="AC795" s="74"/>
    </row>
    <row r="796" spans="1:29" s="36" customFormat="1" ht="30" x14ac:dyDescent="0.25">
      <c r="A796" s="101">
        <v>781</v>
      </c>
      <c r="B796" s="75">
        <v>476</v>
      </c>
      <c r="C796" s="55" t="s">
        <v>1853</v>
      </c>
      <c r="D796" s="56">
        <f>'Прил.1.1 -перечень домов'!D801</f>
        <v>1964</v>
      </c>
      <c r="E796" s="79">
        <v>3520.5</v>
      </c>
      <c r="F796" s="76">
        <f>SUM('Прил.1.1 -перечень домов'!J801)*(3.9*31+4.13*26+6.71*16+7.69*12+8.45*12+9.29*252)</f>
        <v>9344587.1999999993</v>
      </c>
      <c r="G796" s="57">
        <f t="shared" si="505"/>
        <v>2808404.94</v>
      </c>
      <c r="H796" s="57">
        <f t="shared" si="503"/>
        <v>2587567.5</v>
      </c>
      <c r="I796" s="57">
        <v>0</v>
      </c>
      <c r="J796" s="57">
        <v>0</v>
      </c>
      <c r="K796" s="57">
        <v>0</v>
      </c>
      <c r="L796" s="54">
        <v>0</v>
      </c>
      <c r="M796" s="78">
        <v>0</v>
      </c>
      <c r="N796" s="79">
        <v>0</v>
      </c>
      <c r="O796" s="79"/>
      <c r="P796" s="78">
        <v>0</v>
      </c>
      <c r="Q796" s="78">
        <v>0</v>
      </c>
      <c r="R796" s="78">
        <v>0</v>
      </c>
      <c r="S796" s="78">
        <v>0</v>
      </c>
      <c r="T796" s="78">
        <v>0</v>
      </c>
      <c r="U796" s="78">
        <v>0</v>
      </c>
      <c r="V796" s="78">
        <v>0</v>
      </c>
      <c r="W796" s="101">
        <v>1</v>
      </c>
      <c r="X796" s="57">
        <f t="shared" ref="X796:X797" si="506">E796*47</f>
        <v>165463.5</v>
      </c>
      <c r="Y796" s="101">
        <v>1</v>
      </c>
      <c r="Z796" s="57">
        <f t="shared" si="465"/>
        <v>55373.94</v>
      </c>
      <c r="AA796" s="73"/>
      <c r="AB796" s="74"/>
      <c r="AC796" s="74"/>
    </row>
    <row r="797" spans="1:29" s="36" customFormat="1" ht="30" x14ac:dyDescent="0.25">
      <c r="A797" s="101">
        <v>782</v>
      </c>
      <c r="B797" s="75">
        <v>477</v>
      </c>
      <c r="C797" s="55" t="s">
        <v>1854</v>
      </c>
      <c r="D797" s="56">
        <f>'Прил.1.1 -перечень домов'!D802</f>
        <v>1964</v>
      </c>
      <c r="E797" s="79">
        <v>3475.7</v>
      </c>
      <c r="F797" s="76">
        <f>SUM('Прил.1.1 -перечень домов'!J802)*(3.9*31+4.13*26+6.71*16+7.69*12+8.45*12+9.29*252)</f>
        <v>9186715.1999999993</v>
      </c>
      <c r="G797" s="57">
        <f t="shared" si="505"/>
        <v>2772666.69</v>
      </c>
      <c r="H797" s="57">
        <f t="shared" si="503"/>
        <v>2554639.5</v>
      </c>
      <c r="I797" s="57">
        <v>0</v>
      </c>
      <c r="J797" s="57">
        <v>0</v>
      </c>
      <c r="K797" s="57">
        <v>0</v>
      </c>
      <c r="L797" s="54">
        <v>0</v>
      </c>
      <c r="M797" s="78">
        <v>0</v>
      </c>
      <c r="N797" s="79">
        <v>0</v>
      </c>
      <c r="O797" s="79"/>
      <c r="P797" s="78">
        <v>0</v>
      </c>
      <c r="Q797" s="78">
        <v>0</v>
      </c>
      <c r="R797" s="78">
        <v>0</v>
      </c>
      <c r="S797" s="78">
        <v>0</v>
      </c>
      <c r="T797" s="78">
        <v>0</v>
      </c>
      <c r="U797" s="78">
        <v>0</v>
      </c>
      <c r="V797" s="78">
        <v>0</v>
      </c>
      <c r="W797" s="101">
        <v>1</v>
      </c>
      <c r="X797" s="57">
        <f t="shared" si="506"/>
        <v>163357.9</v>
      </c>
      <c r="Y797" s="101">
        <v>1</v>
      </c>
      <c r="Z797" s="57">
        <f t="shared" si="465"/>
        <v>54669.29</v>
      </c>
      <c r="AA797" s="73"/>
      <c r="AB797" s="74"/>
      <c r="AC797" s="74"/>
    </row>
    <row r="798" spans="1:29" s="36" customFormat="1" ht="30" x14ac:dyDescent="0.25">
      <c r="A798" s="101">
        <v>783</v>
      </c>
      <c r="B798" s="75">
        <v>478</v>
      </c>
      <c r="C798" s="55" t="s">
        <v>1855</v>
      </c>
      <c r="D798" s="56">
        <f>'Прил.1.1 -перечень домов'!D803</f>
        <v>1973</v>
      </c>
      <c r="E798" s="79">
        <v>2981.2</v>
      </c>
      <c r="F798" s="76">
        <f>SUM('Прил.1.1 -перечень домов'!J803)*(3.9*31+4.13*26+6.71*16+7.69*12+8.45*12+9.29*252)</f>
        <v>7698412.7999999998</v>
      </c>
      <c r="G798" s="57">
        <f t="shared" si="505"/>
        <v>3464679.69</v>
      </c>
      <c r="H798" s="57">
        <v>0</v>
      </c>
      <c r="I798" s="57">
        <v>0</v>
      </c>
      <c r="J798" s="57">
        <f>E798*855</f>
        <v>2548926</v>
      </c>
      <c r="K798" s="57">
        <f t="shared" ref="K798" si="507">E798*228</f>
        <v>679713.6</v>
      </c>
      <c r="L798" s="54">
        <v>0</v>
      </c>
      <c r="M798" s="57">
        <v>0</v>
      </c>
      <c r="N798" s="57">
        <v>0</v>
      </c>
      <c r="O798" s="57"/>
      <c r="P798" s="57">
        <v>0</v>
      </c>
      <c r="Q798" s="57">
        <v>0</v>
      </c>
      <c r="R798" s="57">
        <v>0</v>
      </c>
      <c r="S798" s="57">
        <v>0</v>
      </c>
      <c r="T798" s="57">
        <v>0</v>
      </c>
      <c r="U798" s="57">
        <v>0</v>
      </c>
      <c r="V798" s="57">
        <v>0</v>
      </c>
      <c r="W798" s="101">
        <v>2</v>
      </c>
      <c r="X798" s="57">
        <f>E798*28+E798*28</f>
        <v>166947.20000000001</v>
      </c>
      <c r="Y798" s="101">
        <v>2</v>
      </c>
      <c r="Z798" s="57">
        <f t="shared" si="465"/>
        <v>69092.89</v>
      </c>
      <c r="AA798" s="73"/>
      <c r="AB798" s="74"/>
      <c r="AC798" s="74"/>
    </row>
    <row r="799" spans="1:29" s="36" customFormat="1" ht="30" x14ac:dyDescent="0.25">
      <c r="A799" s="101">
        <v>784</v>
      </c>
      <c r="B799" s="75">
        <v>479</v>
      </c>
      <c r="C799" s="55" t="s">
        <v>1856</v>
      </c>
      <c r="D799" s="56">
        <f>'Прил.1.1 -перечень домов'!D804</f>
        <v>1968</v>
      </c>
      <c r="E799" s="57">
        <v>3862.7</v>
      </c>
      <c r="F799" s="76">
        <f>SUM('Прил.1.1 -перечень домов'!J804)*(3.9*31+4.13*26+6.71*16+7.69*12+8.45*12+9.29*252)</f>
        <v>9045778.5600000005</v>
      </c>
      <c r="G799" s="57">
        <f t="shared" si="505"/>
        <v>6859234.75</v>
      </c>
      <c r="H799" s="57">
        <v>0</v>
      </c>
      <c r="I799" s="57">
        <v>0</v>
      </c>
      <c r="J799" s="57">
        <v>0</v>
      </c>
      <c r="K799" s="57">
        <v>0</v>
      </c>
      <c r="L799" s="54">
        <v>0</v>
      </c>
      <c r="M799" s="57">
        <v>0</v>
      </c>
      <c r="N799" s="57">
        <v>990.6</v>
      </c>
      <c r="O799" s="57">
        <v>6596</v>
      </c>
      <c r="P799" s="57">
        <f>O799*N799</f>
        <v>6533997.5999999996</v>
      </c>
      <c r="Q799" s="57">
        <v>0</v>
      </c>
      <c r="R799" s="57">
        <v>0</v>
      </c>
      <c r="S799" s="57">
        <v>0</v>
      </c>
      <c r="T799" s="57">
        <v>0</v>
      </c>
      <c r="U799" s="57">
        <v>0</v>
      </c>
      <c r="V799" s="57">
        <v>0</v>
      </c>
      <c r="W799" s="101">
        <v>1</v>
      </c>
      <c r="X799" s="57">
        <f t="shared" ref="X799" si="508">E799*48</f>
        <v>185409.6</v>
      </c>
      <c r="Y799" s="101">
        <v>1</v>
      </c>
      <c r="Z799" s="57">
        <f t="shared" si="465"/>
        <v>139827.54999999999</v>
      </c>
      <c r="AA799" s="73"/>
      <c r="AB799" s="74"/>
      <c r="AC799" s="74"/>
    </row>
    <row r="800" spans="1:29" s="36" customFormat="1" ht="30" x14ac:dyDescent="0.25">
      <c r="A800" s="101">
        <v>785</v>
      </c>
      <c r="B800" s="75">
        <v>480</v>
      </c>
      <c r="C800" s="55" t="s">
        <v>1857</v>
      </c>
      <c r="D800" s="56">
        <f>'Прил.1.1 -перечень домов'!D805</f>
        <v>1962</v>
      </c>
      <c r="E800" s="79">
        <v>3983.5</v>
      </c>
      <c r="F800" s="76">
        <f>SUM('Прил.1.1 -перечень домов'!J805)*(3.9*31+4.13*26+6.71*16+7.69*12+8.45*12+9.29*252)</f>
        <v>10602970.560000001</v>
      </c>
      <c r="G800" s="57">
        <f t="shared" si="505"/>
        <v>11212676.130000001</v>
      </c>
      <c r="H800" s="57">
        <v>0</v>
      </c>
      <c r="I800" s="57">
        <f>E800*2700</f>
        <v>10755450</v>
      </c>
      <c r="J800" s="57">
        <v>0</v>
      </c>
      <c r="K800" s="57">
        <v>0</v>
      </c>
      <c r="L800" s="54">
        <v>0</v>
      </c>
      <c r="M800" s="57">
        <v>0</v>
      </c>
      <c r="N800" s="57">
        <v>0</v>
      </c>
      <c r="O800" s="57"/>
      <c r="P800" s="57">
        <v>0</v>
      </c>
      <c r="Q800" s="57">
        <v>0</v>
      </c>
      <c r="R800" s="57">
        <v>0</v>
      </c>
      <c r="S800" s="57">
        <v>0</v>
      </c>
      <c r="T800" s="57">
        <v>0</v>
      </c>
      <c r="U800" s="57">
        <v>0</v>
      </c>
      <c r="V800" s="57">
        <v>0</v>
      </c>
      <c r="W800" s="101">
        <v>1</v>
      </c>
      <c r="X800" s="57">
        <f t="shared" ref="X800" si="509">E800*57</f>
        <v>227059.5</v>
      </c>
      <c r="Y800" s="101">
        <v>1</v>
      </c>
      <c r="Z800" s="57">
        <f t="shared" si="465"/>
        <v>230166.63</v>
      </c>
      <c r="AA800" s="73"/>
      <c r="AB800" s="74"/>
      <c r="AC800" s="74"/>
    </row>
    <row r="801" spans="1:29" s="36" customFormat="1" ht="30" x14ac:dyDescent="0.25">
      <c r="A801" s="101">
        <v>786</v>
      </c>
      <c r="B801" s="75">
        <v>481</v>
      </c>
      <c r="C801" s="55" t="s">
        <v>1858</v>
      </c>
      <c r="D801" s="56">
        <f>'Прил.1.1 -перечень домов'!D806</f>
        <v>1960</v>
      </c>
      <c r="E801" s="57">
        <v>1758.4</v>
      </c>
      <c r="F801" s="76">
        <f>SUM('Прил.1.1 -перечень домов'!J806)*(3.9*31+4.13*26+6.71*16+7.69*12+8.45*12+9.29*252)</f>
        <v>4657798.08</v>
      </c>
      <c r="G801" s="57">
        <f t="shared" si="505"/>
        <v>3729203.73</v>
      </c>
      <c r="H801" s="57">
        <v>0</v>
      </c>
      <c r="I801" s="57">
        <v>0</v>
      </c>
      <c r="J801" s="57">
        <v>0</v>
      </c>
      <c r="K801" s="57">
        <v>0</v>
      </c>
      <c r="L801" s="54">
        <v>0</v>
      </c>
      <c r="M801" s="57">
        <v>0</v>
      </c>
      <c r="N801" s="57">
        <v>541</v>
      </c>
      <c r="O801" s="57">
        <v>6596</v>
      </c>
      <c r="P801" s="57">
        <f>O801*N801</f>
        <v>3568436</v>
      </c>
      <c r="Q801" s="57">
        <v>0</v>
      </c>
      <c r="R801" s="57">
        <v>0</v>
      </c>
      <c r="S801" s="57">
        <v>0</v>
      </c>
      <c r="T801" s="57">
        <v>0</v>
      </c>
      <c r="U801" s="57">
        <v>0</v>
      </c>
      <c r="V801" s="57">
        <v>0</v>
      </c>
      <c r="W801" s="101">
        <v>1</v>
      </c>
      <c r="X801" s="57">
        <f t="shared" ref="X801" si="510">E801*48</f>
        <v>84403.199999999997</v>
      </c>
      <c r="Y801" s="101">
        <v>1</v>
      </c>
      <c r="Z801" s="57">
        <f t="shared" si="465"/>
        <v>76364.53</v>
      </c>
      <c r="AA801" s="73">
        <v>2176745.64</v>
      </c>
      <c r="AB801" s="74" t="s">
        <v>2128</v>
      </c>
      <c r="AC801" s="74">
        <v>2020</v>
      </c>
    </row>
    <row r="802" spans="1:29" s="36" customFormat="1" ht="30" x14ac:dyDescent="0.25">
      <c r="A802" s="101">
        <v>787</v>
      </c>
      <c r="B802" s="75">
        <v>482</v>
      </c>
      <c r="C802" s="55" t="s">
        <v>1859</v>
      </c>
      <c r="D802" s="56">
        <f>'Прил.1.1 -перечень домов'!D807</f>
        <v>1960</v>
      </c>
      <c r="E802" s="79">
        <v>3501.1</v>
      </c>
      <c r="F802" s="76">
        <f>SUM('Прил.1.1 -перечень домов'!J807)*(3.9*31+4.13*26+6.71*16+7.69*12+8.45*12+9.29*252)</f>
        <v>9273114.2400000002</v>
      </c>
      <c r="G802" s="57">
        <f t="shared" si="505"/>
        <v>9854826.2599999998</v>
      </c>
      <c r="H802" s="57">
        <v>0</v>
      </c>
      <c r="I802" s="57">
        <f t="shared" ref="I802:I803" si="511">E802*2700</f>
        <v>9452970</v>
      </c>
      <c r="J802" s="57">
        <v>0</v>
      </c>
      <c r="K802" s="57">
        <v>0</v>
      </c>
      <c r="L802" s="54">
        <v>0</v>
      </c>
      <c r="M802" s="57">
        <v>0</v>
      </c>
      <c r="N802" s="57">
        <v>0</v>
      </c>
      <c r="O802" s="57"/>
      <c r="P802" s="57">
        <v>0</v>
      </c>
      <c r="Q802" s="57">
        <v>0</v>
      </c>
      <c r="R802" s="57">
        <v>0</v>
      </c>
      <c r="S802" s="57">
        <v>0</v>
      </c>
      <c r="T802" s="57">
        <v>0</v>
      </c>
      <c r="U802" s="57">
        <v>0</v>
      </c>
      <c r="V802" s="57">
        <v>0</v>
      </c>
      <c r="W802" s="101">
        <v>1</v>
      </c>
      <c r="X802" s="57">
        <f t="shared" ref="X802:X803" si="512">E802*57</f>
        <v>199562.7</v>
      </c>
      <c r="Y802" s="101">
        <v>1</v>
      </c>
      <c r="Z802" s="57">
        <f t="shared" si="465"/>
        <v>202293.56</v>
      </c>
      <c r="AA802" s="73">
        <v>2938449.05</v>
      </c>
      <c r="AB802" s="74" t="s">
        <v>2121</v>
      </c>
      <c r="AC802" s="74">
        <v>2015</v>
      </c>
    </row>
    <row r="803" spans="1:29" s="36" customFormat="1" ht="30" x14ac:dyDescent="0.25">
      <c r="A803" s="101">
        <v>788</v>
      </c>
      <c r="B803" s="75">
        <v>483</v>
      </c>
      <c r="C803" s="55" t="s">
        <v>1860</v>
      </c>
      <c r="D803" s="56">
        <f>'Прил.1.1 -перечень домов'!D808</f>
        <v>1961</v>
      </c>
      <c r="E803" s="79">
        <v>1703.9</v>
      </c>
      <c r="F803" s="76">
        <f>SUM('Прил.1.1 -перечень домов'!J808)*(3.9*31+4.13*26+6.71*16+7.69*12+8.45*12+9.29*252)</f>
        <v>4511981.76</v>
      </c>
      <c r="G803" s="57">
        <f>H803+I803+J803+K803+M803+P803+R803+T803+V803+X803+Z803</f>
        <v>4796103.6399999997</v>
      </c>
      <c r="H803" s="57">
        <v>0</v>
      </c>
      <c r="I803" s="57">
        <f t="shared" si="511"/>
        <v>4600530</v>
      </c>
      <c r="J803" s="57">
        <v>0</v>
      </c>
      <c r="K803" s="57">
        <v>0</v>
      </c>
      <c r="L803" s="54">
        <v>0</v>
      </c>
      <c r="M803" s="57">
        <v>0</v>
      </c>
      <c r="N803" s="57">
        <v>0</v>
      </c>
      <c r="O803" s="57"/>
      <c r="P803" s="57">
        <v>0</v>
      </c>
      <c r="Q803" s="57">
        <v>0</v>
      </c>
      <c r="R803" s="57">
        <v>0</v>
      </c>
      <c r="S803" s="57">
        <v>0</v>
      </c>
      <c r="T803" s="57">
        <v>0</v>
      </c>
      <c r="U803" s="57">
        <v>0</v>
      </c>
      <c r="V803" s="57">
        <v>0</v>
      </c>
      <c r="W803" s="101">
        <v>1</v>
      </c>
      <c r="X803" s="57">
        <f t="shared" si="512"/>
        <v>97122.3</v>
      </c>
      <c r="Y803" s="101">
        <v>1</v>
      </c>
      <c r="Z803" s="57">
        <f t="shared" si="465"/>
        <v>98451.34</v>
      </c>
      <c r="AA803" s="73">
        <v>1751354.66</v>
      </c>
      <c r="AB803" s="74" t="s">
        <v>2121</v>
      </c>
      <c r="AC803" s="74">
        <v>2020</v>
      </c>
    </row>
    <row r="804" spans="1:29" s="36" customFormat="1" ht="30" x14ac:dyDescent="0.25">
      <c r="A804" s="101">
        <v>789</v>
      </c>
      <c r="B804" s="75">
        <v>484</v>
      </c>
      <c r="C804" s="55" t="s">
        <v>1861</v>
      </c>
      <c r="D804" s="56">
        <f>'Прил.1.1 -перечень домов'!D809</f>
        <v>1961</v>
      </c>
      <c r="E804" s="57">
        <v>3381.2</v>
      </c>
      <c r="F804" s="76">
        <f>SUM('Прил.1.1 -перечень домов'!J809)*(3.9*31+4.13*26+6.71*16+7.69*12+8.45*12+9.29*252)</f>
        <v>8960240.6400000006</v>
      </c>
      <c r="G804" s="57">
        <f t="shared" si="505"/>
        <v>7296944.1100000003</v>
      </c>
      <c r="H804" s="57">
        <v>0</v>
      </c>
      <c r="I804" s="57">
        <v>0</v>
      </c>
      <c r="J804" s="57">
        <v>0</v>
      </c>
      <c r="K804" s="57">
        <v>0</v>
      </c>
      <c r="L804" s="54">
        <v>0</v>
      </c>
      <c r="M804" s="57">
        <v>0</v>
      </c>
      <c r="N804" s="57">
        <v>1059</v>
      </c>
      <c r="O804" s="57">
        <v>6596</v>
      </c>
      <c r="P804" s="57">
        <f>O804*N804</f>
        <v>6985164</v>
      </c>
      <c r="Q804" s="57">
        <v>0</v>
      </c>
      <c r="R804" s="57">
        <v>0</v>
      </c>
      <c r="S804" s="57">
        <v>0</v>
      </c>
      <c r="T804" s="57">
        <v>0</v>
      </c>
      <c r="U804" s="57">
        <v>0</v>
      </c>
      <c r="V804" s="57">
        <v>0</v>
      </c>
      <c r="W804" s="101">
        <v>1</v>
      </c>
      <c r="X804" s="57">
        <f t="shared" ref="X804" si="513">E804*48</f>
        <v>162297.60000000001</v>
      </c>
      <c r="Y804" s="101">
        <v>1</v>
      </c>
      <c r="Z804" s="57">
        <f t="shared" ref="Z804:Z865" si="514">(H804+I804+J804+K804+M804+P804+R804+T804+V804)*0.0214</f>
        <v>149482.51</v>
      </c>
      <c r="AA804" s="73"/>
      <c r="AB804" s="74"/>
      <c r="AC804" s="74"/>
    </row>
    <row r="805" spans="1:29" s="36" customFormat="1" ht="30" x14ac:dyDescent="0.25">
      <c r="A805" s="101">
        <v>790</v>
      </c>
      <c r="B805" s="75">
        <v>485</v>
      </c>
      <c r="C805" s="55" t="s">
        <v>1862</v>
      </c>
      <c r="D805" s="56">
        <f>'Прил.1.1 -перечень домов'!D810</f>
        <v>1968</v>
      </c>
      <c r="E805" s="79">
        <v>4895</v>
      </c>
      <c r="F805" s="76">
        <f>SUM('Прил.1.1 -перечень домов'!J810)*(3.9*31+4.13*26+6.71*16+7.69*12+8.45*12+9.29*252)</f>
        <v>12893262.720000001</v>
      </c>
      <c r="G805" s="57">
        <f t="shared" si="505"/>
        <v>5688852.5</v>
      </c>
      <c r="H805" s="57">
        <v>0</v>
      </c>
      <c r="I805" s="57">
        <v>0</v>
      </c>
      <c r="J805" s="57">
        <f>E805*855</f>
        <v>4185225</v>
      </c>
      <c r="K805" s="57">
        <f t="shared" ref="K805" si="515">E805*228</f>
        <v>1116060</v>
      </c>
      <c r="L805" s="54">
        <v>0</v>
      </c>
      <c r="M805" s="57">
        <v>0</v>
      </c>
      <c r="N805" s="57">
        <v>0</v>
      </c>
      <c r="O805" s="57"/>
      <c r="P805" s="57">
        <v>0</v>
      </c>
      <c r="Q805" s="57">
        <v>0</v>
      </c>
      <c r="R805" s="57">
        <v>0</v>
      </c>
      <c r="S805" s="57">
        <v>0</v>
      </c>
      <c r="T805" s="57">
        <v>0</v>
      </c>
      <c r="U805" s="57">
        <v>0</v>
      </c>
      <c r="V805" s="57">
        <v>0</v>
      </c>
      <c r="W805" s="101">
        <v>2</v>
      </c>
      <c r="X805" s="57">
        <f>E805*28+E805*28</f>
        <v>274120</v>
      </c>
      <c r="Y805" s="101">
        <v>2</v>
      </c>
      <c r="Z805" s="57">
        <f t="shared" si="514"/>
        <v>113447.5</v>
      </c>
      <c r="AA805" s="73"/>
      <c r="AB805" s="74"/>
      <c r="AC805" s="74"/>
    </row>
    <row r="806" spans="1:29" s="36" customFormat="1" ht="30" x14ac:dyDescent="0.25">
      <c r="A806" s="101">
        <v>791</v>
      </c>
      <c r="B806" s="75">
        <v>486</v>
      </c>
      <c r="C806" s="55" t="s">
        <v>1863</v>
      </c>
      <c r="D806" s="56">
        <f>'Прил.1.1 -перечень домов'!D811</f>
        <v>1959</v>
      </c>
      <c r="E806" s="57">
        <v>3598.1</v>
      </c>
      <c r="F806" s="76">
        <f>SUM('Прил.1.1 -перечень домов'!J811)*(3.9*31+4.13*26+6.71*16+7.69*12+8.45*12+9.29*252)</f>
        <v>9554987.5199999996</v>
      </c>
      <c r="G806" s="57">
        <f t="shared" si="505"/>
        <v>7482521.3200000003</v>
      </c>
      <c r="H806" s="57">
        <v>0</v>
      </c>
      <c r="I806" s="57">
        <v>0</v>
      </c>
      <c r="J806" s="57">
        <v>0</v>
      </c>
      <c r="K806" s="57">
        <v>0</v>
      </c>
      <c r="L806" s="54">
        <v>0</v>
      </c>
      <c r="M806" s="57">
        <v>0</v>
      </c>
      <c r="N806" s="57">
        <v>1085</v>
      </c>
      <c r="O806" s="57">
        <v>6596</v>
      </c>
      <c r="P806" s="57">
        <f t="shared" ref="P806:P807" si="516">O806*N806</f>
        <v>7156660</v>
      </c>
      <c r="Q806" s="57">
        <v>0</v>
      </c>
      <c r="R806" s="57">
        <v>0</v>
      </c>
      <c r="S806" s="57">
        <v>0</v>
      </c>
      <c r="T806" s="57">
        <v>0</v>
      </c>
      <c r="U806" s="57">
        <v>0</v>
      </c>
      <c r="V806" s="57">
        <v>0</v>
      </c>
      <c r="W806" s="101">
        <v>1</v>
      </c>
      <c r="X806" s="57">
        <f t="shared" ref="X806:X807" si="517">E806*48</f>
        <v>172708.8</v>
      </c>
      <c r="Y806" s="101">
        <v>1</v>
      </c>
      <c r="Z806" s="57">
        <f t="shared" si="514"/>
        <v>153152.51999999999</v>
      </c>
      <c r="AA806" s="73"/>
      <c r="AB806" s="74"/>
      <c r="AC806" s="74"/>
    </row>
    <row r="807" spans="1:29" s="36" customFormat="1" ht="30" x14ac:dyDescent="0.25">
      <c r="A807" s="101">
        <v>792</v>
      </c>
      <c r="B807" s="75">
        <v>487</v>
      </c>
      <c r="C807" s="55" t="s">
        <v>1864</v>
      </c>
      <c r="D807" s="56">
        <f>'Прил.1.1 -перечень домов'!D812</f>
        <v>1963</v>
      </c>
      <c r="E807" s="57">
        <v>3622.5</v>
      </c>
      <c r="F807" s="76">
        <f>SUM('Прил.1.1 -перечень домов'!J812)*(3.9*31+4.13*26+6.71*16+7.69*12+8.45*12+9.29*252)</f>
        <v>9364680</v>
      </c>
      <c r="G807" s="57">
        <f t="shared" si="505"/>
        <v>7820550.2400000002</v>
      </c>
      <c r="H807" s="57">
        <v>0</v>
      </c>
      <c r="I807" s="57">
        <v>0</v>
      </c>
      <c r="J807" s="57">
        <v>0</v>
      </c>
      <c r="K807" s="57">
        <v>0</v>
      </c>
      <c r="L807" s="54">
        <v>0</v>
      </c>
      <c r="M807" s="57">
        <v>0</v>
      </c>
      <c r="N807" s="57">
        <v>1135</v>
      </c>
      <c r="O807" s="57">
        <v>6596</v>
      </c>
      <c r="P807" s="57">
        <f t="shared" si="516"/>
        <v>7486460</v>
      </c>
      <c r="Q807" s="57">
        <v>0</v>
      </c>
      <c r="R807" s="57">
        <v>0</v>
      </c>
      <c r="S807" s="57">
        <v>0</v>
      </c>
      <c r="T807" s="57">
        <v>0</v>
      </c>
      <c r="U807" s="57">
        <v>0</v>
      </c>
      <c r="V807" s="57">
        <v>0</v>
      </c>
      <c r="W807" s="101">
        <v>1</v>
      </c>
      <c r="X807" s="57">
        <f t="shared" si="517"/>
        <v>173880</v>
      </c>
      <c r="Y807" s="101">
        <v>1</v>
      </c>
      <c r="Z807" s="57">
        <f t="shared" si="514"/>
        <v>160210.23999999999</v>
      </c>
      <c r="AA807" s="73"/>
      <c r="AB807" s="74"/>
      <c r="AC807" s="74"/>
    </row>
    <row r="808" spans="1:29" s="36" customFormat="1" ht="30" x14ac:dyDescent="0.25">
      <c r="A808" s="101">
        <v>793</v>
      </c>
      <c r="B808" s="75">
        <v>488</v>
      </c>
      <c r="C808" s="55" t="s">
        <v>1865</v>
      </c>
      <c r="D808" s="56">
        <f>'Прил.1.1 -перечень домов'!D813</f>
        <v>1960</v>
      </c>
      <c r="E808" s="79">
        <v>3472.6</v>
      </c>
      <c r="F808" s="76">
        <f>SUM('Прил.1.1 -перечень домов'!J813)*(3.9*31+4.13*26+6.71*16+7.69*12+8.45*12+9.29*252)</f>
        <v>9203650.5600000005</v>
      </c>
      <c r="G808" s="57">
        <f t="shared" si="505"/>
        <v>9774605.0299999993</v>
      </c>
      <c r="H808" s="57">
        <v>0</v>
      </c>
      <c r="I808" s="57">
        <f t="shared" ref="I808" si="518">E808*2700</f>
        <v>9376020</v>
      </c>
      <c r="J808" s="57">
        <v>0</v>
      </c>
      <c r="K808" s="57">
        <v>0</v>
      </c>
      <c r="L808" s="54">
        <v>0</v>
      </c>
      <c r="M808" s="57">
        <v>0</v>
      </c>
      <c r="N808" s="57">
        <v>0</v>
      </c>
      <c r="O808" s="57"/>
      <c r="P808" s="57">
        <v>0</v>
      </c>
      <c r="Q808" s="57">
        <v>0</v>
      </c>
      <c r="R808" s="57">
        <v>0</v>
      </c>
      <c r="S808" s="57">
        <v>0</v>
      </c>
      <c r="T808" s="57">
        <v>0</v>
      </c>
      <c r="U808" s="57">
        <v>0</v>
      </c>
      <c r="V808" s="57">
        <v>0</v>
      </c>
      <c r="W808" s="101">
        <v>1</v>
      </c>
      <c r="X808" s="57">
        <f t="shared" ref="X808" si="519">E808*57</f>
        <v>197938.2</v>
      </c>
      <c r="Y808" s="101">
        <v>1</v>
      </c>
      <c r="Z808" s="57">
        <f t="shared" si="514"/>
        <v>200646.83</v>
      </c>
      <c r="AA808" s="73"/>
      <c r="AB808" s="74"/>
      <c r="AC808" s="74"/>
    </row>
    <row r="809" spans="1:29" s="36" customFormat="1" ht="30" x14ac:dyDescent="0.25">
      <c r="A809" s="101">
        <v>794</v>
      </c>
      <c r="B809" s="75">
        <v>489</v>
      </c>
      <c r="C809" s="55" t="s">
        <v>1866</v>
      </c>
      <c r="D809" s="56">
        <f>'Прил.1.1 -перечень домов'!D814</f>
        <v>1977</v>
      </c>
      <c r="E809" s="57">
        <v>3920.85</v>
      </c>
      <c r="F809" s="76">
        <f>SUM('Прил.1.1 -перечень домов'!J814)*(3.9*31+4.13*26+6.71*16+7.69*12+8.45*12+9.29*252)</f>
        <v>10402473.119999999</v>
      </c>
      <c r="G809" s="57">
        <f t="shared" si="505"/>
        <v>6363947.7999999998</v>
      </c>
      <c r="H809" s="57">
        <v>0</v>
      </c>
      <c r="I809" s="57">
        <v>0</v>
      </c>
      <c r="J809" s="57">
        <v>0</v>
      </c>
      <c r="K809" s="57">
        <v>0</v>
      </c>
      <c r="L809" s="54">
        <v>0</v>
      </c>
      <c r="M809" s="57">
        <v>0</v>
      </c>
      <c r="N809" s="57">
        <v>1015</v>
      </c>
      <c r="O809" s="57">
        <v>5957</v>
      </c>
      <c r="P809" s="57">
        <f t="shared" ref="P809:P810" si="520">O809*N809</f>
        <v>6046355</v>
      </c>
      <c r="Q809" s="57">
        <v>0</v>
      </c>
      <c r="R809" s="57">
        <v>0</v>
      </c>
      <c r="S809" s="57">
        <v>0</v>
      </c>
      <c r="T809" s="57">
        <v>0</v>
      </c>
      <c r="U809" s="57">
        <v>0</v>
      </c>
      <c r="V809" s="57">
        <v>0</v>
      </c>
      <c r="W809" s="101">
        <v>1</v>
      </c>
      <c r="X809" s="57">
        <f t="shared" ref="X809:X810" si="521">E809*48</f>
        <v>188200.8</v>
      </c>
      <c r="Y809" s="101">
        <v>1</v>
      </c>
      <c r="Z809" s="57">
        <f t="shared" si="514"/>
        <v>129392</v>
      </c>
      <c r="AA809" s="73"/>
      <c r="AB809" s="74"/>
      <c r="AC809" s="74"/>
    </row>
    <row r="810" spans="1:29" s="36" customFormat="1" ht="30" x14ac:dyDescent="0.25">
      <c r="A810" s="101">
        <v>795</v>
      </c>
      <c r="B810" s="75">
        <v>490</v>
      </c>
      <c r="C810" s="55" t="s">
        <v>1867</v>
      </c>
      <c r="D810" s="56">
        <f>'Прил.1.1 -перечень домов'!D815</f>
        <v>1976</v>
      </c>
      <c r="E810" s="57">
        <v>1993.9</v>
      </c>
      <c r="F810" s="76">
        <f>SUM('Прил.1.1 -перечень домов'!J815)*(3.9*31+4.13*26+6.71*16+7.69*12+8.45*12+9.29*252)</f>
        <v>5245943.04</v>
      </c>
      <c r="G810" s="57">
        <f t="shared" si="505"/>
        <v>2952317.86</v>
      </c>
      <c r="H810" s="57">
        <v>0</v>
      </c>
      <c r="I810" s="57">
        <v>0</v>
      </c>
      <c r="J810" s="57">
        <v>0</v>
      </c>
      <c r="K810" s="57">
        <v>0</v>
      </c>
      <c r="L810" s="54">
        <v>0</v>
      </c>
      <c r="M810" s="57">
        <v>0</v>
      </c>
      <c r="N810" s="57">
        <v>580</v>
      </c>
      <c r="O810" s="57">
        <v>4822</v>
      </c>
      <c r="P810" s="57">
        <f t="shared" si="520"/>
        <v>2796760</v>
      </c>
      <c r="Q810" s="57">
        <v>0</v>
      </c>
      <c r="R810" s="57">
        <v>0</v>
      </c>
      <c r="S810" s="57">
        <v>0</v>
      </c>
      <c r="T810" s="57">
        <v>0</v>
      </c>
      <c r="U810" s="57">
        <v>0</v>
      </c>
      <c r="V810" s="57">
        <v>0</v>
      </c>
      <c r="W810" s="101">
        <v>1</v>
      </c>
      <c r="X810" s="57">
        <f t="shared" si="521"/>
        <v>95707.199999999997</v>
      </c>
      <c r="Y810" s="101">
        <v>1</v>
      </c>
      <c r="Z810" s="57">
        <f t="shared" si="514"/>
        <v>59850.66</v>
      </c>
      <c r="AA810" s="73"/>
      <c r="AB810" s="74"/>
      <c r="AC810" s="74"/>
    </row>
    <row r="811" spans="1:29" s="36" customFormat="1" ht="30" x14ac:dyDescent="0.25">
      <c r="A811" s="101">
        <v>796</v>
      </c>
      <c r="B811" s="75">
        <v>491</v>
      </c>
      <c r="C811" s="55" t="s">
        <v>1868</v>
      </c>
      <c r="D811" s="56">
        <f>'Прил.1.1 -перечень домов'!D816</f>
        <v>1965</v>
      </c>
      <c r="E811" s="79">
        <v>7319.2</v>
      </c>
      <c r="F811" s="76">
        <f>SUM('Прил.1.1 -перечень домов'!J816)*(3.9*31+4.13*26+6.71*16+7.69*12+8.45*12+9.29*252)</f>
        <v>19456145.280000001</v>
      </c>
      <c r="G811" s="57">
        <f t="shared" si="505"/>
        <v>8506200.0399999991</v>
      </c>
      <c r="H811" s="57">
        <v>0</v>
      </c>
      <c r="I811" s="57">
        <v>0</v>
      </c>
      <c r="J811" s="57">
        <f>E811*855</f>
        <v>6257916</v>
      </c>
      <c r="K811" s="57">
        <f t="shared" ref="K811" si="522">E811*228</f>
        <v>1668777.6</v>
      </c>
      <c r="L811" s="54">
        <v>0</v>
      </c>
      <c r="M811" s="57">
        <v>0</v>
      </c>
      <c r="N811" s="57">
        <v>0</v>
      </c>
      <c r="O811" s="57"/>
      <c r="P811" s="57">
        <v>0</v>
      </c>
      <c r="Q811" s="57">
        <v>0</v>
      </c>
      <c r="R811" s="57">
        <v>0</v>
      </c>
      <c r="S811" s="57">
        <v>0</v>
      </c>
      <c r="T811" s="57">
        <v>0</v>
      </c>
      <c r="U811" s="57">
        <v>0</v>
      </c>
      <c r="V811" s="57">
        <v>0</v>
      </c>
      <c r="W811" s="101">
        <v>2</v>
      </c>
      <c r="X811" s="57">
        <f>E811*28+E811*28</f>
        <v>409875.20000000001</v>
      </c>
      <c r="Y811" s="101">
        <v>2</v>
      </c>
      <c r="Z811" s="57">
        <f t="shared" si="514"/>
        <v>169631.24</v>
      </c>
      <c r="AA811" s="73"/>
      <c r="AB811" s="74"/>
      <c r="AC811" s="74"/>
    </row>
    <row r="812" spans="1:29" s="36" customFormat="1" ht="30" x14ac:dyDescent="0.25">
      <c r="A812" s="101">
        <v>797</v>
      </c>
      <c r="B812" s="75">
        <v>492</v>
      </c>
      <c r="C812" s="55" t="s">
        <v>1869</v>
      </c>
      <c r="D812" s="56">
        <f>'Прил.1.1 -перечень домов'!D817</f>
        <v>1965</v>
      </c>
      <c r="E812" s="57">
        <v>3448.6</v>
      </c>
      <c r="F812" s="76">
        <f>SUM('Прил.1.1 -перечень домов'!J817)*(3.9*31+4.13*26+6.71*16+7.69*12+8.45*12+9.29*252)</f>
        <v>9135048</v>
      </c>
      <c r="G812" s="57">
        <f t="shared" si="505"/>
        <v>7872837.4299999997</v>
      </c>
      <c r="H812" s="57">
        <v>0</v>
      </c>
      <c r="I812" s="57">
        <v>0</v>
      </c>
      <c r="J812" s="57">
        <v>0</v>
      </c>
      <c r="K812" s="57">
        <v>0</v>
      </c>
      <c r="L812" s="54">
        <v>0</v>
      </c>
      <c r="M812" s="57">
        <v>0</v>
      </c>
      <c r="N812" s="57">
        <v>1144</v>
      </c>
      <c r="O812" s="57">
        <v>6596</v>
      </c>
      <c r="P812" s="57">
        <f>O812*N812</f>
        <v>7545824</v>
      </c>
      <c r="Q812" s="57">
        <v>0</v>
      </c>
      <c r="R812" s="57">
        <v>0</v>
      </c>
      <c r="S812" s="57">
        <v>0</v>
      </c>
      <c r="T812" s="57">
        <v>0</v>
      </c>
      <c r="U812" s="57">
        <v>0</v>
      </c>
      <c r="V812" s="57">
        <v>0</v>
      </c>
      <c r="W812" s="101">
        <v>1</v>
      </c>
      <c r="X812" s="57">
        <f t="shared" ref="X812" si="523">E812*48</f>
        <v>165532.79999999999</v>
      </c>
      <c r="Y812" s="101">
        <v>1</v>
      </c>
      <c r="Z812" s="57">
        <f t="shared" si="514"/>
        <v>161480.63</v>
      </c>
      <c r="AA812" s="73"/>
      <c r="AB812" s="74"/>
      <c r="AC812" s="74"/>
    </row>
    <row r="813" spans="1:29" s="36" customFormat="1" ht="30" x14ac:dyDescent="0.25">
      <c r="A813" s="101">
        <v>798</v>
      </c>
      <c r="B813" s="75">
        <v>493</v>
      </c>
      <c r="C813" s="55" t="s">
        <v>1870</v>
      </c>
      <c r="D813" s="56">
        <f>'Прил.1.1 -перечень домов'!D818</f>
        <v>1962</v>
      </c>
      <c r="E813" s="79">
        <v>3901.9</v>
      </c>
      <c r="F813" s="76">
        <f>SUM('Прил.1.1 -перечень домов'!J818)*(3.9*31+4.13*26+6.71*16+7.69*12+8.45*12+9.29*252)</f>
        <v>10444237.439999999</v>
      </c>
      <c r="G813" s="57">
        <f t="shared" si="505"/>
        <v>10982990.08</v>
      </c>
      <c r="H813" s="57">
        <v>0</v>
      </c>
      <c r="I813" s="57">
        <f>E813*2700</f>
        <v>10535130</v>
      </c>
      <c r="J813" s="57">
        <v>0</v>
      </c>
      <c r="K813" s="57">
        <v>0</v>
      </c>
      <c r="L813" s="54">
        <v>0</v>
      </c>
      <c r="M813" s="57">
        <v>0</v>
      </c>
      <c r="N813" s="57">
        <v>0</v>
      </c>
      <c r="O813" s="57"/>
      <c r="P813" s="57">
        <v>0</v>
      </c>
      <c r="Q813" s="57">
        <v>0</v>
      </c>
      <c r="R813" s="57">
        <v>0</v>
      </c>
      <c r="S813" s="57">
        <v>0</v>
      </c>
      <c r="T813" s="57">
        <v>0</v>
      </c>
      <c r="U813" s="57">
        <v>0</v>
      </c>
      <c r="V813" s="57">
        <v>0</v>
      </c>
      <c r="W813" s="101">
        <v>1</v>
      </c>
      <c r="X813" s="57">
        <f t="shared" ref="X813" si="524">E813*57</f>
        <v>222408.3</v>
      </c>
      <c r="Y813" s="101">
        <v>1</v>
      </c>
      <c r="Z813" s="57">
        <f t="shared" si="514"/>
        <v>225451.78</v>
      </c>
      <c r="AA813" s="73"/>
      <c r="AB813" s="74"/>
      <c r="AC813" s="74"/>
    </row>
    <row r="814" spans="1:29" s="36" customFormat="1" ht="30" x14ac:dyDescent="0.25">
      <c r="A814" s="101">
        <v>799</v>
      </c>
      <c r="B814" s="75">
        <v>494</v>
      </c>
      <c r="C814" s="55" t="s">
        <v>1871</v>
      </c>
      <c r="D814" s="56">
        <f>'Прил.1.1 -перечень домов'!D819</f>
        <v>1965</v>
      </c>
      <c r="E814" s="57">
        <v>3534.4</v>
      </c>
      <c r="F814" s="76">
        <f>SUM('Прил.1.1 -перечень домов'!J819)*(3.9*31+4.13*26+6.71*16+7.69*12+8.45*12+9.29*252)</f>
        <v>9367263.3599999994</v>
      </c>
      <c r="G814" s="57">
        <f t="shared" si="505"/>
        <v>7270611.9400000004</v>
      </c>
      <c r="H814" s="57">
        <v>0</v>
      </c>
      <c r="I814" s="57">
        <v>0</v>
      </c>
      <c r="J814" s="57">
        <v>0</v>
      </c>
      <c r="K814" s="57">
        <v>0</v>
      </c>
      <c r="L814" s="54">
        <v>0</v>
      </c>
      <c r="M814" s="57">
        <v>0</v>
      </c>
      <c r="N814" s="57">
        <v>1054</v>
      </c>
      <c r="O814" s="57">
        <v>6596</v>
      </c>
      <c r="P814" s="57">
        <f>O814*N814</f>
        <v>6952184</v>
      </c>
      <c r="Q814" s="57">
        <v>0</v>
      </c>
      <c r="R814" s="57">
        <v>0</v>
      </c>
      <c r="S814" s="57">
        <v>0</v>
      </c>
      <c r="T814" s="57">
        <v>0</v>
      </c>
      <c r="U814" s="57">
        <v>0</v>
      </c>
      <c r="V814" s="57">
        <v>0</v>
      </c>
      <c r="W814" s="101">
        <v>1</v>
      </c>
      <c r="X814" s="57">
        <f t="shared" ref="X814" si="525">E814*48</f>
        <v>169651.20000000001</v>
      </c>
      <c r="Y814" s="101">
        <v>1</v>
      </c>
      <c r="Z814" s="57">
        <f t="shared" si="514"/>
        <v>148776.74</v>
      </c>
      <c r="AA814" s="73"/>
      <c r="AB814" s="74"/>
      <c r="AC814" s="74"/>
    </row>
    <row r="815" spans="1:29" s="36" customFormat="1" ht="30" x14ac:dyDescent="0.25">
      <c r="A815" s="101">
        <v>800</v>
      </c>
      <c r="B815" s="75">
        <v>495</v>
      </c>
      <c r="C815" s="55" t="s">
        <v>1872</v>
      </c>
      <c r="D815" s="56">
        <f>'Прил.1.1 -перечень домов'!D820</f>
        <v>1966</v>
      </c>
      <c r="E815" s="79">
        <v>3479.8</v>
      </c>
      <c r="F815" s="76">
        <f>SUM('Прил.1.1 -перечень домов'!J820)*(3.9*31+4.13*26+6.71*16+7.69*12+8.45*12+9.29*252)</f>
        <v>9215132.1600000001</v>
      </c>
      <c r="G815" s="57">
        <f t="shared" si="505"/>
        <v>9794871.4399999995</v>
      </c>
      <c r="H815" s="57">
        <v>0</v>
      </c>
      <c r="I815" s="57">
        <f>E815*2700</f>
        <v>9395460</v>
      </c>
      <c r="J815" s="57">
        <v>0</v>
      </c>
      <c r="K815" s="57">
        <v>0</v>
      </c>
      <c r="L815" s="54">
        <v>0</v>
      </c>
      <c r="M815" s="57">
        <v>0</v>
      </c>
      <c r="N815" s="57">
        <v>0</v>
      </c>
      <c r="O815" s="57"/>
      <c r="P815" s="57">
        <v>0</v>
      </c>
      <c r="Q815" s="57">
        <v>0</v>
      </c>
      <c r="R815" s="57">
        <v>0</v>
      </c>
      <c r="S815" s="57">
        <v>0</v>
      </c>
      <c r="T815" s="57">
        <v>0</v>
      </c>
      <c r="U815" s="57">
        <v>0</v>
      </c>
      <c r="V815" s="57">
        <v>0</v>
      </c>
      <c r="W815" s="101">
        <v>1</v>
      </c>
      <c r="X815" s="57">
        <f t="shared" ref="X815" si="526">E815*57</f>
        <v>198348.6</v>
      </c>
      <c r="Y815" s="101">
        <v>1</v>
      </c>
      <c r="Z815" s="57">
        <f t="shared" si="514"/>
        <v>201062.84</v>
      </c>
      <c r="AA815" s="73"/>
      <c r="AB815" s="74"/>
      <c r="AC815" s="74"/>
    </row>
    <row r="816" spans="1:29" s="36" customFormat="1" ht="30" x14ac:dyDescent="0.25">
      <c r="A816" s="101">
        <v>801</v>
      </c>
      <c r="B816" s="75">
        <v>496</v>
      </c>
      <c r="C816" s="55" t="s">
        <v>1873</v>
      </c>
      <c r="D816" s="56">
        <f>'Прил.1.1 -перечень домов'!D821</f>
        <v>1962</v>
      </c>
      <c r="E816" s="57">
        <v>1707.1</v>
      </c>
      <c r="F816" s="76">
        <f>SUM('Прил.1.1 -перечень домов'!J821)*(3.9*31+4.13*26+6.71*16+7.69*12+8.45*12+9.29*252)</f>
        <v>4511981.76</v>
      </c>
      <c r="G816" s="57">
        <f t="shared" si="505"/>
        <v>4070336.2</v>
      </c>
      <c r="H816" s="57">
        <v>0</v>
      </c>
      <c r="I816" s="57">
        <v>0</v>
      </c>
      <c r="J816" s="57">
        <v>0</v>
      </c>
      <c r="K816" s="57">
        <v>0</v>
      </c>
      <c r="L816" s="54">
        <v>0</v>
      </c>
      <c r="M816" s="57">
        <v>0</v>
      </c>
      <c r="N816" s="57">
        <v>592</v>
      </c>
      <c r="O816" s="57">
        <v>6596</v>
      </c>
      <c r="P816" s="57">
        <f>O816*N816</f>
        <v>3904832</v>
      </c>
      <c r="Q816" s="57">
        <v>0</v>
      </c>
      <c r="R816" s="57">
        <v>0</v>
      </c>
      <c r="S816" s="57">
        <v>0</v>
      </c>
      <c r="T816" s="57">
        <v>0</v>
      </c>
      <c r="U816" s="57">
        <v>0</v>
      </c>
      <c r="V816" s="57">
        <v>0</v>
      </c>
      <c r="W816" s="101">
        <v>1</v>
      </c>
      <c r="X816" s="57">
        <f t="shared" ref="X816" si="527">E816*48</f>
        <v>81940.800000000003</v>
      </c>
      <c r="Y816" s="101">
        <v>1</v>
      </c>
      <c r="Z816" s="57">
        <f t="shared" si="514"/>
        <v>83563.399999999994</v>
      </c>
      <c r="AA816" s="73"/>
      <c r="AB816" s="74"/>
      <c r="AC816" s="74"/>
    </row>
    <row r="817" spans="1:29" s="36" customFormat="1" ht="30" x14ac:dyDescent="0.25">
      <c r="A817" s="101">
        <v>802</v>
      </c>
      <c r="B817" s="75">
        <v>497</v>
      </c>
      <c r="C817" s="55" t="s">
        <v>1874</v>
      </c>
      <c r="D817" s="56">
        <f>'Прил.1.1 -перечень домов'!D822</f>
        <v>1963</v>
      </c>
      <c r="E817" s="79">
        <v>3995.5</v>
      </c>
      <c r="F817" s="76">
        <f>SUM('Прил.1.1 -перечень домов'!J822)*(3.9*31+4.13*26+6.71*16+7.69*12+8.45*12+9.29*252)</f>
        <v>10983011.52</v>
      </c>
      <c r="G817" s="57">
        <f t="shared" si="505"/>
        <v>11246453.49</v>
      </c>
      <c r="H817" s="57">
        <v>0</v>
      </c>
      <c r="I817" s="57">
        <f t="shared" ref="I817:I818" si="528">E817*2700</f>
        <v>10787850</v>
      </c>
      <c r="J817" s="57">
        <v>0</v>
      </c>
      <c r="K817" s="57">
        <v>0</v>
      </c>
      <c r="L817" s="54">
        <v>0</v>
      </c>
      <c r="M817" s="57">
        <v>0</v>
      </c>
      <c r="N817" s="57">
        <v>0</v>
      </c>
      <c r="O817" s="57"/>
      <c r="P817" s="57">
        <v>0</v>
      </c>
      <c r="Q817" s="57">
        <v>0</v>
      </c>
      <c r="R817" s="57">
        <v>0</v>
      </c>
      <c r="S817" s="57">
        <v>0</v>
      </c>
      <c r="T817" s="57">
        <v>0</v>
      </c>
      <c r="U817" s="57">
        <v>0</v>
      </c>
      <c r="V817" s="57">
        <v>0</v>
      </c>
      <c r="W817" s="101">
        <v>1</v>
      </c>
      <c r="X817" s="57">
        <f t="shared" ref="X817:X818" si="529">E817*57</f>
        <v>227743.5</v>
      </c>
      <c r="Y817" s="101">
        <v>1</v>
      </c>
      <c r="Z817" s="57">
        <f t="shared" si="514"/>
        <v>230859.99</v>
      </c>
      <c r="AA817" s="73"/>
      <c r="AB817" s="74"/>
      <c r="AC817" s="74"/>
    </row>
    <row r="818" spans="1:29" s="36" customFormat="1" ht="30" x14ac:dyDescent="0.25">
      <c r="A818" s="101">
        <v>803</v>
      </c>
      <c r="B818" s="75">
        <v>498</v>
      </c>
      <c r="C818" s="55" t="s">
        <v>1875</v>
      </c>
      <c r="D818" s="56">
        <f>'Прил.1.1 -перечень домов'!D823</f>
        <v>1965</v>
      </c>
      <c r="E818" s="79">
        <v>3508.8</v>
      </c>
      <c r="F818" s="76">
        <f>SUM('Прил.1.1 -перечень домов'!J823)*(3.9*31+4.13*26+6.71*16+7.69*12+8.45*12+9.29*252)</f>
        <v>9294929.2799999993</v>
      </c>
      <c r="G818" s="57">
        <f t="shared" si="505"/>
        <v>9876500.0600000005</v>
      </c>
      <c r="H818" s="57">
        <v>0</v>
      </c>
      <c r="I818" s="57">
        <f t="shared" si="528"/>
        <v>9473760</v>
      </c>
      <c r="J818" s="57">
        <v>0</v>
      </c>
      <c r="K818" s="57">
        <v>0</v>
      </c>
      <c r="L818" s="54">
        <v>0</v>
      </c>
      <c r="M818" s="57">
        <v>0</v>
      </c>
      <c r="N818" s="57">
        <v>0</v>
      </c>
      <c r="O818" s="57"/>
      <c r="P818" s="57">
        <v>0</v>
      </c>
      <c r="Q818" s="57">
        <v>0</v>
      </c>
      <c r="R818" s="57">
        <v>0</v>
      </c>
      <c r="S818" s="57">
        <v>0</v>
      </c>
      <c r="T818" s="57">
        <v>0</v>
      </c>
      <c r="U818" s="57">
        <v>0</v>
      </c>
      <c r="V818" s="57">
        <v>0</v>
      </c>
      <c r="W818" s="101">
        <v>1</v>
      </c>
      <c r="X818" s="57">
        <f t="shared" si="529"/>
        <v>200001.6</v>
      </c>
      <c r="Y818" s="101">
        <v>1</v>
      </c>
      <c r="Z818" s="57">
        <f t="shared" si="514"/>
        <v>202738.46</v>
      </c>
      <c r="AA818" s="73"/>
      <c r="AB818" s="74"/>
      <c r="AC818" s="74"/>
    </row>
    <row r="819" spans="1:29" s="36" customFormat="1" ht="30" x14ac:dyDescent="0.25">
      <c r="A819" s="101">
        <v>804</v>
      </c>
      <c r="B819" s="75">
        <v>499</v>
      </c>
      <c r="C819" s="55" t="s">
        <v>1876</v>
      </c>
      <c r="D819" s="56">
        <f>'Прил.1.1 -перечень домов'!D824</f>
        <v>1974</v>
      </c>
      <c r="E819" s="57">
        <v>6351.7</v>
      </c>
      <c r="F819" s="76">
        <f>SUM('Прил.1.1 -перечень домов'!J824)*(3.9*31+4.13*26+6.71*16+7.69*12+8.45*12+9.29*252)</f>
        <v>16431604.800000001</v>
      </c>
      <c r="G819" s="57">
        <f t="shared" si="505"/>
        <v>11993844.48</v>
      </c>
      <c r="H819" s="57">
        <v>0</v>
      </c>
      <c r="I819" s="57">
        <v>0</v>
      </c>
      <c r="J819" s="57">
        <v>0</v>
      </c>
      <c r="K819" s="57">
        <v>0</v>
      </c>
      <c r="L819" s="54">
        <v>0</v>
      </c>
      <c r="M819" s="57">
        <v>0</v>
      </c>
      <c r="N819" s="57">
        <v>1735</v>
      </c>
      <c r="O819" s="57">
        <v>6596</v>
      </c>
      <c r="P819" s="57">
        <f>O819*N819</f>
        <v>11444060</v>
      </c>
      <c r="Q819" s="57">
        <v>0</v>
      </c>
      <c r="R819" s="57">
        <v>0</v>
      </c>
      <c r="S819" s="57">
        <v>0</v>
      </c>
      <c r="T819" s="57">
        <v>0</v>
      </c>
      <c r="U819" s="57">
        <v>0</v>
      </c>
      <c r="V819" s="57">
        <v>0</v>
      </c>
      <c r="W819" s="101">
        <v>1</v>
      </c>
      <c r="X819" s="57">
        <f t="shared" ref="X819" si="530">E819*48</f>
        <v>304881.59999999998</v>
      </c>
      <c r="Y819" s="101">
        <v>1</v>
      </c>
      <c r="Z819" s="57">
        <f t="shared" si="514"/>
        <v>244902.88</v>
      </c>
      <c r="AA819" s="73"/>
      <c r="AB819" s="74"/>
      <c r="AC819" s="74"/>
    </row>
    <row r="820" spans="1:29" s="36" customFormat="1" ht="30" x14ac:dyDescent="0.25">
      <c r="A820" s="101">
        <v>805</v>
      </c>
      <c r="B820" s="75">
        <v>500</v>
      </c>
      <c r="C820" s="55" t="s">
        <v>1877</v>
      </c>
      <c r="D820" s="56">
        <f>'Прил.1.1 -перечень домов'!D825</f>
        <v>1960</v>
      </c>
      <c r="E820" s="79">
        <v>690.3</v>
      </c>
      <c r="F820" s="76">
        <f>SUM('Прил.1.1 -перечень домов'!J825)*(3.9*31+4.13*26+6.71*16+7.69*12+8.45*12+9.29*252)</f>
        <v>1808639.04</v>
      </c>
      <c r="G820" s="57">
        <f t="shared" si="505"/>
        <v>2438284.15</v>
      </c>
      <c r="H820" s="57">
        <v>0</v>
      </c>
      <c r="I820" s="57">
        <v>0</v>
      </c>
      <c r="J820" s="57">
        <v>0</v>
      </c>
      <c r="K820" s="57">
        <v>0</v>
      </c>
      <c r="L820" s="54">
        <v>0</v>
      </c>
      <c r="M820" s="57">
        <v>0</v>
      </c>
      <c r="N820" s="57">
        <v>0</v>
      </c>
      <c r="O820" s="57"/>
      <c r="P820" s="57">
        <v>0</v>
      </c>
      <c r="Q820" s="57">
        <v>0</v>
      </c>
      <c r="R820" s="57">
        <v>0</v>
      </c>
      <c r="S820" s="57">
        <v>0</v>
      </c>
      <c r="T820" s="57">
        <f>E820*3421</f>
        <v>2361516.2999999998</v>
      </c>
      <c r="U820" s="57">
        <v>0</v>
      </c>
      <c r="V820" s="57">
        <v>0</v>
      </c>
      <c r="W820" s="101">
        <v>1</v>
      </c>
      <c r="X820" s="57">
        <f>E820*38</f>
        <v>26231.4</v>
      </c>
      <c r="Y820" s="101">
        <v>1</v>
      </c>
      <c r="Z820" s="57">
        <f t="shared" si="514"/>
        <v>50536.45</v>
      </c>
      <c r="AA820" s="73">
        <v>180084.91</v>
      </c>
      <c r="AB820" s="74" t="s">
        <v>2131</v>
      </c>
      <c r="AC820" s="74">
        <v>2022</v>
      </c>
    </row>
    <row r="821" spans="1:29" s="36" customFormat="1" ht="30" x14ac:dyDescent="0.25">
      <c r="A821" s="101">
        <v>806</v>
      </c>
      <c r="B821" s="75">
        <v>501</v>
      </c>
      <c r="C821" s="55" t="s">
        <v>1878</v>
      </c>
      <c r="D821" s="56">
        <f>'Прил.1.1 -перечень домов'!D826</f>
        <v>1960</v>
      </c>
      <c r="E821" s="79">
        <v>975.5</v>
      </c>
      <c r="F821" s="76">
        <f>SUM('Прил.1.1 -перечень домов'!J826)*(3.9*31+4.13*26+6.71*16+7.69*12+8.45*12+9.29*252)</f>
        <v>2553220.7999999998</v>
      </c>
      <c r="G821" s="57">
        <f t="shared" si="505"/>
        <v>2745817.89</v>
      </c>
      <c r="H821" s="57">
        <v>0</v>
      </c>
      <c r="I821" s="57">
        <f>E821*2700</f>
        <v>2633850</v>
      </c>
      <c r="J821" s="57">
        <v>0</v>
      </c>
      <c r="K821" s="57">
        <v>0</v>
      </c>
      <c r="L821" s="54">
        <v>0</v>
      </c>
      <c r="M821" s="57">
        <v>0</v>
      </c>
      <c r="N821" s="57">
        <v>0</v>
      </c>
      <c r="O821" s="57"/>
      <c r="P821" s="57">
        <v>0</v>
      </c>
      <c r="Q821" s="57">
        <v>0</v>
      </c>
      <c r="R821" s="57">
        <v>0</v>
      </c>
      <c r="S821" s="57">
        <v>0</v>
      </c>
      <c r="T821" s="57">
        <v>0</v>
      </c>
      <c r="U821" s="57">
        <v>0</v>
      </c>
      <c r="V821" s="57">
        <v>0</v>
      </c>
      <c r="W821" s="101">
        <v>1</v>
      </c>
      <c r="X821" s="57">
        <f t="shared" ref="X821" si="531">E821*57</f>
        <v>55603.5</v>
      </c>
      <c r="Y821" s="101">
        <v>1</v>
      </c>
      <c r="Z821" s="57">
        <f t="shared" si="514"/>
        <v>56364.39</v>
      </c>
      <c r="AA821" s="73">
        <v>1986031.41</v>
      </c>
      <c r="AB821" s="74" t="s">
        <v>2122</v>
      </c>
      <c r="AC821" s="74">
        <v>2021</v>
      </c>
    </row>
    <row r="822" spans="1:29" s="36" customFormat="1" ht="30" x14ac:dyDescent="0.25">
      <c r="A822" s="101">
        <v>807</v>
      </c>
      <c r="B822" s="75">
        <v>502</v>
      </c>
      <c r="C822" s="55" t="s">
        <v>1879</v>
      </c>
      <c r="D822" s="56">
        <f>'Прил.1.1 -перечень домов'!D827</f>
        <v>1956</v>
      </c>
      <c r="E822" s="57">
        <v>442.1</v>
      </c>
      <c r="F822" s="76">
        <f>SUM('Прил.1.1 -перечень домов'!J827)*(3.9*31+4.13*26+6.71*16+7.69*12+8.45*12+9.29*252)</f>
        <v>1156197.1200000001</v>
      </c>
      <c r="G822" s="57">
        <f t="shared" si="505"/>
        <v>1775296.56</v>
      </c>
      <c r="H822" s="57">
        <v>0</v>
      </c>
      <c r="I822" s="57">
        <v>0</v>
      </c>
      <c r="J822" s="57">
        <v>0</v>
      </c>
      <c r="K822" s="57">
        <v>0</v>
      </c>
      <c r="L822" s="54">
        <v>0</v>
      </c>
      <c r="M822" s="57">
        <v>0</v>
      </c>
      <c r="N822" s="57">
        <v>365</v>
      </c>
      <c r="O822" s="57">
        <v>4705</v>
      </c>
      <c r="P822" s="57">
        <f t="shared" ref="P822:P826" si="532">O822*N822</f>
        <v>1717325</v>
      </c>
      <c r="Q822" s="57">
        <v>0</v>
      </c>
      <c r="R822" s="57">
        <v>0</v>
      </c>
      <c r="S822" s="57">
        <v>0</v>
      </c>
      <c r="T822" s="57">
        <v>0</v>
      </c>
      <c r="U822" s="57">
        <v>0</v>
      </c>
      <c r="V822" s="57">
        <v>0</v>
      </c>
      <c r="W822" s="101">
        <v>1</v>
      </c>
      <c r="X822" s="57">
        <f t="shared" ref="X822:X823" si="533">E822*48</f>
        <v>21220.799999999999</v>
      </c>
      <c r="Y822" s="101">
        <v>1</v>
      </c>
      <c r="Z822" s="57">
        <f t="shared" si="514"/>
        <v>36750.76</v>
      </c>
      <c r="AA822" s="73"/>
      <c r="AB822" s="74"/>
      <c r="AC822" s="74"/>
    </row>
    <row r="823" spans="1:29" s="36" customFormat="1" ht="30" x14ac:dyDescent="0.25">
      <c r="A823" s="101">
        <v>808</v>
      </c>
      <c r="B823" s="75">
        <v>503</v>
      </c>
      <c r="C823" s="55" t="s">
        <v>1880</v>
      </c>
      <c r="D823" s="56">
        <f>'Прил.1.1 -перечень домов'!D828</f>
        <v>1956</v>
      </c>
      <c r="E823" s="57">
        <v>437.1</v>
      </c>
      <c r="F823" s="76">
        <f>SUM('Прил.1.1 -перечень домов'!J828)*(3.9*31+4.13*26+6.71*16+7.69*12+8.45*12+9.29*252)</f>
        <v>1147872.96</v>
      </c>
      <c r="G823" s="57">
        <f t="shared" si="505"/>
        <v>1794279.3</v>
      </c>
      <c r="H823" s="57">
        <v>0</v>
      </c>
      <c r="I823" s="57">
        <v>0</v>
      </c>
      <c r="J823" s="57">
        <v>0</v>
      </c>
      <c r="K823" s="57">
        <v>0</v>
      </c>
      <c r="L823" s="54">
        <v>0</v>
      </c>
      <c r="M823" s="57">
        <v>0</v>
      </c>
      <c r="N823" s="57">
        <v>369</v>
      </c>
      <c r="O823" s="57">
        <v>4705</v>
      </c>
      <c r="P823" s="57">
        <f t="shared" si="532"/>
        <v>1736145</v>
      </c>
      <c r="Q823" s="57">
        <v>0</v>
      </c>
      <c r="R823" s="57">
        <v>0</v>
      </c>
      <c r="S823" s="57">
        <v>0</v>
      </c>
      <c r="T823" s="57">
        <v>0</v>
      </c>
      <c r="U823" s="57">
        <v>0</v>
      </c>
      <c r="V823" s="57">
        <v>0</v>
      </c>
      <c r="W823" s="101">
        <v>1</v>
      </c>
      <c r="X823" s="57">
        <f t="shared" si="533"/>
        <v>20980.799999999999</v>
      </c>
      <c r="Y823" s="101">
        <v>1</v>
      </c>
      <c r="Z823" s="57">
        <f t="shared" si="514"/>
        <v>37153.5</v>
      </c>
      <c r="AA823" s="73"/>
      <c r="AB823" s="74"/>
      <c r="AC823" s="74"/>
    </row>
    <row r="824" spans="1:29" s="36" customFormat="1" ht="30" x14ac:dyDescent="0.25">
      <c r="A824" s="101">
        <v>809</v>
      </c>
      <c r="B824" s="75">
        <v>504</v>
      </c>
      <c r="C824" s="55" t="s">
        <v>1881</v>
      </c>
      <c r="D824" s="56">
        <f>'Прил.1.1 -перечень домов'!D829</f>
        <v>1982</v>
      </c>
      <c r="E824" s="57">
        <v>4473.8</v>
      </c>
      <c r="F824" s="76">
        <f>SUM('Прил.1.1 -перечень домов'!J829)*(3.9*31+4.13*26+6.71*16+7.69*12+8.45*12+9.29*252)</f>
        <v>11155809.6</v>
      </c>
      <c r="G824" s="57">
        <f t="shared" ref="G824:G839" si="534">H824+I824+J824+K824+M824+P824+R824+T824+V824+X824+Z824</f>
        <v>3135380.54</v>
      </c>
      <c r="H824" s="57">
        <v>0</v>
      </c>
      <c r="I824" s="57">
        <v>0</v>
      </c>
      <c r="J824" s="57">
        <v>0</v>
      </c>
      <c r="K824" s="57">
        <v>0</v>
      </c>
      <c r="L824" s="54">
        <v>0</v>
      </c>
      <c r="M824" s="57">
        <v>0</v>
      </c>
      <c r="N824" s="57">
        <v>593</v>
      </c>
      <c r="O824" s="57">
        <v>4822</v>
      </c>
      <c r="P824" s="57">
        <f t="shared" si="532"/>
        <v>2859446</v>
      </c>
      <c r="Q824" s="57">
        <v>0</v>
      </c>
      <c r="R824" s="57">
        <v>0</v>
      </c>
      <c r="S824" s="57">
        <v>0</v>
      </c>
      <c r="T824" s="57">
        <v>0</v>
      </c>
      <c r="U824" s="57">
        <v>0</v>
      </c>
      <c r="V824" s="57">
        <v>0</v>
      </c>
      <c r="W824" s="101">
        <v>1</v>
      </c>
      <c r="X824" s="57">
        <f t="shared" ref="X824:X831" si="535">E824*48</f>
        <v>214742.39999999999</v>
      </c>
      <c r="Y824" s="101">
        <v>1</v>
      </c>
      <c r="Z824" s="57">
        <f t="shared" si="514"/>
        <v>61192.14</v>
      </c>
      <c r="AA824" s="73"/>
      <c r="AB824" s="74"/>
      <c r="AC824" s="74"/>
    </row>
    <row r="825" spans="1:29" s="36" customFormat="1" ht="30" x14ac:dyDescent="0.25">
      <c r="A825" s="101">
        <v>810</v>
      </c>
      <c r="B825" s="75">
        <v>505</v>
      </c>
      <c r="C825" s="55" t="s">
        <v>1882</v>
      </c>
      <c r="D825" s="56">
        <f>'Прил.1.1 -перечень домов'!D830</f>
        <v>1982</v>
      </c>
      <c r="E825" s="57">
        <v>4526.1000000000004</v>
      </c>
      <c r="F825" s="76">
        <f>SUM('Прил.1.1 -перечень домов'!J830)*(3.9*31+4.13*26+6.71*16+7.69*12+8.45*12+9.29*252)</f>
        <v>11151504</v>
      </c>
      <c r="G825" s="57">
        <f t="shared" si="534"/>
        <v>3266930.94</v>
      </c>
      <c r="H825" s="57">
        <v>0</v>
      </c>
      <c r="I825" s="57">
        <v>0</v>
      </c>
      <c r="J825" s="57">
        <v>0</v>
      </c>
      <c r="K825" s="57">
        <v>0</v>
      </c>
      <c r="L825" s="54">
        <v>0</v>
      </c>
      <c r="M825" s="57">
        <v>0</v>
      </c>
      <c r="N825" s="57">
        <v>619.20000000000005</v>
      </c>
      <c r="O825" s="57">
        <v>4822</v>
      </c>
      <c r="P825" s="57">
        <f t="shared" si="532"/>
        <v>2985782.4</v>
      </c>
      <c r="Q825" s="57">
        <v>0</v>
      </c>
      <c r="R825" s="57">
        <v>0</v>
      </c>
      <c r="S825" s="57">
        <v>0</v>
      </c>
      <c r="T825" s="57">
        <v>0</v>
      </c>
      <c r="U825" s="57">
        <v>0</v>
      </c>
      <c r="V825" s="57">
        <v>0</v>
      </c>
      <c r="W825" s="101">
        <v>1</v>
      </c>
      <c r="X825" s="57">
        <f t="shared" si="535"/>
        <v>217252.8</v>
      </c>
      <c r="Y825" s="101">
        <v>1</v>
      </c>
      <c r="Z825" s="57">
        <f t="shared" si="514"/>
        <v>63895.74</v>
      </c>
      <c r="AA825" s="73"/>
      <c r="AB825" s="74"/>
      <c r="AC825" s="74"/>
    </row>
    <row r="826" spans="1:29" s="36" customFormat="1" ht="30" x14ac:dyDescent="0.25">
      <c r="A826" s="101">
        <v>811</v>
      </c>
      <c r="B826" s="75">
        <v>506</v>
      </c>
      <c r="C826" s="55" t="s">
        <v>1883</v>
      </c>
      <c r="D826" s="56">
        <f>'Прил.1.1 -перечень домов'!D831</f>
        <v>1979</v>
      </c>
      <c r="E826" s="57">
        <v>2007.6</v>
      </c>
      <c r="F826" s="76">
        <f>SUM('Прил.1.1 -перечень домов'!J831)*(3.9*31+4.13*26+6.71*16+7.69*12+8.45*12+9.29*252)</f>
        <v>5287850.88</v>
      </c>
      <c r="G826" s="57">
        <f t="shared" si="534"/>
        <v>7112437.3899999997</v>
      </c>
      <c r="H826" s="57">
        <v>0</v>
      </c>
      <c r="I826" s="57">
        <v>0</v>
      </c>
      <c r="J826" s="57">
        <v>0</v>
      </c>
      <c r="K826" s="57">
        <v>0</v>
      </c>
      <c r="L826" s="54">
        <v>0</v>
      </c>
      <c r="M826" s="57">
        <v>0</v>
      </c>
      <c r="N826" s="57">
        <v>1041.4000000000001</v>
      </c>
      <c r="O826" s="57">
        <v>6596</v>
      </c>
      <c r="P826" s="57">
        <f t="shared" si="532"/>
        <v>6869074.4000000004</v>
      </c>
      <c r="Q826" s="57">
        <v>0</v>
      </c>
      <c r="R826" s="57">
        <v>0</v>
      </c>
      <c r="S826" s="57">
        <v>0</v>
      </c>
      <c r="T826" s="57">
        <v>0</v>
      </c>
      <c r="U826" s="57">
        <v>0</v>
      </c>
      <c r="V826" s="57">
        <v>0</v>
      </c>
      <c r="W826" s="101">
        <v>1</v>
      </c>
      <c r="X826" s="57">
        <f t="shared" si="535"/>
        <v>96364.800000000003</v>
      </c>
      <c r="Y826" s="101">
        <v>1</v>
      </c>
      <c r="Z826" s="57">
        <f t="shared" si="514"/>
        <v>146998.19</v>
      </c>
      <c r="AA826" s="73"/>
      <c r="AB826" s="74"/>
      <c r="AC826" s="74"/>
    </row>
    <row r="827" spans="1:29" s="36" customFormat="1" ht="30" x14ac:dyDescent="0.25">
      <c r="A827" s="101">
        <v>812</v>
      </c>
      <c r="B827" s="75">
        <v>507</v>
      </c>
      <c r="C827" s="55" t="s">
        <v>1884</v>
      </c>
      <c r="D827" s="56">
        <f>'Прил.1.1 -перечень домов'!D832</f>
        <v>1992</v>
      </c>
      <c r="E827" s="79">
        <v>2232.1999999999998</v>
      </c>
      <c r="F827" s="76">
        <f>SUM('Прил.1.1 -перечень домов'!J832)*(3.9*31+4.13*26+6.71*16+7.69*12+8.45*12+9.29*252)</f>
        <v>5859060.4800000004</v>
      </c>
      <c r="G827" s="57">
        <f t="shared" si="534"/>
        <v>6283151.9199999999</v>
      </c>
      <c r="H827" s="57">
        <v>0</v>
      </c>
      <c r="I827" s="57">
        <f>E827*2700</f>
        <v>6026940</v>
      </c>
      <c r="J827" s="57">
        <v>0</v>
      </c>
      <c r="K827" s="57">
        <v>0</v>
      </c>
      <c r="L827" s="54">
        <v>0</v>
      </c>
      <c r="M827" s="78">
        <v>0</v>
      </c>
      <c r="N827" s="79">
        <v>0</v>
      </c>
      <c r="O827" s="79"/>
      <c r="P827" s="78">
        <v>0</v>
      </c>
      <c r="Q827" s="78">
        <v>0</v>
      </c>
      <c r="R827" s="78">
        <v>0</v>
      </c>
      <c r="S827" s="78">
        <v>0</v>
      </c>
      <c r="T827" s="78">
        <v>0</v>
      </c>
      <c r="U827" s="78">
        <v>0</v>
      </c>
      <c r="V827" s="78">
        <v>0</v>
      </c>
      <c r="W827" s="101">
        <v>1</v>
      </c>
      <c r="X827" s="57">
        <f>E827*57</f>
        <v>127235.4</v>
      </c>
      <c r="Y827" s="101">
        <v>1</v>
      </c>
      <c r="Z827" s="57">
        <f t="shared" si="514"/>
        <v>128976.52</v>
      </c>
      <c r="AA827" s="73"/>
      <c r="AB827" s="74"/>
      <c r="AC827" s="74"/>
    </row>
    <row r="828" spans="1:29" s="36" customFormat="1" ht="30" x14ac:dyDescent="0.25">
      <c r="A828" s="101">
        <v>813</v>
      </c>
      <c r="B828" s="75">
        <v>508</v>
      </c>
      <c r="C828" s="55" t="s">
        <v>1885</v>
      </c>
      <c r="D828" s="56">
        <f>'Прил.1.1 -перечень домов'!D833</f>
        <v>1993</v>
      </c>
      <c r="E828" s="57">
        <v>2265.6</v>
      </c>
      <c r="F828" s="76">
        <f>SUM('Прил.1.1 -перечень домов'!J833)*(3.9*31+4.13*26+6.71*16+7.69*12+8.45*12+9.29*252)</f>
        <v>6050803.2000000002</v>
      </c>
      <c r="G828" s="57">
        <f t="shared" si="534"/>
        <v>8120572.8099999996</v>
      </c>
      <c r="H828" s="57">
        <v>0</v>
      </c>
      <c r="I828" s="57">
        <v>0</v>
      </c>
      <c r="J828" s="57">
        <v>0</v>
      </c>
      <c r="K828" s="57">
        <v>0</v>
      </c>
      <c r="L828" s="54">
        <v>0</v>
      </c>
      <c r="M828" s="57">
        <v>0</v>
      </c>
      <c r="N828" s="57">
        <v>1189.2</v>
      </c>
      <c r="O828" s="57">
        <v>6596</v>
      </c>
      <c r="P828" s="57">
        <f>O828*N828</f>
        <v>7843963.2000000002</v>
      </c>
      <c r="Q828" s="57">
        <v>0</v>
      </c>
      <c r="R828" s="57">
        <v>0</v>
      </c>
      <c r="S828" s="57">
        <v>0</v>
      </c>
      <c r="T828" s="57">
        <v>0</v>
      </c>
      <c r="U828" s="57">
        <v>0</v>
      </c>
      <c r="V828" s="57">
        <v>0</v>
      </c>
      <c r="W828" s="101">
        <v>1</v>
      </c>
      <c r="X828" s="57">
        <f t="shared" si="535"/>
        <v>108748.8</v>
      </c>
      <c r="Y828" s="101">
        <v>1</v>
      </c>
      <c r="Z828" s="57">
        <f t="shared" si="514"/>
        <v>167860.81</v>
      </c>
      <c r="AA828" s="73"/>
      <c r="AB828" s="74"/>
      <c r="AC828" s="74"/>
    </row>
    <row r="829" spans="1:29" s="36" customFormat="1" ht="30" x14ac:dyDescent="0.25">
      <c r="A829" s="101">
        <v>814</v>
      </c>
      <c r="B829" s="75">
        <v>509</v>
      </c>
      <c r="C829" s="55" t="s">
        <v>1886</v>
      </c>
      <c r="D829" s="56">
        <f>'Прил.1.1 -перечень домов'!D834</f>
        <v>1960</v>
      </c>
      <c r="E829" s="79">
        <v>2189</v>
      </c>
      <c r="F829" s="76">
        <f>SUM('Прил.1.1 -перечень домов'!J834)*(3.9*31+4.13*26+6.71*16+7.69*12+8.45*12+9.29*252)</f>
        <v>5843273.2800000003</v>
      </c>
      <c r="G829" s="57">
        <f t="shared" si="534"/>
        <v>8705557.1199999992</v>
      </c>
      <c r="H829" s="57">
        <v>0</v>
      </c>
      <c r="I829" s="57">
        <f>E829*2700</f>
        <v>5910300</v>
      </c>
      <c r="J829" s="57">
        <f>E829*855</f>
        <v>1871595</v>
      </c>
      <c r="K829" s="57">
        <f t="shared" ref="K829" si="536">E829*228</f>
        <v>499092</v>
      </c>
      <c r="L829" s="54">
        <v>0</v>
      </c>
      <c r="M829" s="57">
        <v>0</v>
      </c>
      <c r="N829" s="79">
        <v>0</v>
      </c>
      <c r="O829" s="79"/>
      <c r="P829" s="57">
        <v>0</v>
      </c>
      <c r="Q829" s="57">
        <v>0</v>
      </c>
      <c r="R829" s="57">
        <v>0</v>
      </c>
      <c r="S829" s="57">
        <v>0</v>
      </c>
      <c r="T829" s="57">
        <v>0</v>
      </c>
      <c r="U829" s="57">
        <v>0</v>
      </c>
      <c r="V829" s="57">
        <v>0</v>
      </c>
      <c r="W829" s="101">
        <v>3</v>
      </c>
      <c r="X829" s="57">
        <f>E829*57+E829*28+E829*28</f>
        <v>247357</v>
      </c>
      <c r="Y829" s="101">
        <v>3</v>
      </c>
      <c r="Z829" s="57">
        <f t="shared" si="514"/>
        <v>177213.12</v>
      </c>
      <c r="AA829" s="73">
        <v>2897686.7</v>
      </c>
      <c r="AB829" s="74" t="s">
        <v>2121</v>
      </c>
      <c r="AC829" s="74">
        <v>2021</v>
      </c>
    </row>
    <row r="830" spans="1:29" s="36" customFormat="1" ht="30" x14ac:dyDescent="0.25">
      <c r="A830" s="101">
        <v>815</v>
      </c>
      <c r="B830" s="75">
        <v>510</v>
      </c>
      <c r="C830" s="55" t="s">
        <v>1887</v>
      </c>
      <c r="D830" s="56">
        <f>'Прил.1.1 -перечень домов'!D835</f>
        <v>1973</v>
      </c>
      <c r="E830" s="57">
        <v>2990</v>
      </c>
      <c r="F830" s="76">
        <f>SUM('Прил.1.1 -перечень домов'!J835)*(3.9*31+4.13*26+6.71*16+7.69*12+8.45*12+9.29*252)</f>
        <v>7707024</v>
      </c>
      <c r="G830" s="57">
        <f t="shared" si="534"/>
        <v>6456233.6699999999</v>
      </c>
      <c r="H830" s="57">
        <v>0</v>
      </c>
      <c r="I830" s="57">
        <v>0</v>
      </c>
      <c r="J830" s="57">
        <v>0</v>
      </c>
      <c r="K830" s="57">
        <v>0</v>
      </c>
      <c r="L830" s="54">
        <v>0</v>
      </c>
      <c r="M830" s="57">
        <v>0</v>
      </c>
      <c r="N830" s="57">
        <v>937</v>
      </c>
      <c r="O830" s="57">
        <v>6596</v>
      </c>
      <c r="P830" s="57">
        <f t="shared" ref="P830:P831" si="537">O830*N830</f>
        <v>6180452</v>
      </c>
      <c r="Q830" s="57">
        <v>0</v>
      </c>
      <c r="R830" s="57">
        <v>0</v>
      </c>
      <c r="S830" s="57">
        <v>0</v>
      </c>
      <c r="T830" s="57">
        <v>0</v>
      </c>
      <c r="U830" s="57">
        <v>0</v>
      </c>
      <c r="V830" s="57">
        <v>0</v>
      </c>
      <c r="W830" s="101">
        <v>1</v>
      </c>
      <c r="X830" s="57">
        <f t="shared" si="535"/>
        <v>143520</v>
      </c>
      <c r="Y830" s="101">
        <v>1</v>
      </c>
      <c r="Z830" s="57">
        <f t="shared" si="514"/>
        <v>132261.67000000001</v>
      </c>
      <c r="AA830" s="73"/>
      <c r="AB830" s="74"/>
      <c r="AC830" s="74"/>
    </row>
    <row r="831" spans="1:29" s="36" customFormat="1" ht="30" x14ac:dyDescent="0.25">
      <c r="A831" s="101">
        <v>816</v>
      </c>
      <c r="B831" s="75">
        <v>511</v>
      </c>
      <c r="C831" s="55" t="s">
        <v>1888</v>
      </c>
      <c r="D831" s="56">
        <f>'Прил.1.1 -перечень домов'!D836</f>
        <v>1982</v>
      </c>
      <c r="E831" s="57">
        <v>3593.5</v>
      </c>
      <c r="F831" s="76">
        <f>SUM('Прил.1.1 -перечень домов'!J836)*(3.9*31+4.13*26+6.71*16+7.69*12+8.45*12+9.29*252)</f>
        <v>9610099.1999999993</v>
      </c>
      <c r="G831" s="57">
        <f t="shared" si="534"/>
        <v>4176668.12</v>
      </c>
      <c r="H831" s="57">
        <v>0</v>
      </c>
      <c r="I831" s="57">
        <v>0</v>
      </c>
      <c r="J831" s="57">
        <v>0</v>
      </c>
      <c r="K831" s="57">
        <v>0</v>
      </c>
      <c r="L831" s="54">
        <v>0</v>
      </c>
      <c r="M831" s="57">
        <v>0</v>
      </c>
      <c r="N831" s="57">
        <v>813</v>
      </c>
      <c r="O831" s="57">
        <v>4822</v>
      </c>
      <c r="P831" s="57">
        <f t="shared" si="537"/>
        <v>3920286</v>
      </c>
      <c r="Q831" s="57">
        <v>0</v>
      </c>
      <c r="R831" s="57">
        <v>0</v>
      </c>
      <c r="S831" s="57">
        <v>0</v>
      </c>
      <c r="T831" s="57">
        <v>0</v>
      </c>
      <c r="U831" s="57">
        <v>0</v>
      </c>
      <c r="V831" s="57">
        <v>0</v>
      </c>
      <c r="W831" s="101">
        <v>1</v>
      </c>
      <c r="X831" s="57">
        <f t="shared" si="535"/>
        <v>172488</v>
      </c>
      <c r="Y831" s="101">
        <v>1</v>
      </c>
      <c r="Z831" s="57">
        <f t="shared" si="514"/>
        <v>83894.12</v>
      </c>
      <c r="AA831" s="73"/>
      <c r="AB831" s="74"/>
      <c r="AC831" s="74"/>
    </row>
    <row r="832" spans="1:29" s="36" customFormat="1" ht="30" x14ac:dyDescent="0.25">
      <c r="A832" s="101">
        <v>817</v>
      </c>
      <c r="B832" s="75">
        <v>512</v>
      </c>
      <c r="C832" s="55" t="s">
        <v>1889</v>
      </c>
      <c r="D832" s="56">
        <f>'Прил.1.1 -перечень домов'!D837</f>
        <v>1983</v>
      </c>
      <c r="E832" s="79">
        <v>4174.8</v>
      </c>
      <c r="F832" s="76">
        <f>SUM('Прил.1.1 -перечень домов'!J837)*(3.9*31+4.13*26+6.71*16+7.69*12+8.45*12+9.29*252)</f>
        <v>11022910.08</v>
      </c>
      <c r="G832" s="57">
        <f t="shared" si="534"/>
        <v>3330359.03</v>
      </c>
      <c r="H832" s="57">
        <f t="shared" ref="H832:H833" si="538">E832*735</f>
        <v>3068478</v>
      </c>
      <c r="I832" s="57">
        <v>0</v>
      </c>
      <c r="J832" s="57">
        <v>0</v>
      </c>
      <c r="K832" s="57">
        <v>0</v>
      </c>
      <c r="L832" s="54">
        <v>0</v>
      </c>
      <c r="M832" s="57">
        <v>0</v>
      </c>
      <c r="N832" s="57">
        <v>0</v>
      </c>
      <c r="O832" s="57"/>
      <c r="P832" s="57">
        <v>0</v>
      </c>
      <c r="Q832" s="57">
        <v>0</v>
      </c>
      <c r="R832" s="57">
        <v>0</v>
      </c>
      <c r="S832" s="57">
        <v>0</v>
      </c>
      <c r="T832" s="57">
        <v>0</v>
      </c>
      <c r="U832" s="57">
        <v>0</v>
      </c>
      <c r="V832" s="57">
        <v>0</v>
      </c>
      <c r="W832" s="101">
        <v>1</v>
      </c>
      <c r="X832" s="57">
        <f>E832*47</f>
        <v>196215.6</v>
      </c>
      <c r="Y832" s="101">
        <v>1</v>
      </c>
      <c r="Z832" s="57">
        <f t="shared" si="514"/>
        <v>65665.429999999993</v>
      </c>
      <c r="AA832" s="73"/>
      <c r="AB832" s="74"/>
      <c r="AC832" s="74"/>
    </row>
    <row r="833" spans="1:29" s="36" customFormat="1" ht="30" x14ac:dyDescent="0.25">
      <c r="A833" s="101">
        <v>818</v>
      </c>
      <c r="B833" s="75">
        <v>513</v>
      </c>
      <c r="C833" s="55" t="s">
        <v>1890</v>
      </c>
      <c r="D833" s="56">
        <f>'Прил.1.1 -перечень домов'!D838</f>
        <v>1971</v>
      </c>
      <c r="E833" s="79">
        <v>4929.8999999999996</v>
      </c>
      <c r="F833" s="76">
        <f>SUM('Прил.1.1 -перечень домов'!J838)*(3.9*31+4.13*26+6.71*16+7.69*12+8.45*12+9.29*252)</f>
        <v>12696927.359999999</v>
      </c>
      <c r="G833" s="57">
        <f t="shared" si="534"/>
        <v>3932724.2</v>
      </c>
      <c r="H833" s="57">
        <f t="shared" si="538"/>
        <v>3623476.5</v>
      </c>
      <c r="I833" s="57">
        <v>0</v>
      </c>
      <c r="J833" s="57">
        <v>0</v>
      </c>
      <c r="K833" s="57">
        <v>0</v>
      </c>
      <c r="L833" s="54">
        <v>0</v>
      </c>
      <c r="M833" s="57">
        <v>0</v>
      </c>
      <c r="N833" s="57">
        <v>0</v>
      </c>
      <c r="O833" s="57"/>
      <c r="P833" s="57">
        <v>0</v>
      </c>
      <c r="Q833" s="57">
        <v>0</v>
      </c>
      <c r="R833" s="57">
        <v>0</v>
      </c>
      <c r="S833" s="57">
        <v>0</v>
      </c>
      <c r="T833" s="57">
        <v>0</v>
      </c>
      <c r="U833" s="57">
        <v>0</v>
      </c>
      <c r="V833" s="57">
        <v>0</v>
      </c>
      <c r="W833" s="101">
        <v>1</v>
      </c>
      <c r="X833" s="57">
        <f>E833*47</f>
        <v>231705.3</v>
      </c>
      <c r="Y833" s="101">
        <v>1</v>
      </c>
      <c r="Z833" s="57">
        <f t="shared" si="514"/>
        <v>77542.399999999994</v>
      </c>
      <c r="AA833" s="73"/>
      <c r="AB833" s="74"/>
      <c r="AC833" s="74"/>
    </row>
    <row r="834" spans="1:29" s="36" customFormat="1" ht="30" x14ac:dyDescent="0.25">
      <c r="A834" s="101">
        <v>819</v>
      </c>
      <c r="B834" s="75">
        <v>514</v>
      </c>
      <c r="C834" s="55" t="s">
        <v>1891</v>
      </c>
      <c r="D834" s="56">
        <f>'Прил.1.1 -перечень домов'!D839</f>
        <v>1961</v>
      </c>
      <c r="E834" s="57">
        <v>1676</v>
      </c>
      <c r="F834" s="76">
        <f>SUM('Прил.1.1 -перечень домов'!J839)*(3.9*31+4.13*26+6.71*16+7.69*12+8.45*12+9.29*252)</f>
        <v>4469212.8</v>
      </c>
      <c r="G834" s="57">
        <f t="shared" si="534"/>
        <v>5613672.9100000001</v>
      </c>
      <c r="H834" s="57">
        <v>0</v>
      </c>
      <c r="I834" s="57">
        <v>0</v>
      </c>
      <c r="J834" s="57">
        <v>0</v>
      </c>
      <c r="K834" s="57">
        <v>0</v>
      </c>
      <c r="L834" s="54">
        <v>0</v>
      </c>
      <c r="M834" s="57">
        <v>0</v>
      </c>
      <c r="N834" s="57">
        <v>821.3</v>
      </c>
      <c r="O834" s="57">
        <v>6596</v>
      </c>
      <c r="P834" s="57">
        <f>O834*N834</f>
        <v>5417294.7999999998</v>
      </c>
      <c r="Q834" s="57">
        <v>0</v>
      </c>
      <c r="R834" s="57">
        <v>0</v>
      </c>
      <c r="S834" s="57">
        <v>0</v>
      </c>
      <c r="T834" s="57">
        <v>0</v>
      </c>
      <c r="U834" s="57">
        <v>0</v>
      </c>
      <c r="V834" s="57">
        <v>0</v>
      </c>
      <c r="W834" s="101">
        <v>1</v>
      </c>
      <c r="X834" s="57">
        <f t="shared" ref="X834" si="539">E834*48</f>
        <v>80448</v>
      </c>
      <c r="Y834" s="101">
        <v>1</v>
      </c>
      <c r="Z834" s="57">
        <f t="shared" si="514"/>
        <v>115930.11</v>
      </c>
      <c r="AA834" s="73">
        <v>98512.51</v>
      </c>
      <c r="AB834" s="74" t="s">
        <v>2127</v>
      </c>
      <c r="AC834" s="74">
        <v>2020</v>
      </c>
    </row>
    <row r="835" spans="1:29" s="36" customFormat="1" ht="30" x14ac:dyDescent="0.25">
      <c r="A835" s="101">
        <v>820</v>
      </c>
      <c r="B835" s="75">
        <v>515</v>
      </c>
      <c r="C835" s="55" t="s">
        <v>1892</v>
      </c>
      <c r="D835" s="56">
        <f>'Прил.1.1 -перечень домов'!D840</f>
        <v>1966</v>
      </c>
      <c r="E835" s="79">
        <v>4882.8999999999996</v>
      </c>
      <c r="F835" s="76">
        <f>SUM('Прил.1.1 -перечень домов'!J840)*(3.9*31+4.13*26+6.71*16+7.69*12+8.45*12+9.29*252)</f>
        <v>12603926.4</v>
      </c>
      <c r="G835" s="57">
        <f t="shared" si="534"/>
        <v>3895230.93</v>
      </c>
      <c r="H835" s="57">
        <f t="shared" ref="H835:H837" si="540">E835*735</f>
        <v>3588931.5</v>
      </c>
      <c r="I835" s="57">
        <v>0</v>
      </c>
      <c r="J835" s="57">
        <v>0</v>
      </c>
      <c r="K835" s="57">
        <v>0</v>
      </c>
      <c r="L835" s="54">
        <v>0</v>
      </c>
      <c r="M835" s="57">
        <v>0</v>
      </c>
      <c r="N835" s="57">
        <v>0</v>
      </c>
      <c r="O835" s="57"/>
      <c r="P835" s="57">
        <v>0</v>
      </c>
      <c r="Q835" s="57">
        <v>0</v>
      </c>
      <c r="R835" s="57">
        <v>0</v>
      </c>
      <c r="S835" s="57">
        <v>0</v>
      </c>
      <c r="T835" s="57">
        <v>0</v>
      </c>
      <c r="U835" s="57">
        <v>0</v>
      </c>
      <c r="V835" s="57">
        <v>0</v>
      </c>
      <c r="W835" s="101">
        <v>1</v>
      </c>
      <c r="X835" s="57">
        <f t="shared" ref="X835:X839" si="541">E835*47</f>
        <v>229496.3</v>
      </c>
      <c r="Y835" s="101">
        <v>1</v>
      </c>
      <c r="Z835" s="57">
        <f t="shared" si="514"/>
        <v>76803.13</v>
      </c>
      <c r="AA835" s="73"/>
      <c r="AB835" s="74"/>
      <c r="AC835" s="74"/>
    </row>
    <row r="836" spans="1:29" s="36" customFormat="1" ht="30" x14ac:dyDescent="0.25">
      <c r="A836" s="101">
        <v>821</v>
      </c>
      <c r="B836" s="75">
        <v>516</v>
      </c>
      <c r="C836" s="55" t="s">
        <v>1893</v>
      </c>
      <c r="D836" s="56">
        <f>'Прил.1.1 -перечень домов'!D841</f>
        <v>1968</v>
      </c>
      <c r="E836" s="79">
        <v>4845.2</v>
      </c>
      <c r="F836" s="76">
        <f>SUM('Прил.1.1 -перечень домов'!J841)*(3.9*31+4.13*26+6.71*16+7.69*12+8.45*12+9.29*252)</f>
        <v>12619713.6</v>
      </c>
      <c r="G836" s="57">
        <f t="shared" si="534"/>
        <v>3865156.55</v>
      </c>
      <c r="H836" s="57">
        <f t="shared" si="540"/>
        <v>3561222</v>
      </c>
      <c r="I836" s="57">
        <v>0</v>
      </c>
      <c r="J836" s="57">
        <v>0</v>
      </c>
      <c r="K836" s="57">
        <v>0</v>
      </c>
      <c r="L836" s="54">
        <v>0</v>
      </c>
      <c r="M836" s="57">
        <v>0</v>
      </c>
      <c r="N836" s="57">
        <v>0</v>
      </c>
      <c r="O836" s="57"/>
      <c r="P836" s="57">
        <v>0</v>
      </c>
      <c r="Q836" s="57">
        <v>0</v>
      </c>
      <c r="R836" s="57">
        <v>0</v>
      </c>
      <c r="S836" s="57">
        <v>0</v>
      </c>
      <c r="T836" s="57">
        <v>0</v>
      </c>
      <c r="U836" s="57">
        <v>0</v>
      </c>
      <c r="V836" s="57">
        <v>0</v>
      </c>
      <c r="W836" s="101">
        <v>1</v>
      </c>
      <c r="X836" s="57">
        <f t="shared" si="541"/>
        <v>227724.4</v>
      </c>
      <c r="Y836" s="101">
        <v>1</v>
      </c>
      <c r="Z836" s="57">
        <f t="shared" si="514"/>
        <v>76210.149999999994</v>
      </c>
      <c r="AA836" s="73"/>
      <c r="AB836" s="74"/>
      <c r="AC836" s="74"/>
    </row>
    <row r="837" spans="1:29" s="36" customFormat="1" ht="30" x14ac:dyDescent="0.25">
      <c r="A837" s="101">
        <v>822</v>
      </c>
      <c r="B837" s="75">
        <v>517</v>
      </c>
      <c r="C837" s="55" t="s">
        <v>1894</v>
      </c>
      <c r="D837" s="56">
        <f>'Прил.1.1 -перечень домов'!D842</f>
        <v>1968</v>
      </c>
      <c r="E837" s="79">
        <v>4870.3</v>
      </c>
      <c r="F837" s="76">
        <f>SUM('Прил.1.1 -перечень домов'!J842)*(3.9*31+4.13*26+6.71*16+7.69*12+8.45*12+9.29*252)</f>
        <v>12653584.32</v>
      </c>
      <c r="G837" s="57">
        <f t="shared" si="534"/>
        <v>3885179.55</v>
      </c>
      <c r="H837" s="57">
        <f t="shared" si="540"/>
        <v>3579670.5</v>
      </c>
      <c r="I837" s="57">
        <v>0</v>
      </c>
      <c r="J837" s="57">
        <v>0</v>
      </c>
      <c r="K837" s="57">
        <v>0</v>
      </c>
      <c r="L837" s="54">
        <v>0</v>
      </c>
      <c r="M837" s="57">
        <v>0</v>
      </c>
      <c r="N837" s="57">
        <v>0</v>
      </c>
      <c r="O837" s="57"/>
      <c r="P837" s="57">
        <v>0</v>
      </c>
      <c r="Q837" s="57">
        <v>0</v>
      </c>
      <c r="R837" s="57">
        <v>0</v>
      </c>
      <c r="S837" s="57">
        <v>0</v>
      </c>
      <c r="T837" s="57">
        <v>0</v>
      </c>
      <c r="U837" s="57">
        <v>0</v>
      </c>
      <c r="V837" s="57">
        <v>0</v>
      </c>
      <c r="W837" s="101">
        <v>1</v>
      </c>
      <c r="X837" s="57">
        <f t="shared" si="541"/>
        <v>228904.1</v>
      </c>
      <c r="Y837" s="101">
        <v>1</v>
      </c>
      <c r="Z837" s="57">
        <f t="shared" si="514"/>
        <v>76604.95</v>
      </c>
      <c r="AA837" s="73"/>
      <c r="AB837" s="74"/>
      <c r="AC837" s="74"/>
    </row>
    <row r="838" spans="1:29" s="36" customFormat="1" ht="30" x14ac:dyDescent="0.25">
      <c r="A838" s="101">
        <v>823</v>
      </c>
      <c r="B838" s="75">
        <v>518</v>
      </c>
      <c r="C838" s="55" t="s">
        <v>1895</v>
      </c>
      <c r="D838" s="56">
        <f>'Прил.1.1 -перечень домов'!D843</f>
        <v>1968</v>
      </c>
      <c r="E838" s="79">
        <v>6345.9</v>
      </c>
      <c r="F838" s="76">
        <f>SUM('Прил.1.1 -перечень домов'!J843)*(3.9*31+4.13*26+6.71*16+7.69*12+8.45*12+9.29*252)</f>
        <v>16427873.279999999</v>
      </c>
      <c r="G838" s="57">
        <f t="shared" si="534"/>
        <v>7375053.9500000002</v>
      </c>
      <c r="H838" s="57">
        <v>0</v>
      </c>
      <c r="I838" s="57">
        <v>0</v>
      </c>
      <c r="J838" s="57">
        <f>E838*855</f>
        <v>5425744.5</v>
      </c>
      <c r="K838" s="57">
        <f t="shared" ref="K838" si="542">E838*228</f>
        <v>1446865.2</v>
      </c>
      <c r="L838" s="54">
        <v>0</v>
      </c>
      <c r="M838" s="57">
        <v>0</v>
      </c>
      <c r="N838" s="57">
        <v>0</v>
      </c>
      <c r="O838" s="57"/>
      <c r="P838" s="57">
        <v>0</v>
      </c>
      <c r="Q838" s="57">
        <v>0</v>
      </c>
      <c r="R838" s="57">
        <v>0</v>
      </c>
      <c r="S838" s="57">
        <v>0</v>
      </c>
      <c r="T838" s="57">
        <v>0</v>
      </c>
      <c r="U838" s="57">
        <v>0</v>
      </c>
      <c r="V838" s="57">
        <v>0</v>
      </c>
      <c r="W838" s="101">
        <v>2</v>
      </c>
      <c r="X838" s="57">
        <f>E838*28+E838*28</f>
        <v>355370.4</v>
      </c>
      <c r="Y838" s="101">
        <v>2</v>
      </c>
      <c r="Z838" s="57">
        <f t="shared" si="514"/>
        <v>147073.85</v>
      </c>
      <c r="AA838" s="73"/>
      <c r="AB838" s="74"/>
      <c r="AC838" s="74"/>
    </row>
    <row r="839" spans="1:29" s="36" customFormat="1" ht="30" x14ac:dyDescent="0.25">
      <c r="A839" s="101">
        <v>824</v>
      </c>
      <c r="B839" s="75">
        <v>519</v>
      </c>
      <c r="C839" s="55" t="s">
        <v>1896</v>
      </c>
      <c r="D839" s="56">
        <f>'Прил.1.1 -перечень домов'!D844</f>
        <v>1978</v>
      </c>
      <c r="E839" s="79">
        <v>9809.9500000000007</v>
      </c>
      <c r="F839" s="76">
        <f>SUM('Прил.1.1 -перечень домов'!J844)*(3.9*31+4.13*26+6.71*16+7.69*12+8.45*12+9.29*252)</f>
        <v>22021565.280000001</v>
      </c>
      <c r="G839" s="57">
        <f t="shared" si="534"/>
        <v>7825681.5999999996</v>
      </c>
      <c r="H839" s="57">
        <f t="shared" ref="H839" si="543">E839*735</f>
        <v>7210313.25</v>
      </c>
      <c r="I839" s="57">
        <v>0</v>
      </c>
      <c r="J839" s="57">
        <v>0</v>
      </c>
      <c r="K839" s="57">
        <v>0</v>
      </c>
      <c r="L839" s="54">
        <v>0</v>
      </c>
      <c r="M839" s="57">
        <v>0</v>
      </c>
      <c r="N839" s="57">
        <v>0</v>
      </c>
      <c r="O839" s="57"/>
      <c r="P839" s="57">
        <v>0</v>
      </c>
      <c r="Q839" s="57">
        <v>0</v>
      </c>
      <c r="R839" s="57">
        <v>0</v>
      </c>
      <c r="S839" s="57">
        <v>0</v>
      </c>
      <c r="T839" s="57">
        <v>0</v>
      </c>
      <c r="U839" s="57">
        <v>0</v>
      </c>
      <c r="V839" s="57">
        <v>0</v>
      </c>
      <c r="W839" s="101">
        <v>1</v>
      </c>
      <c r="X839" s="57">
        <f t="shared" si="541"/>
        <v>461067.65</v>
      </c>
      <c r="Y839" s="101">
        <v>1</v>
      </c>
      <c r="Z839" s="57">
        <f t="shared" si="514"/>
        <v>154300.70000000001</v>
      </c>
      <c r="AA839" s="73"/>
      <c r="AB839" s="74"/>
      <c r="AC839" s="74"/>
    </row>
    <row r="840" spans="1:29" s="36" customFormat="1" ht="30" x14ac:dyDescent="0.25">
      <c r="A840" s="101">
        <v>825</v>
      </c>
      <c r="B840" s="75">
        <v>520</v>
      </c>
      <c r="C840" s="55" t="s">
        <v>1897</v>
      </c>
      <c r="D840" s="56">
        <f>'Прил.1.1 -перечень домов'!D845</f>
        <v>1957</v>
      </c>
      <c r="E840" s="79">
        <v>441.9</v>
      </c>
      <c r="F840" s="76">
        <f>SUM('Прил.1.1 -перечень домов'!J845)*(3.9*31+4.13*26+6.71*16+7.69*12+8.45*12+9.29*252)</f>
        <v>1159354.56</v>
      </c>
      <c r="G840" s="57">
        <f t="shared" ref="G840:G852" si="544">H840+I840+J840+K840+M840+P840+R840+T840+V840+X840+Z840</f>
        <v>1560883.33</v>
      </c>
      <c r="H840" s="78">
        <v>0</v>
      </c>
      <c r="I840" s="78">
        <v>0</v>
      </c>
      <c r="J840" s="78">
        <v>0</v>
      </c>
      <c r="K840" s="78">
        <v>0</v>
      </c>
      <c r="L840" s="54">
        <v>0</v>
      </c>
      <c r="M840" s="78">
        <v>0</v>
      </c>
      <c r="N840" s="78">
        <v>0</v>
      </c>
      <c r="O840" s="78"/>
      <c r="P840" s="78">
        <v>0</v>
      </c>
      <c r="Q840" s="78">
        <v>0</v>
      </c>
      <c r="R840" s="78">
        <v>0</v>
      </c>
      <c r="S840" s="78">
        <v>0</v>
      </c>
      <c r="T840" s="57">
        <f>E840*3421</f>
        <v>1511739.9</v>
      </c>
      <c r="U840" s="78">
        <v>0</v>
      </c>
      <c r="V840" s="78">
        <v>0</v>
      </c>
      <c r="W840" s="101">
        <v>1</v>
      </c>
      <c r="X840" s="57">
        <f>E840*38</f>
        <v>16792.2</v>
      </c>
      <c r="Y840" s="101">
        <v>1</v>
      </c>
      <c r="Z840" s="57">
        <f t="shared" si="514"/>
        <v>32351.23</v>
      </c>
      <c r="AA840" s="73">
        <v>1606380.79</v>
      </c>
      <c r="AB840" s="74" t="s">
        <v>2121</v>
      </c>
      <c r="AC840" s="74">
        <v>2022</v>
      </c>
    </row>
    <row r="841" spans="1:29" s="36" customFormat="1" ht="30" x14ac:dyDescent="0.25">
      <c r="A841" s="101">
        <v>826</v>
      </c>
      <c r="B841" s="75">
        <v>521</v>
      </c>
      <c r="C841" s="55" t="s">
        <v>1898</v>
      </c>
      <c r="D841" s="56">
        <f>'Прил.1.1 -перечень домов'!D846</f>
        <v>1957</v>
      </c>
      <c r="E841" s="79">
        <v>435.9</v>
      </c>
      <c r="F841" s="76">
        <f>SUM('Прил.1.1 -перечень домов'!J846)*(3.9*31+4.13*26+6.71*16+7.69*12+8.45*12+9.29*252)</f>
        <v>1150743.3600000001</v>
      </c>
      <c r="G841" s="57">
        <f t="shared" si="544"/>
        <v>347730.07</v>
      </c>
      <c r="H841" s="57">
        <f t="shared" ref="H841" si="545">E841*735</f>
        <v>320386.5</v>
      </c>
      <c r="I841" s="78">
        <v>0</v>
      </c>
      <c r="J841" s="78">
        <v>0</v>
      </c>
      <c r="K841" s="78">
        <v>0</v>
      </c>
      <c r="L841" s="54">
        <v>0</v>
      </c>
      <c r="M841" s="78">
        <v>0</v>
      </c>
      <c r="N841" s="78">
        <v>0</v>
      </c>
      <c r="O841" s="78"/>
      <c r="P841" s="78">
        <v>0</v>
      </c>
      <c r="Q841" s="78">
        <v>0</v>
      </c>
      <c r="R841" s="78">
        <v>0</v>
      </c>
      <c r="S841" s="78">
        <v>0</v>
      </c>
      <c r="T841" s="78">
        <v>0</v>
      </c>
      <c r="U841" s="78">
        <v>0</v>
      </c>
      <c r="V841" s="78">
        <v>0</v>
      </c>
      <c r="W841" s="101">
        <v>1</v>
      </c>
      <c r="X841" s="57">
        <f>E841*47</f>
        <v>20487.3</v>
      </c>
      <c r="Y841" s="101">
        <v>1</v>
      </c>
      <c r="Z841" s="57">
        <f t="shared" si="514"/>
        <v>6856.27</v>
      </c>
      <c r="AA841" s="73">
        <v>894999.56</v>
      </c>
      <c r="AB841" s="74" t="s">
        <v>2122</v>
      </c>
      <c r="AC841" s="74">
        <v>2022</v>
      </c>
    </row>
    <row r="842" spans="1:29" s="36" customFormat="1" ht="30" x14ac:dyDescent="0.25">
      <c r="A842" s="101">
        <v>827</v>
      </c>
      <c r="B842" s="75">
        <v>522</v>
      </c>
      <c r="C842" s="55" t="s">
        <v>1899</v>
      </c>
      <c r="D842" s="56">
        <f>'Прил.1.1 -перечень домов'!D847</f>
        <v>1969</v>
      </c>
      <c r="E842" s="57">
        <v>3586.8</v>
      </c>
      <c r="F842" s="76">
        <f>SUM('Прил.1.1 -перечень домов'!J847)*(3.9*31+4.13*26+6.71*16+7.69*12+8.45*12+9.29*252)</f>
        <v>9474329.2799999993</v>
      </c>
      <c r="G842" s="57">
        <f t="shared" si="544"/>
        <v>4752593.84</v>
      </c>
      <c r="H842" s="57">
        <v>0</v>
      </c>
      <c r="I842" s="57">
        <v>0</v>
      </c>
      <c r="J842" s="57">
        <v>0</v>
      </c>
      <c r="K842" s="57">
        <v>0</v>
      </c>
      <c r="L842" s="54">
        <v>0</v>
      </c>
      <c r="M842" s="57">
        <v>0</v>
      </c>
      <c r="N842" s="57">
        <v>930</v>
      </c>
      <c r="O842" s="57">
        <v>4822</v>
      </c>
      <c r="P842" s="57">
        <f>O842*N842</f>
        <v>4484460</v>
      </c>
      <c r="Q842" s="57">
        <v>0</v>
      </c>
      <c r="R842" s="57">
        <v>0</v>
      </c>
      <c r="S842" s="57">
        <v>0</v>
      </c>
      <c r="T842" s="57">
        <v>0</v>
      </c>
      <c r="U842" s="57">
        <v>0</v>
      </c>
      <c r="V842" s="57">
        <v>0</v>
      </c>
      <c r="W842" s="101">
        <v>1</v>
      </c>
      <c r="X842" s="57">
        <f t="shared" ref="X842" si="546">E842*48</f>
        <v>172166.39999999999</v>
      </c>
      <c r="Y842" s="101">
        <v>1</v>
      </c>
      <c r="Z842" s="57">
        <f t="shared" si="514"/>
        <v>95967.44</v>
      </c>
      <c r="AA842" s="73"/>
      <c r="AB842" s="74"/>
      <c r="AC842" s="74"/>
    </row>
    <row r="843" spans="1:29" s="36" customFormat="1" ht="30" x14ac:dyDescent="0.25">
      <c r="A843" s="101">
        <v>828</v>
      </c>
      <c r="B843" s="75">
        <v>523</v>
      </c>
      <c r="C843" s="55" t="s">
        <v>1900</v>
      </c>
      <c r="D843" s="56">
        <f>'Прил.1.1 -перечень домов'!D848</f>
        <v>1954</v>
      </c>
      <c r="E843" s="79">
        <v>368.7</v>
      </c>
      <c r="F843" s="76">
        <f>SUM('Прил.1.1 -перечень домов'!J848)*(3.9*31+4.13*26+6.71*16+7.69*12+8.45*12+9.29*252)</f>
        <v>875472</v>
      </c>
      <c r="G843" s="57">
        <f t="shared" si="544"/>
        <v>1302325.6100000001</v>
      </c>
      <c r="H843" s="57">
        <v>0</v>
      </c>
      <c r="I843" s="57">
        <v>0</v>
      </c>
      <c r="J843" s="57">
        <v>0</v>
      </c>
      <c r="K843" s="57">
        <v>0</v>
      </c>
      <c r="L843" s="54">
        <v>0</v>
      </c>
      <c r="M843" s="78">
        <v>0</v>
      </c>
      <c r="N843" s="79">
        <v>0</v>
      </c>
      <c r="O843" s="79"/>
      <c r="P843" s="78">
        <v>0</v>
      </c>
      <c r="Q843" s="78">
        <v>0</v>
      </c>
      <c r="R843" s="78">
        <v>0</v>
      </c>
      <c r="S843" s="78">
        <v>0</v>
      </c>
      <c r="T843" s="57">
        <f>E843*3421</f>
        <v>1261322.7</v>
      </c>
      <c r="U843" s="78">
        <v>0</v>
      </c>
      <c r="V843" s="78">
        <v>0</v>
      </c>
      <c r="W843" s="101">
        <v>1</v>
      </c>
      <c r="X843" s="57">
        <f>E843*38</f>
        <v>14010.6</v>
      </c>
      <c r="Y843" s="101">
        <v>1</v>
      </c>
      <c r="Z843" s="57">
        <f t="shared" si="514"/>
        <v>26992.31</v>
      </c>
      <c r="AA843" s="73"/>
      <c r="AB843" s="74"/>
      <c r="AC843" s="74"/>
    </row>
    <row r="844" spans="1:29" s="36" customFormat="1" ht="30" x14ac:dyDescent="0.25">
      <c r="A844" s="101">
        <v>829</v>
      </c>
      <c r="B844" s="75">
        <v>524</v>
      </c>
      <c r="C844" s="55" t="s">
        <v>1901</v>
      </c>
      <c r="D844" s="56">
        <f>'Прил.1.1 -перечень домов'!D849</f>
        <v>1962</v>
      </c>
      <c r="E844" s="79">
        <v>687.9</v>
      </c>
      <c r="F844" s="76">
        <f>SUM('Прил.1.1 -перечень домов'!J849)*(3.9*31+4.13*26+6.71*16+7.69*12+8.45*12+9.29*252)</f>
        <v>1836481.92</v>
      </c>
      <c r="G844" s="57">
        <f t="shared" si="544"/>
        <v>548757.78</v>
      </c>
      <c r="H844" s="57">
        <f t="shared" ref="H844" si="547">E844*735</f>
        <v>505606.5</v>
      </c>
      <c r="I844" s="57">
        <v>0</v>
      </c>
      <c r="J844" s="57">
        <v>0</v>
      </c>
      <c r="K844" s="57">
        <v>0</v>
      </c>
      <c r="L844" s="54">
        <v>0</v>
      </c>
      <c r="M844" s="78">
        <v>0</v>
      </c>
      <c r="N844" s="79">
        <v>0</v>
      </c>
      <c r="O844" s="79"/>
      <c r="P844" s="78">
        <v>0</v>
      </c>
      <c r="Q844" s="78">
        <v>0</v>
      </c>
      <c r="R844" s="78">
        <v>0</v>
      </c>
      <c r="S844" s="78">
        <v>0</v>
      </c>
      <c r="T844" s="78">
        <v>0</v>
      </c>
      <c r="U844" s="78">
        <v>0</v>
      </c>
      <c r="V844" s="78">
        <v>0</v>
      </c>
      <c r="W844" s="101">
        <v>1</v>
      </c>
      <c r="X844" s="57">
        <f>E844*47</f>
        <v>32331.3</v>
      </c>
      <c r="Y844" s="101">
        <v>1</v>
      </c>
      <c r="Z844" s="57">
        <f t="shared" si="514"/>
        <v>10819.98</v>
      </c>
      <c r="AA844" s="73"/>
      <c r="AB844" s="74"/>
      <c r="AC844" s="74"/>
    </row>
    <row r="845" spans="1:29" s="36" customFormat="1" ht="30" x14ac:dyDescent="0.25">
      <c r="A845" s="101">
        <v>830</v>
      </c>
      <c r="B845" s="75">
        <v>525</v>
      </c>
      <c r="C845" s="55" t="s">
        <v>1902</v>
      </c>
      <c r="D845" s="56">
        <f>'Прил.1.1 -перечень домов'!D850</f>
        <v>1975</v>
      </c>
      <c r="E845" s="57">
        <v>246.2</v>
      </c>
      <c r="F845" s="76">
        <f>SUM('Прил.1.1 -перечень домов'!J850)*(3.9*31+4.13*26+6.71*16+7.69*12+8.45*12+9.29*252)</f>
        <v>637515.84</v>
      </c>
      <c r="G845" s="57">
        <f t="shared" si="544"/>
        <v>1150284.8500000001</v>
      </c>
      <c r="H845" s="57">
        <v>0</v>
      </c>
      <c r="I845" s="57">
        <v>0</v>
      </c>
      <c r="J845" s="57">
        <v>0</v>
      </c>
      <c r="K845" s="57">
        <v>0</v>
      </c>
      <c r="L845" s="54">
        <v>0</v>
      </c>
      <c r="M845" s="57">
        <v>0</v>
      </c>
      <c r="N845" s="57">
        <v>236.9</v>
      </c>
      <c r="O845" s="57">
        <v>4705</v>
      </c>
      <c r="P845" s="57">
        <f t="shared" ref="P845:P848" si="548">O845*N845</f>
        <v>1114614.5</v>
      </c>
      <c r="Q845" s="57">
        <v>0</v>
      </c>
      <c r="R845" s="57">
        <v>0</v>
      </c>
      <c r="S845" s="57">
        <v>0</v>
      </c>
      <c r="T845" s="57">
        <v>0</v>
      </c>
      <c r="U845" s="57">
        <v>0</v>
      </c>
      <c r="V845" s="57">
        <v>0</v>
      </c>
      <c r="W845" s="101">
        <v>1</v>
      </c>
      <c r="X845" s="57">
        <f t="shared" ref="X845:X848" si="549">E845*48</f>
        <v>11817.6</v>
      </c>
      <c r="Y845" s="101">
        <v>1</v>
      </c>
      <c r="Z845" s="57">
        <f t="shared" si="514"/>
        <v>23852.75</v>
      </c>
      <c r="AA845" s="73"/>
      <c r="AB845" s="74"/>
      <c r="AC845" s="74"/>
    </row>
    <row r="846" spans="1:29" s="36" customFormat="1" ht="30" x14ac:dyDescent="0.25">
      <c r="A846" s="101">
        <v>831</v>
      </c>
      <c r="B846" s="75">
        <v>526</v>
      </c>
      <c r="C846" s="55" t="s">
        <v>1903</v>
      </c>
      <c r="D846" s="56">
        <f>'Прил.1.1 -перечень домов'!D851</f>
        <v>1974</v>
      </c>
      <c r="E846" s="57">
        <v>247</v>
      </c>
      <c r="F846" s="76">
        <f>SUM('Прил.1.1 -перечень домов'!J851)*(3.9*31+4.13*26+6.71*16+7.69*12+8.45*12+9.29*252)</f>
        <v>633784.31999999995</v>
      </c>
      <c r="G846" s="57">
        <f t="shared" si="544"/>
        <v>1150323.25</v>
      </c>
      <c r="H846" s="57">
        <v>0</v>
      </c>
      <c r="I846" s="57">
        <v>0</v>
      </c>
      <c r="J846" s="57">
        <v>0</v>
      </c>
      <c r="K846" s="57">
        <v>0</v>
      </c>
      <c r="L846" s="54">
        <v>0</v>
      </c>
      <c r="M846" s="57">
        <v>0</v>
      </c>
      <c r="N846" s="57">
        <v>236.9</v>
      </c>
      <c r="O846" s="57">
        <v>4705</v>
      </c>
      <c r="P846" s="57">
        <f t="shared" si="548"/>
        <v>1114614.5</v>
      </c>
      <c r="Q846" s="57">
        <v>0</v>
      </c>
      <c r="R846" s="57">
        <v>0</v>
      </c>
      <c r="S846" s="57">
        <v>0</v>
      </c>
      <c r="T846" s="57">
        <v>0</v>
      </c>
      <c r="U846" s="57">
        <v>0</v>
      </c>
      <c r="V846" s="57">
        <v>0</v>
      </c>
      <c r="W846" s="101">
        <v>1</v>
      </c>
      <c r="X846" s="57">
        <f t="shared" si="549"/>
        <v>11856</v>
      </c>
      <c r="Y846" s="101">
        <v>1</v>
      </c>
      <c r="Z846" s="57">
        <f t="shared" si="514"/>
        <v>23852.75</v>
      </c>
      <c r="AA846" s="73"/>
      <c r="AB846" s="74"/>
      <c r="AC846" s="74"/>
    </row>
    <row r="847" spans="1:29" s="36" customFormat="1" ht="30" x14ac:dyDescent="0.25">
      <c r="A847" s="101">
        <v>832</v>
      </c>
      <c r="B847" s="75">
        <v>527</v>
      </c>
      <c r="C847" s="55" t="s">
        <v>1904</v>
      </c>
      <c r="D847" s="56">
        <f>'Прил.1.1 -перечень домов'!D852</f>
        <v>1964</v>
      </c>
      <c r="E847" s="57">
        <v>1083.0999999999999</v>
      </c>
      <c r="F847" s="76">
        <f>SUM('Прил.1.1 -перечень домов'!J852)*(3.9*31+4.13*26+6.71*16+7.69*12+8.45*12+9.29*252)</f>
        <v>2900252.16</v>
      </c>
      <c r="G847" s="57">
        <f t="shared" si="544"/>
        <v>4812982.91</v>
      </c>
      <c r="H847" s="57">
        <v>0</v>
      </c>
      <c r="I847" s="57">
        <v>0</v>
      </c>
      <c r="J847" s="57">
        <v>0</v>
      </c>
      <c r="K847" s="57">
        <v>0</v>
      </c>
      <c r="L847" s="54">
        <v>0</v>
      </c>
      <c r="M847" s="57">
        <v>0</v>
      </c>
      <c r="N847" s="57">
        <v>990.7</v>
      </c>
      <c r="O847" s="57">
        <v>4705</v>
      </c>
      <c r="P847" s="57">
        <f t="shared" si="548"/>
        <v>4661243.5</v>
      </c>
      <c r="Q847" s="57">
        <v>0</v>
      </c>
      <c r="R847" s="57">
        <v>0</v>
      </c>
      <c r="S847" s="57">
        <v>0</v>
      </c>
      <c r="T847" s="57">
        <v>0</v>
      </c>
      <c r="U847" s="57">
        <v>0</v>
      </c>
      <c r="V847" s="57">
        <v>0</v>
      </c>
      <c r="W847" s="101">
        <v>1</v>
      </c>
      <c r="X847" s="57">
        <f t="shared" si="549"/>
        <v>51988.800000000003</v>
      </c>
      <c r="Y847" s="101">
        <v>1</v>
      </c>
      <c r="Z847" s="57">
        <f t="shared" si="514"/>
        <v>99750.61</v>
      </c>
      <c r="AA847" s="73"/>
      <c r="AB847" s="74"/>
      <c r="AC847" s="74"/>
    </row>
    <row r="848" spans="1:29" s="36" customFormat="1" ht="33" customHeight="1" x14ac:dyDescent="0.25">
      <c r="A848" s="101">
        <v>833</v>
      </c>
      <c r="B848" s="75">
        <v>528</v>
      </c>
      <c r="C848" s="55" t="s">
        <v>1905</v>
      </c>
      <c r="D848" s="56">
        <f>'Прил.1.1 -перечень домов'!D853</f>
        <v>1969</v>
      </c>
      <c r="E848" s="57">
        <v>3652.51</v>
      </c>
      <c r="F848" s="76">
        <f>SUM('Прил.1.1 -перечень домов'!J853)*(3.9*31+4.13*26+6.71*16+7.69*12+8.45*12+9.29*252)</f>
        <v>9623044.6999999993</v>
      </c>
      <c r="G848" s="57">
        <f t="shared" si="544"/>
        <v>5833886.6900000004</v>
      </c>
      <c r="H848" s="57">
        <v>0</v>
      </c>
      <c r="I848" s="57">
        <v>0</v>
      </c>
      <c r="J848" s="57">
        <v>0</v>
      </c>
      <c r="K848" s="57">
        <v>0</v>
      </c>
      <c r="L848" s="54">
        <v>0</v>
      </c>
      <c r="M848" s="57">
        <v>0</v>
      </c>
      <c r="N848" s="57">
        <v>930</v>
      </c>
      <c r="O848" s="57">
        <v>5957</v>
      </c>
      <c r="P848" s="57">
        <f t="shared" si="548"/>
        <v>5540010</v>
      </c>
      <c r="Q848" s="57">
        <v>0</v>
      </c>
      <c r="R848" s="57">
        <v>0</v>
      </c>
      <c r="S848" s="57">
        <v>0</v>
      </c>
      <c r="T848" s="57">
        <v>0</v>
      </c>
      <c r="U848" s="57">
        <v>0</v>
      </c>
      <c r="V848" s="57">
        <v>0</v>
      </c>
      <c r="W848" s="101">
        <v>1</v>
      </c>
      <c r="X848" s="57">
        <f t="shared" si="549"/>
        <v>175320.48</v>
      </c>
      <c r="Y848" s="101">
        <v>1</v>
      </c>
      <c r="Z848" s="57">
        <f t="shared" si="514"/>
        <v>118556.21</v>
      </c>
      <c r="AA848" s="73"/>
      <c r="AB848" s="74"/>
      <c r="AC848" s="74"/>
    </row>
    <row r="849" spans="1:29" s="36" customFormat="1" ht="30" x14ac:dyDescent="0.25">
      <c r="A849" s="101">
        <v>834</v>
      </c>
      <c r="B849" s="75">
        <v>529</v>
      </c>
      <c r="C849" s="55" t="s">
        <v>1906</v>
      </c>
      <c r="D849" s="56">
        <f>'Прил.1.1 -перечень домов'!D854</f>
        <v>1954</v>
      </c>
      <c r="E849" s="79">
        <v>414.2</v>
      </c>
      <c r="F849" s="76">
        <f>SUM('Прил.1.1 -перечень домов'!J854)*(3.9*31+4.13*26+6.71*16+7.69*12+8.45*12+9.29*252)</f>
        <v>1071807.3600000001</v>
      </c>
      <c r="G849" s="57">
        <f t="shared" si="544"/>
        <v>1463041.13</v>
      </c>
      <c r="H849" s="57">
        <v>0</v>
      </c>
      <c r="I849" s="57">
        <v>0</v>
      </c>
      <c r="J849" s="57">
        <v>0</v>
      </c>
      <c r="K849" s="57">
        <v>0</v>
      </c>
      <c r="L849" s="54">
        <v>0</v>
      </c>
      <c r="M849" s="78">
        <v>0</v>
      </c>
      <c r="N849" s="79">
        <v>0</v>
      </c>
      <c r="O849" s="79"/>
      <c r="P849" s="78">
        <v>0</v>
      </c>
      <c r="Q849" s="78">
        <v>0</v>
      </c>
      <c r="R849" s="78">
        <v>0</v>
      </c>
      <c r="S849" s="78">
        <v>0</v>
      </c>
      <c r="T849" s="57">
        <f>E849*3421</f>
        <v>1416978.2</v>
      </c>
      <c r="U849" s="78">
        <v>0</v>
      </c>
      <c r="V849" s="78">
        <v>0</v>
      </c>
      <c r="W849" s="101">
        <v>1</v>
      </c>
      <c r="X849" s="57">
        <f t="shared" ref="X849:X851" si="550">E849*38</f>
        <v>15739.6</v>
      </c>
      <c r="Y849" s="101">
        <v>1</v>
      </c>
      <c r="Z849" s="57">
        <f t="shared" si="514"/>
        <v>30323.33</v>
      </c>
      <c r="AA849" s="73"/>
      <c r="AB849" s="74"/>
      <c r="AC849" s="74"/>
    </row>
    <row r="850" spans="1:29" s="36" customFormat="1" ht="30" x14ac:dyDescent="0.25">
      <c r="A850" s="101">
        <v>835</v>
      </c>
      <c r="B850" s="75">
        <v>530</v>
      </c>
      <c r="C850" s="55" t="s">
        <v>1907</v>
      </c>
      <c r="D850" s="56">
        <f>'Прил.1.1 -перечень домов'!D855</f>
        <v>1954</v>
      </c>
      <c r="E850" s="79">
        <v>419.1</v>
      </c>
      <c r="F850" s="76">
        <f>SUM('Прил.1.1 -перечень домов'!J855)*(3.9*31+4.13*26+6.71*16+7.69*12+8.45*12+9.29*252)</f>
        <v>1073242.56</v>
      </c>
      <c r="G850" s="57">
        <f t="shared" si="544"/>
        <v>1480348.96</v>
      </c>
      <c r="H850" s="57">
        <v>0</v>
      </c>
      <c r="I850" s="57">
        <v>0</v>
      </c>
      <c r="J850" s="57">
        <v>0</v>
      </c>
      <c r="K850" s="57">
        <v>0</v>
      </c>
      <c r="L850" s="54">
        <v>0</v>
      </c>
      <c r="M850" s="78">
        <v>0</v>
      </c>
      <c r="N850" s="79">
        <v>0</v>
      </c>
      <c r="O850" s="79"/>
      <c r="P850" s="78">
        <v>0</v>
      </c>
      <c r="Q850" s="78">
        <v>0</v>
      </c>
      <c r="R850" s="78">
        <v>0</v>
      </c>
      <c r="S850" s="78">
        <v>0</v>
      </c>
      <c r="T850" s="57">
        <f>E850*3421</f>
        <v>1433741.1</v>
      </c>
      <c r="U850" s="78">
        <v>0</v>
      </c>
      <c r="V850" s="78">
        <v>0</v>
      </c>
      <c r="W850" s="101">
        <v>1</v>
      </c>
      <c r="X850" s="57">
        <f t="shared" si="550"/>
        <v>15925.8</v>
      </c>
      <c r="Y850" s="101">
        <v>1</v>
      </c>
      <c r="Z850" s="57">
        <f t="shared" si="514"/>
        <v>30682.06</v>
      </c>
      <c r="AA850" s="73"/>
      <c r="AB850" s="74"/>
      <c r="AC850" s="74"/>
    </row>
    <row r="851" spans="1:29" s="36" customFormat="1" ht="30" x14ac:dyDescent="0.25">
      <c r="A851" s="101">
        <v>836</v>
      </c>
      <c r="B851" s="75">
        <v>531</v>
      </c>
      <c r="C851" s="55" t="s">
        <v>1908</v>
      </c>
      <c r="D851" s="56">
        <f>'Прил.1.1 -перечень домов'!D856</f>
        <v>1991</v>
      </c>
      <c r="E851" s="79">
        <v>6030</v>
      </c>
      <c r="F851" s="76">
        <f>SUM('Прил.1.1 -перечень домов'!J856)*(3.9*31+4.13*26+6.71*16+7.69*12+8.45*12+9.29*252)</f>
        <v>15754764.48</v>
      </c>
      <c r="G851" s="57">
        <f t="shared" si="544"/>
        <v>21299222.68</v>
      </c>
      <c r="H851" s="57">
        <v>0</v>
      </c>
      <c r="I851" s="57">
        <v>0</v>
      </c>
      <c r="J851" s="57">
        <v>0</v>
      </c>
      <c r="K851" s="57">
        <v>0</v>
      </c>
      <c r="L851" s="54">
        <v>0</v>
      </c>
      <c r="M851" s="57">
        <v>0</v>
      </c>
      <c r="N851" s="57">
        <v>0</v>
      </c>
      <c r="O851" s="57"/>
      <c r="P851" s="57">
        <v>0</v>
      </c>
      <c r="Q851" s="57">
        <v>0</v>
      </c>
      <c r="R851" s="57">
        <v>0</v>
      </c>
      <c r="S851" s="57">
        <v>0</v>
      </c>
      <c r="T851" s="57">
        <f>E851*3421</f>
        <v>20628630</v>
      </c>
      <c r="U851" s="57">
        <v>0</v>
      </c>
      <c r="V851" s="57">
        <v>0</v>
      </c>
      <c r="W851" s="101">
        <v>1</v>
      </c>
      <c r="X851" s="57">
        <f t="shared" si="550"/>
        <v>229140</v>
      </c>
      <c r="Y851" s="101">
        <v>1</v>
      </c>
      <c r="Z851" s="57">
        <f t="shared" si="514"/>
        <v>441452.68</v>
      </c>
      <c r="AA851" s="73"/>
      <c r="AB851" s="74"/>
      <c r="AC851" s="74"/>
    </row>
    <row r="852" spans="1:29" s="36" customFormat="1" ht="30" x14ac:dyDescent="0.25">
      <c r="A852" s="101">
        <v>837</v>
      </c>
      <c r="B852" s="75">
        <v>532</v>
      </c>
      <c r="C852" s="55" t="s">
        <v>1909</v>
      </c>
      <c r="D852" s="56">
        <f>'Прил.1.1 -перечень домов'!D857</f>
        <v>1983</v>
      </c>
      <c r="E852" s="79">
        <v>3201.74</v>
      </c>
      <c r="F852" s="76">
        <f>SUM('Прил.1.1 -перечень домов'!J857)*(3.9*31+4.13*26+6.71*16+7.69*12+8.45*12+9.29*252)</f>
        <v>8141430.3399999999</v>
      </c>
      <c r="G852" s="57">
        <f t="shared" si="544"/>
        <v>9012193.7200000007</v>
      </c>
      <c r="H852" s="57">
        <v>0</v>
      </c>
      <c r="I852" s="57">
        <f>E852*2700</f>
        <v>8644698</v>
      </c>
      <c r="J852" s="57">
        <v>0</v>
      </c>
      <c r="K852" s="57">
        <v>0</v>
      </c>
      <c r="L852" s="54">
        <v>0</v>
      </c>
      <c r="M852" s="57">
        <v>0</v>
      </c>
      <c r="N852" s="57">
        <v>0</v>
      </c>
      <c r="O852" s="57"/>
      <c r="P852" s="57">
        <v>0</v>
      </c>
      <c r="Q852" s="57">
        <v>0</v>
      </c>
      <c r="R852" s="57">
        <v>0</v>
      </c>
      <c r="S852" s="57">
        <v>0</v>
      </c>
      <c r="T852" s="57">
        <v>0</v>
      </c>
      <c r="U852" s="57">
        <v>0</v>
      </c>
      <c r="V852" s="57">
        <v>0</v>
      </c>
      <c r="W852" s="101">
        <v>1</v>
      </c>
      <c r="X852" s="57">
        <f>E852*57</f>
        <v>182499.18</v>
      </c>
      <c r="Y852" s="101">
        <v>1</v>
      </c>
      <c r="Z852" s="57">
        <f t="shared" si="514"/>
        <v>184996.54</v>
      </c>
      <c r="AA852" s="73"/>
      <c r="AB852" s="74"/>
      <c r="AC852" s="74"/>
    </row>
    <row r="853" spans="1:29" s="36" customFormat="1" ht="33" customHeight="1" x14ac:dyDescent="0.25">
      <c r="A853" s="101">
        <v>838</v>
      </c>
      <c r="B853" s="75">
        <v>533</v>
      </c>
      <c r="C853" s="55" t="s">
        <v>1910</v>
      </c>
      <c r="D853" s="56">
        <f>'Прил.1.1 -перечень домов'!D858</f>
        <v>1982</v>
      </c>
      <c r="E853" s="79">
        <v>4014.71</v>
      </c>
      <c r="F853" s="76">
        <f>SUM('Прил.1.1 -перечень домов'!J858)*(3.9*31+4.13*26+6.71*16+7.69*12+8.45*12+9.29*252)</f>
        <v>9423838.9399999995</v>
      </c>
      <c r="G853" s="57">
        <f t="shared" ref="G853:G869" si="551">H853+I853+J853+K853+M853+P853+R853+T853+V853+X853+Z853</f>
        <v>1177090.49</v>
      </c>
      <c r="H853" s="57">
        <v>0</v>
      </c>
      <c r="I853" s="57">
        <v>0</v>
      </c>
      <c r="J853" s="57">
        <v>0</v>
      </c>
      <c r="K853" s="57">
        <v>0</v>
      </c>
      <c r="L853" s="54">
        <v>0</v>
      </c>
      <c r="M853" s="78">
        <v>0</v>
      </c>
      <c r="N853" s="79">
        <v>0</v>
      </c>
      <c r="O853" s="79"/>
      <c r="P853" s="78">
        <v>0</v>
      </c>
      <c r="Q853" s="78">
        <v>0</v>
      </c>
      <c r="R853" s="57">
        <f>E853*196</f>
        <v>786883.16</v>
      </c>
      <c r="S853" s="78">
        <v>0</v>
      </c>
      <c r="T853" s="78">
        <v>0</v>
      </c>
      <c r="U853" s="78">
        <v>0</v>
      </c>
      <c r="V853" s="78">
        <v>0</v>
      </c>
      <c r="W853" s="101">
        <v>1</v>
      </c>
      <c r="X853" s="57">
        <f>E853*93</f>
        <v>373368.03</v>
      </c>
      <c r="Y853" s="101">
        <v>1</v>
      </c>
      <c r="Z853" s="57">
        <f t="shared" si="514"/>
        <v>16839.3</v>
      </c>
      <c r="AA853" s="73"/>
      <c r="AB853" s="74"/>
      <c r="AC853" s="74"/>
    </row>
    <row r="854" spans="1:29" s="36" customFormat="1" ht="30" x14ac:dyDescent="0.25">
      <c r="A854" s="101">
        <v>839</v>
      </c>
      <c r="B854" s="75">
        <v>534</v>
      </c>
      <c r="C854" s="55" t="s">
        <v>1911</v>
      </c>
      <c r="D854" s="56">
        <f>'Прил.1.1 -перечень домов'!D859</f>
        <v>1952</v>
      </c>
      <c r="E854" s="79">
        <v>272.89999999999998</v>
      </c>
      <c r="F854" s="76">
        <f>SUM('Прил.1.1 -перечень домов'!J859)*(3.9*31+4.13*26+6.71*16+7.69*12+8.45*12+9.29*252)</f>
        <v>634645.43999999994</v>
      </c>
      <c r="G854" s="57">
        <f t="shared" si="551"/>
        <v>768153.46</v>
      </c>
      <c r="H854" s="57">
        <v>0</v>
      </c>
      <c r="I854" s="57">
        <f t="shared" ref="I854:I857" si="552">E854*2700</f>
        <v>736830</v>
      </c>
      <c r="J854" s="57">
        <v>0</v>
      </c>
      <c r="K854" s="57">
        <v>0</v>
      </c>
      <c r="L854" s="54">
        <v>0</v>
      </c>
      <c r="M854" s="78">
        <v>0</v>
      </c>
      <c r="N854" s="79">
        <v>0</v>
      </c>
      <c r="O854" s="79"/>
      <c r="P854" s="78">
        <v>0</v>
      </c>
      <c r="Q854" s="78">
        <v>0</v>
      </c>
      <c r="R854" s="78">
        <v>0</v>
      </c>
      <c r="S854" s="78">
        <v>0</v>
      </c>
      <c r="T854" s="78">
        <v>0</v>
      </c>
      <c r="U854" s="78">
        <v>0</v>
      </c>
      <c r="V854" s="78">
        <v>0</v>
      </c>
      <c r="W854" s="101">
        <v>1</v>
      </c>
      <c r="X854" s="57">
        <f>E854*57</f>
        <v>15555.3</v>
      </c>
      <c r="Y854" s="101">
        <v>1</v>
      </c>
      <c r="Z854" s="57">
        <f t="shared" si="514"/>
        <v>15768.16</v>
      </c>
      <c r="AA854" s="73"/>
      <c r="AB854" s="74"/>
      <c r="AC854" s="74"/>
    </row>
    <row r="855" spans="1:29" s="36" customFormat="1" ht="30" x14ac:dyDescent="0.25">
      <c r="A855" s="101">
        <v>840</v>
      </c>
      <c r="B855" s="75">
        <v>535</v>
      </c>
      <c r="C855" s="55" t="s">
        <v>1912</v>
      </c>
      <c r="D855" s="56">
        <f>'Прил.1.1 -перечень домов'!D860</f>
        <v>1953</v>
      </c>
      <c r="E855" s="79">
        <v>924</v>
      </c>
      <c r="F855" s="76">
        <f>SUM('Прил.1.1 -перечень домов'!J860)*(3.9*31+4.13*26+6.71*16+7.69*12+8.45*12+9.29*252)</f>
        <v>2450747.52</v>
      </c>
      <c r="G855" s="57">
        <f t="shared" si="551"/>
        <v>2600856.7200000002</v>
      </c>
      <c r="H855" s="57">
        <v>0</v>
      </c>
      <c r="I855" s="57">
        <f t="shared" si="552"/>
        <v>2494800</v>
      </c>
      <c r="J855" s="57">
        <v>0</v>
      </c>
      <c r="K855" s="57">
        <v>0</v>
      </c>
      <c r="L855" s="54">
        <v>0</v>
      </c>
      <c r="M855" s="78">
        <v>0</v>
      </c>
      <c r="N855" s="79">
        <v>0</v>
      </c>
      <c r="O855" s="79"/>
      <c r="P855" s="78">
        <v>0</v>
      </c>
      <c r="Q855" s="78">
        <v>0</v>
      </c>
      <c r="R855" s="78">
        <v>0</v>
      </c>
      <c r="S855" s="78">
        <v>0</v>
      </c>
      <c r="T855" s="78">
        <v>0</v>
      </c>
      <c r="U855" s="78">
        <v>0</v>
      </c>
      <c r="V855" s="78">
        <v>0</v>
      </c>
      <c r="W855" s="101">
        <v>1</v>
      </c>
      <c r="X855" s="57">
        <f t="shared" ref="X855:X857" si="553">E855*57</f>
        <v>52668</v>
      </c>
      <c r="Y855" s="101">
        <v>1</v>
      </c>
      <c r="Z855" s="57">
        <f t="shared" si="514"/>
        <v>53388.72</v>
      </c>
      <c r="AA855" s="73"/>
      <c r="AB855" s="74"/>
      <c r="AC855" s="74"/>
    </row>
    <row r="856" spans="1:29" s="36" customFormat="1" ht="30" x14ac:dyDescent="0.25">
      <c r="A856" s="101">
        <v>841</v>
      </c>
      <c r="B856" s="75">
        <v>536</v>
      </c>
      <c r="C856" s="55" t="s">
        <v>1913</v>
      </c>
      <c r="D856" s="56">
        <f>'Прил.1.1 -перечень домов'!D861</f>
        <v>1958</v>
      </c>
      <c r="E856" s="79">
        <v>2370.5</v>
      </c>
      <c r="F856" s="76">
        <f>SUM('Прил.1.1 -перечень домов'!J861)*(3.9*31+4.13*26+6.71*16+7.69*12+8.45*12+9.29*252)</f>
        <v>6129739.2000000002</v>
      </c>
      <c r="G856" s="57">
        <f t="shared" si="551"/>
        <v>6672435.9900000002</v>
      </c>
      <c r="H856" s="57">
        <v>0</v>
      </c>
      <c r="I856" s="57">
        <f t="shared" si="552"/>
        <v>6400350</v>
      </c>
      <c r="J856" s="57">
        <v>0</v>
      </c>
      <c r="K856" s="57">
        <v>0</v>
      </c>
      <c r="L856" s="54">
        <v>0</v>
      </c>
      <c r="M856" s="78">
        <v>0</v>
      </c>
      <c r="N856" s="79">
        <v>0</v>
      </c>
      <c r="O856" s="79"/>
      <c r="P856" s="78">
        <v>0</v>
      </c>
      <c r="Q856" s="78">
        <v>0</v>
      </c>
      <c r="R856" s="78">
        <v>0</v>
      </c>
      <c r="S856" s="78">
        <v>0</v>
      </c>
      <c r="T856" s="78">
        <v>0</v>
      </c>
      <c r="U856" s="78">
        <v>0</v>
      </c>
      <c r="V856" s="78">
        <v>0</v>
      </c>
      <c r="W856" s="101">
        <v>1</v>
      </c>
      <c r="X856" s="57">
        <f t="shared" si="553"/>
        <v>135118.5</v>
      </c>
      <c r="Y856" s="101">
        <v>1</v>
      </c>
      <c r="Z856" s="57">
        <f t="shared" si="514"/>
        <v>136967.49</v>
      </c>
      <c r="AA856" s="73"/>
      <c r="AB856" s="74"/>
      <c r="AC856" s="74"/>
    </row>
    <row r="857" spans="1:29" s="36" customFormat="1" ht="30" x14ac:dyDescent="0.25">
      <c r="A857" s="101">
        <v>842</v>
      </c>
      <c r="B857" s="75">
        <v>537</v>
      </c>
      <c r="C857" s="55" t="s">
        <v>1914</v>
      </c>
      <c r="D857" s="56">
        <f>'Прил.1.1 -перечень домов'!D862</f>
        <v>1958</v>
      </c>
      <c r="E857" s="79">
        <v>1965.9</v>
      </c>
      <c r="F857" s="76">
        <f>SUM('Прил.1.1 -перечень домов'!J862)*(3.9*31+4.13*26+6.71*16+7.69*12+8.45*12+9.29*252)</f>
        <v>5022338.88</v>
      </c>
      <c r="G857" s="57">
        <f t="shared" si="551"/>
        <v>5533576</v>
      </c>
      <c r="H857" s="57">
        <v>0</v>
      </c>
      <c r="I857" s="57">
        <f t="shared" si="552"/>
        <v>5307930</v>
      </c>
      <c r="J857" s="57">
        <v>0</v>
      </c>
      <c r="K857" s="57">
        <v>0</v>
      </c>
      <c r="L857" s="54">
        <v>0</v>
      </c>
      <c r="M857" s="78">
        <v>0</v>
      </c>
      <c r="N857" s="79">
        <v>0</v>
      </c>
      <c r="O857" s="79"/>
      <c r="P857" s="78">
        <v>0</v>
      </c>
      <c r="Q857" s="78">
        <v>0</v>
      </c>
      <c r="R857" s="78">
        <v>0</v>
      </c>
      <c r="S857" s="78">
        <v>0</v>
      </c>
      <c r="T857" s="78">
        <v>0</v>
      </c>
      <c r="U857" s="78">
        <v>0</v>
      </c>
      <c r="V857" s="78">
        <v>0</v>
      </c>
      <c r="W857" s="101">
        <v>1</v>
      </c>
      <c r="X857" s="57">
        <f t="shared" si="553"/>
        <v>112056.3</v>
      </c>
      <c r="Y857" s="101">
        <v>1</v>
      </c>
      <c r="Z857" s="57">
        <f t="shared" si="514"/>
        <v>113589.7</v>
      </c>
      <c r="AA857" s="73"/>
      <c r="AB857" s="74"/>
      <c r="AC857" s="74"/>
    </row>
    <row r="858" spans="1:29" s="36" customFormat="1" ht="30" x14ac:dyDescent="0.25">
      <c r="A858" s="101">
        <v>843</v>
      </c>
      <c r="B858" s="75">
        <v>538</v>
      </c>
      <c r="C858" s="55" t="s">
        <v>1915</v>
      </c>
      <c r="D858" s="56">
        <f>'Прил.1.1 -перечень домов'!D863</f>
        <v>1951</v>
      </c>
      <c r="E858" s="57">
        <v>493.5</v>
      </c>
      <c r="F858" s="76">
        <f>SUM('Прил.1.1 -перечень домов'!J863)*(3.9*31+4.13*26+6.71*16+7.69*12+8.45*12+9.29*252)</f>
        <v>1382097.6</v>
      </c>
      <c r="G858" s="57">
        <f t="shared" si="551"/>
        <v>1641952.49</v>
      </c>
      <c r="H858" s="57">
        <v>0</v>
      </c>
      <c r="I858" s="57">
        <v>0</v>
      </c>
      <c r="J858" s="57">
        <v>0</v>
      </c>
      <c r="K858" s="57">
        <v>0</v>
      </c>
      <c r="L858" s="54">
        <v>0</v>
      </c>
      <c r="M858" s="57">
        <v>0</v>
      </c>
      <c r="N858" s="57">
        <v>240.2</v>
      </c>
      <c r="O858" s="57">
        <v>6596</v>
      </c>
      <c r="P858" s="57">
        <f t="shared" ref="P858:P863" si="554">O858*N858</f>
        <v>1584359.2</v>
      </c>
      <c r="Q858" s="57">
        <v>0</v>
      </c>
      <c r="R858" s="57">
        <v>0</v>
      </c>
      <c r="S858" s="57">
        <v>0</v>
      </c>
      <c r="T858" s="57">
        <v>0</v>
      </c>
      <c r="U858" s="57">
        <v>0</v>
      </c>
      <c r="V858" s="57">
        <v>0</v>
      </c>
      <c r="W858" s="101">
        <v>1</v>
      </c>
      <c r="X858" s="57">
        <f t="shared" ref="X858:X863" si="555">E858*48</f>
        <v>23688</v>
      </c>
      <c r="Y858" s="101">
        <v>1</v>
      </c>
      <c r="Z858" s="57">
        <f t="shared" si="514"/>
        <v>33905.29</v>
      </c>
      <c r="AA858" s="73"/>
      <c r="AB858" s="74"/>
      <c r="AC858" s="74"/>
    </row>
    <row r="859" spans="1:29" s="36" customFormat="1" ht="30" x14ac:dyDescent="0.25">
      <c r="A859" s="101">
        <v>844</v>
      </c>
      <c r="B859" s="75">
        <v>539</v>
      </c>
      <c r="C859" s="55" t="s">
        <v>1916</v>
      </c>
      <c r="D859" s="56">
        <f>'Прил.1.1 -перечень домов'!D864</f>
        <v>1963</v>
      </c>
      <c r="E859" s="57">
        <v>997.2</v>
      </c>
      <c r="F859" s="76">
        <f>SUM('Прил.1.1 -перечень домов'!J864)*(3.9*31+4.13*26+6.71*16+7.69*12+8.45*12+9.29*252)</f>
        <v>2636749.44</v>
      </c>
      <c r="G859" s="57">
        <f t="shared" si="551"/>
        <v>3609125.42</v>
      </c>
      <c r="H859" s="57">
        <v>0</v>
      </c>
      <c r="I859" s="57">
        <v>0</v>
      </c>
      <c r="J859" s="57">
        <v>0</v>
      </c>
      <c r="K859" s="57">
        <v>0</v>
      </c>
      <c r="L859" s="54">
        <v>0</v>
      </c>
      <c r="M859" s="57">
        <v>0</v>
      </c>
      <c r="N859" s="57">
        <v>528.6</v>
      </c>
      <c r="O859" s="57">
        <v>6596</v>
      </c>
      <c r="P859" s="57">
        <f t="shared" si="554"/>
        <v>3486645.6</v>
      </c>
      <c r="Q859" s="57">
        <v>0</v>
      </c>
      <c r="R859" s="57">
        <v>0</v>
      </c>
      <c r="S859" s="57">
        <v>0</v>
      </c>
      <c r="T859" s="57">
        <v>0</v>
      </c>
      <c r="U859" s="57">
        <v>0</v>
      </c>
      <c r="V859" s="57">
        <v>0</v>
      </c>
      <c r="W859" s="101">
        <v>1</v>
      </c>
      <c r="X859" s="57">
        <f t="shared" si="555"/>
        <v>47865.599999999999</v>
      </c>
      <c r="Y859" s="101">
        <v>1</v>
      </c>
      <c r="Z859" s="57">
        <f t="shared" si="514"/>
        <v>74614.22</v>
      </c>
      <c r="AA859" s="73"/>
      <c r="AB859" s="74"/>
      <c r="AC859" s="74"/>
    </row>
    <row r="860" spans="1:29" s="36" customFormat="1" ht="30" x14ac:dyDescent="0.25">
      <c r="A860" s="101">
        <v>845</v>
      </c>
      <c r="B860" s="75">
        <v>540</v>
      </c>
      <c r="C860" s="55" t="s">
        <v>1917</v>
      </c>
      <c r="D860" s="56">
        <f>'Прил.1.1 -перечень домов'!D865</f>
        <v>1962</v>
      </c>
      <c r="E860" s="57">
        <v>1002.2</v>
      </c>
      <c r="F860" s="76">
        <f>SUM('Прил.1.1 -перечень домов'!J865)*(3.9*31+4.13*26+6.71*16+7.69*12+8.45*12+9.29*252)</f>
        <v>2647082.88</v>
      </c>
      <c r="G860" s="57">
        <f t="shared" si="551"/>
        <v>3639008.9</v>
      </c>
      <c r="H860" s="57">
        <v>0</v>
      </c>
      <c r="I860" s="57">
        <v>0</v>
      </c>
      <c r="J860" s="57">
        <v>0</v>
      </c>
      <c r="K860" s="57">
        <v>0</v>
      </c>
      <c r="L860" s="54">
        <v>0</v>
      </c>
      <c r="M860" s="57">
        <v>0</v>
      </c>
      <c r="N860" s="57">
        <v>533</v>
      </c>
      <c r="O860" s="57">
        <v>6596</v>
      </c>
      <c r="P860" s="57">
        <f t="shared" si="554"/>
        <v>3515668</v>
      </c>
      <c r="Q860" s="57">
        <v>0</v>
      </c>
      <c r="R860" s="57">
        <v>0</v>
      </c>
      <c r="S860" s="57">
        <v>0</v>
      </c>
      <c r="T860" s="57">
        <v>0</v>
      </c>
      <c r="U860" s="57">
        <v>0</v>
      </c>
      <c r="V860" s="57">
        <v>0</v>
      </c>
      <c r="W860" s="101">
        <v>1</v>
      </c>
      <c r="X860" s="57">
        <f t="shared" si="555"/>
        <v>48105.599999999999</v>
      </c>
      <c r="Y860" s="101">
        <v>1</v>
      </c>
      <c r="Z860" s="57">
        <f t="shared" si="514"/>
        <v>75235.3</v>
      </c>
      <c r="AA860" s="73"/>
      <c r="AB860" s="74"/>
      <c r="AC860" s="74"/>
    </row>
    <row r="861" spans="1:29" s="36" customFormat="1" ht="30" x14ac:dyDescent="0.25">
      <c r="A861" s="101">
        <v>846</v>
      </c>
      <c r="B861" s="75">
        <v>541</v>
      </c>
      <c r="C861" s="55" t="s">
        <v>1918</v>
      </c>
      <c r="D861" s="56">
        <f>'Прил.1.1 -перечень домов'!D866</f>
        <v>1977</v>
      </c>
      <c r="E861" s="57">
        <v>3559</v>
      </c>
      <c r="F861" s="76">
        <f>SUM('Прил.1.1 -перечень домов'!J866)*(3.9*31+4.13*26+6.71*16+7.69*12+8.45*12+9.29*252)</f>
        <v>9335401.9199999999</v>
      </c>
      <c r="G861" s="57">
        <f t="shared" si="551"/>
        <v>4397111.67</v>
      </c>
      <c r="H861" s="57">
        <v>0</v>
      </c>
      <c r="I861" s="57">
        <v>0</v>
      </c>
      <c r="J861" s="57">
        <v>0</v>
      </c>
      <c r="K861" s="57">
        <v>0</v>
      </c>
      <c r="L861" s="54">
        <v>0</v>
      </c>
      <c r="M861" s="57">
        <v>0</v>
      </c>
      <c r="N861" s="57">
        <v>694.6</v>
      </c>
      <c r="O861" s="57">
        <v>5957</v>
      </c>
      <c r="P861" s="57">
        <f t="shared" si="554"/>
        <v>4137732.2</v>
      </c>
      <c r="Q861" s="57">
        <v>0</v>
      </c>
      <c r="R861" s="57">
        <v>0</v>
      </c>
      <c r="S861" s="57">
        <v>0</v>
      </c>
      <c r="T861" s="57">
        <v>0</v>
      </c>
      <c r="U861" s="57">
        <v>0</v>
      </c>
      <c r="V861" s="57">
        <v>0</v>
      </c>
      <c r="W861" s="101">
        <v>1</v>
      </c>
      <c r="X861" s="57">
        <f t="shared" si="555"/>
        <v>170832</v>
      </c>
      <c r="Y861" s="101">
        <v>1</v>
      </c>
      <c r="Z861" s="57">
        <f t="shared" si="514"/>
        <v>88547.47</v>
      </c>
      <c r="AA861" s="73"/>
      <c r="AB861" s="74"/>
      <c r="AC861" s="74"/>
    </row>
    <row r="862" spans="1:29" s="36" customFormat="1" ht="30" x14ac:dyDescent="0.25">
      <c r="A862" s="101">
        <v>847</v>
      </c>
      <c r="B862" s="75">
        <v>542</v>
      </c>
      <c r="C862" s="55" t="s">
        <v>1919</v>
      </c>
      <c r="D862" s="56">
        <f>'Прил.1.1 -перечень домов'!D867</f>
        <v>1973</v>
      </c>
      <c r="E862" s="57">
        <v>3049</v>
      </c>
      <c r="F862" s="76">
        <f>SUM('Прил.1.1 -перечень домов'!J867)*(3.9*31+4.13*26+6.71*16+7.69*12+8.45*12+9.29*252)</f>
        <v>7871497.9199999999</v>
      </c>
      <c r="G862" s="57">
        <f t="shared" si="551"/>
        <v>5781981.6600000001</v>
      </c>
      <c r="H862" s="57">
        <v>0</v>
      </c>
      <c r="I862" s="57">
        <v>0</v>
      </c>
      <c r="J862" s="57">
        <v>0</v>
      </c>
      <c r="K862" s="57">
        <v>0</v>
      </c>
      <c r="L862" s="54">
        <v>0</v>
      </c>
      <c r="M862" s="57">
        <v>0</v>
      </c>
      <c r="N862" s="57">
        <v>836.5</v>
      </c>
      <c r="O862" s="57">
        <v>6596</v>
      </c>
      <c r="P862" s="57">
        <f t="shared" si="554"/>
        <v>5517554</v>
      </c>
      <c r="Q862" s="57">
        <v>0</v>
      </c>
      <c r="R862" s="57">
        <v>0</v>
      </c>
      <c r="S862" s="57">
        <v>0</v>
      </c>
      <c r="T862" s="57">
        <v>0</v>
      </c>
      <c r="U862" s="57">
        <v>0</v>
      </c>
      <c r="V862" s="57">
        <v>0</v>
      </c>
      <c r="W862" s="101">
        <v>1</v>
      </c>
      <c r="X862" s="57">
        <f t="shared" si="555"/>
        <v>146352</v>
      </c>
      <c r="Y862" s="101">
        <v>1</v>
      </c>
      <c r="Z862" s="57">
        <f t="shared" si="514"/>
        <v>118075.66</v>
      </c>
      <c r="AA862" s="73"/>
      <c r="AB862" s="74"/>
      <c r="AC862" s="74"/>
    </row>
    <row r="863" spans="1:29" s="36" customFormat="1" ht="30" x14ac:dyDescent="0.25">
      <c r="A863" s="101">
        <v>848</v>
      </c>
      <c r="B863" s="75">
        <v>543</v>
      </c>
      <c r="C863" s="55" t="s">
        <v>1920</v>
      </c>
      <c r="D863" s="56">
        <f>'Прил.1.1 -перечень домов'!D868</f>
        <v>1964</v>
      </c>
      <c r="E863" s="57">
        <v>5189.3</v>
      </c>
      <c r="F863" s="76">
        <f>SUM('Прил.1.1 -перечень домов'!J868)*(3.9*31+4.13*26+6.71*16+7.69*12+8.45*12+9.29*252)</f>
        <v>13765003.199999999</v>
      </c>
      <c r="G863" s="57">
        <f t="shared" si="551"/>
        <v>11236037.800000001</v>
      </c>
      <c r="H863" s="57">
        <v>0</v>
      </c>
      <c r="I863" s="57">
        <v>0</v>
      </c>
      <c r="J863" s="57">
        <v>0</v>
      </c>
      <c r="K863" s="57">
        <v>0</v>
      </c>
      <c r="L863" s="54">
        <v>0</v>
      </c>
      <c r="M863" s="57">
        <v>0</v>
      </c>
      <c r="N863" s="57">
        <v>1630.8</v>
      </c>
      <c r="O863" s="57">
        <v>6596</v>
      </c>
      <c r="P863" s="57">
        <f t="shared" si="554"/>
        <v>10756756.800000001</v>
      </c>
      <c r="Q863" s="57">
        <v>0</v>
      </c>
      <c r="R863" s="57">
        <v>0</v>
      </c>
      <c r="S863" s="57">
        <v>0</v>
      </c>
      <c r="T863" s="57">
        <v>0</v>
      </c>
      <c r="U863" s="57">
        <v>0</v>
      </c>
      <c r="V863" s="57">
        <v>0</v>
      </c>
      <c r="W863" s="101">
        <v>1</v>
      </c>
      <c r="X863" s="57">
        <f t="shared" si="555"/>
        <v>249086.4</v>
      </c>
      <c r="Y863" s="101">
        <v>1</v>
      </c>
      <c r="Z863" s="57">
        <f t="shared" si="514"/>
        <v>230194.6</v>
      </c>
      <c r="AA863" s="73"/>
      <c r="AB863" s="74"/>
      <c r="AC863" s="74"/>
    </row>
    <row r="864" spans="1:29" s="36" customFormat="1" ht="30" x14ac:dyDescent="0.25">
      <c r="A864" s="101">
        <v>849</v>
      </c>
      <c r="B864" s="75">
        <v>544</v>
      </c>
      <c r="C864" s="55" t="s">
        <v>1921</v>
      </c>
      <c r="D864" s="56">
        <f>'Прил.1.1 -перечень домов'!D869</f>
        <v>1981</v>
      </c>
      <c r="E864" s="79">
        <v>2352.6999999999998</v>
      </c>
      <c r="F864" s="76">
        <f>SUM('Прил.1.1 -перечень домов'!J869)*(3.9*31+4.13*26+6.71*16+7.69*12+8.45*12+9.29*252)</f>
        <v>6101035.2000000002</v>
      </c>
      <c r="G864" s="57">
        <f t="shared" si="551"/>
        <v>2734251.95</v>
      </c>
      <c r="H864" s="57">
        <v>0</v>
      </c>
      <c r="I864" s="57">
        <v>0</v>
      </c>
      <c r="J864" s="57">
        <f>E864*855</f>
        <v>2011558.5</v>
      </c>
      <c r="K864" s="57">
        <f t="shared" ref="K864:K865" si="556">E864*228</f>
        <v>536415.6</v>
      </c>
      <c r="L864" s="54">
        <v>0</v>
      </c>
      <c r="M864" s="57">
        <v>0</v>
      </c>
      <c r="N864" s="57">
        <v>0</v>
      </c>
      <c r="O864" s="57"/>
      <c r="P864" s="57">
        <v>0</v>
      </c>
      <c r="Q864" s="57">
        <v>0</v>
      </c>
      <c r="R864" s="57">
        <v>0</v>
      </c>
      <c r="S864" s="57">
        <v>0</v>
      </c>
      <c r="T864" s="57">
        <v>0</v>
      </c>
      <c r="U864" s="57">
        <v>0</v>
      </c>
      <c r="V864" s="57">
        <v>0</v>
      </c>
      <c r="W864" s="101">
        <v>2</v>
      </c>
      <c r="X864" s="57">
        <f t="shared" ref="X864:X865" si="557">E864*28+E864*28</f>
        <v>131751.20000000001</v>
      </c>
      <c r="Y864" s="101">
        <v>2</v>
      </c>
      <c r="Z864" s="57">
        <f t="shared" si="514"/>
        <v>54526.65</v>
      </c>
      <c r="AA864" s="73"/>
      <c r="AB864" s="74"/>
      <c r="AC864" s="74"/>
    </row>
    <row r="865" spans="1:29" s="36" customFormat="1" ht="30" x14ac:dyDescent="0.25">
      <c r="A865" s="101">
        <v>850</v>
      </c>
      <c r="B865" s="75">
        <v>545</v>
      </c>
      <c r="C865" s="55" t="s">
        <v>1922</v>
      </c>
      <c r="D865" s="56">
        <f>'Прил.1.1 -перечень домов'!D870</f>
        <v>1980</v>
      </c>
      <c r="E865" s="79">
        <v>4877.17</v>
      </c>
      <c r="F865" s="76">
        <f>SUM('Прил.1.1 -перечень домов'!J870)*(3.9*31+4.13*26+6.71*16+7.69*12+8.45*12+9.29*252)</f>
        <v>12679618.85</v>
      </c>
      <c r="G865" s="57">
        <f t="shared" si="551"/>
        <v>5668130.9000000004</v>
      </c>
      <c r="H865" s="57">
        <v>0</v>
      </c>
      <c r="I865" s="57">
        <v>0</v>
      </c>
      <c r="J865" s="57">
        <f>E865*855</f>
        <v>4169980.35</v>
      </c>
      <c r="K865" s="57">
        <f t="shared" si="556"/>
        <v>1111994.76</v>
      </c>
      <c r="L865" s="54">
        <v>0</v>
      </c>
      <c r="M865" s="57">
        <v>0</v>
      </c>
      <c r="N865" s="57">
        <v>0</v>
      </c>
      <c r="O865" s="57"/>
      <c r="P865" s="57">
        <v>0</v>
      </c>
      <c r="Q865" s="57">
        <v>0</v>
      </c>
      <c r="R865" s="57">
        <v>0</v>
      </c>
      <c r="S865" s="57">
        <v>0</v>
      </c>
      <c r="T865" s="57">
        <v>0</v>
      </c>
      <c r="U865" s="57">
        <v>0</v>
      </c>
      <c r="V865" s="57">
        <v>0</v>
      </c>
      <c r="W865" s="101">
        <v>2</v>
      </c>
      <c r="X865" s="57">
        <f t="shared" si="557"/>
        <v>273121.52</v>
      </c>
      <c r="Y865" s="101">
        <v>2</v>
      </c>
      <c r="Z865" s="57">
        <f t="shared" si="514"/>
        <v>113034.27</v>
      </c>
      <c r="AA865" s="73"/>
      <c r="AB865" s="74"/>
      <c r="AC865" s="74"/>
    </row>
    <row r="866" spans="1:29" s="36" customFormat="1" ht="30" x14ac:dyDescent="0.25">
      <c r="A866" s="101">
        <v>851</v>
      </c>
      <c r="B866" s="75">
        <v>546</v>
      </c>
      <c r="C866" s="55" t="s">
        <v>1923</v>
      </c>
      <c r="D866" s="56">
        <f>'Прил.1.1 -перечень домов'!D871</f>
        <v>1960</v>
      </c>
      <c r="E866" s="57">
        <v>999.4</v>
      </c>
      <c r="F866" s="76">
        <f>SUM('Прил.1.1 -перечень домов'!J871)*(3.9*31+4.13*26+6.71*16+7.69*12+8.45*12+9.29*252)</f>
        <v>2634166.08</v>
      </c>
      <c r="G866" s="57">
        <f t="shared" si="551"/>
        <v>3814668.67</v>
      </c>
      <c r="H866" s="57">
        <v>0</v>
      </c>
      <c r="I866" s="57">
        <v>0</v>
      </c>
      <c r="J866" s="57">
        <v>0</v>
      </c>
      <c r="K866" s="57">
        <v>0</v>
      </c>
      <c r="L866" s="54">
        <v>0</v>
      </c>
      <c r="M866" s="57">
        <v>0</v>
      </c>
      <c r="N866" s="57">
        <v>783.8</v>
      </c>
      <c r="O866" s="57">
        <v>4705</v>
      </c>
      <c r="P866" s="57">
        <f t="shared" ref="P866:P867" si="558">O866*N866</f>
        <v>3687779</v>
      </c>
      <c r="Q866" s="57">
        <v>0</v>
      </c>
      <c r="R866" s="57">
        <v>0</v>
      </c>
      <c r="S866" s="57">
        <v>0</v>
      </c>
      <c r="T866" s="57">
        <v>0</v>
      </c>
      <c r="U866" s="57">
        <v>0</v>
      </c>
      <c r="V866" s="57">
        <v>0</v>
      </c>
      <c r="W866" s="101">
        <v>1</v>
      </c>
      <c r="X866" s="57">
        <f t="shared" ref="X866:X867" si="559">E866*48</f>
        <v>47971.199999999997</v>
      </c>
      <c r="Y866" s="101">
        <v>1</v>
      </c>
      <c r="Z866" s="57">
        <f t="shared" ref="Z866:Z928" si="560">(H866+I866+J866+K866+M866+P866+R866+T866+V866)*0.0214</f>
        <v>78918.47</v>
      </c>
      <c r="AA866" s="73">
        <v>759672.93</v>
      </c>
      <c r="AB866" s="74" t="s">
        <v>2126</v>
      </c>
      <c r="AC866" s="74">
        <v>2020</v>
      </c>
    </row>
    <row r="867" spans="1:29" s="36" customFormat="1" ht="30" x14ac:dyDescent="0.25">
      <c r="A867" s="101">
        <v>852</v>
      </c>
      <c r="B867" s="75">
        <v>547</v>
      </c>
      <c r="C867" s="55" t="s">
        <v>1924</v>
      </c>
      <c r="D867" s="56">
        <f>'Прил.1.1 -перечень домов'!D872</f>
        <v>1981</v>
      </c>
      <c r="E867" s="57">
        <v>2398.8000000000002</v>
      </c>
      <c r="F867" s="76">
        <f>SUM('Прил.1.1 -перечень домов'!J872)*(3.9*31+4.13*26+6.71*16+7.69*12+8.45*12+9.29*252)</f>
        <v>6187147.2000000002</v>
      </c>
      <c r="G867" s="57">
        <f t="shared" si="551"/>
        <v>3592327.1</v>
      </c>
      <c r="H867" s="57">
        <v>0</v>
      </c>
      <c r="I867" s="57">
        <v>0</v>
      </c>
      <c r="J867" s="57">
        <v>0</v>
      </c>
      <c r="K867" s="57">
        <v>0</v>
      </c>
      <c r="L867" s="54">
        <v>0</v>
      </c>
      <c r="M867" s="57">
        <v>0</v>
      </c>
      <c r="N867" s="57">
        <v>706</v>
      </c>
      <c r="O867" s="57">
        <v>4822</v>
      </c>
      <c r="P867" s="57">
        <f t="shared" si="558"/>
        <v>3404332</v>
      </c>
      <c r="Q867" s="57">
        <v>0</v>
      </c>
      <c r="R867" s="57">
        <v>0</v>
      </c>
      <c r="S867" s="57">
        <v>0</v>
      </c>
      <c r="T867" s="57">
        <v>0</v>
      </c>
      <c r="U867" s="57">
        <v>0</v>
      </c>
      <c r="V867" s="57">
        <v>0</v>
      </c>
      <c r="W867" s="101">
        <v>1</v>
      </c>
      <c r="X867" s="57">
        <f t="shared" si="559"/>
        <v>115142.39999999999</v>
      </c>
      <c r="Y867" s="101">
        <v>1</v>
      </c>
      <c r="Z867" s="57">
        <f t="shared" si="560"/>
        <v>72852.7</v>
      </c>
      <c r="AA867" s="73"/>
      <c r="AB867" s="74"/>
      <c r="AC867" s="74"/>
    </row>
    <row r="868" spans="1:29" s="36" customFormat="1" ht="30" x14ac:dyDescent="0.25">
      <c r="A868" s="101">
        <v>853</v>
      </c>
      <c r="B868" s="75">
        <v>548</v>
      </c>
      <c r="C868" s="55" t="s">
        <v>1925</v>
      </c>
      <c r="D868" s="56">
        <f>'Прил.1.1 -перечень домов'!D873</f>
        <v>1961</v>
      </c>
      <c r="E868" s="79">
        <v>908.8</v>
      </c>
      <c r="F868" s="76">
        <f>SUM('Прил.1.1 -перечень домов'!J873)*(3.9*31+4.13*26+6.71*16+7.69*12+8.45*12+9.29*252)</f>
        <v>2390182.08</v>
      </c>
      <c r="G868" s="57">
        <f t="shared" si="551"/>
        <v>3210071.9</v>
      </c>
      <c r="H868" s="57">
        <v>0</v>
      </c>
      <c r="I868" s="57">
        <v>0</v>
      </c>
      <c r="J868" s="57">
        <v>0</v>
      </c>
      <c r="K868" s="57">
        <v>0</v>
      </c>
      <c r="L868" s="54">
        <v>0</v>
      </c>
      <c r="M868" s="57">
        <v>0</v>
      </c>
      <c r="N868" s="57">
        <v>0</v>
      </c>
      <c r="O868" s="57"/>
      <c r="P868" s="57">
        <v>0</v>
      </c>
      <c r="Q868" s="57">
        <v>0</v>
      </c>
      <c r="R868" s="57">
        <v>0</v>
      </c>
      <c r="S868" s="57">
        <v>0</v>
      </c>
      <c r="T868" s="57">
        <f>E868*3421</f>
        <v>3109004.8</v>
      </c>
      <c r="U868" s="57">
        <v>0</v>
      </c>
      <c r="V868" s="57">
        <v>0</v>
      </c>
      <c r="W868" s="101">
        <v>1</v>
      </c>
      <c r="X868" s="57">
        <f>E868*38</f>
        <v>34534.400000000001</v>
      </c>
      <c r="Y868" s="101">
        <v>1</v>
      </c>
      <c r="Z868" s="57">
        <f t="shared" si="560"/>
        <v>66532.7</v>
      </c>
      <c r="AA868" s="73">
        <v>1991118.05</v>
      </c>
      <c r="AB868" s="74" t="s">
        <v>2121</v>
      </c>
      <c r="AC868" s="74">
        <v>2020</v>
      </c>
    </row>
    <row r="869" spans="1:29" s="36" customFormat="1" ht="30" x14ac:dyDescent="0.25">
      <c r="A869" s="101">
        <v>854</v>
      </c>
      <c r="B869" s="75">
        <v>549</v>
      </c>
      <c r="C869" s="55" t="s">
        <v>1926</v>
      </c>
      <c r="D869" s="56">
        <f>'Прил.1.1 -перечень домов'!D874</f>
        <v>1962</v>
      </c>
      <c r="E869" s="57">
        <v>2247.9</v>
      </c>
      <c r="F869" s="76">
        <f>SUM('Прил.1.1 -перечень домов'!J874)*(3.9*31+4.13*26+6.71*16+7.69*12+8.45*12+9.29*252)</f>
        <v>5731901.7599999998</v>
      </c>
      <c r="G869" s="57">
        <f t="shared" si="551"/>
        <v>10011516.17</v>
      </c>
      <c r="H869" s="57">
        <v>0</v>
      </c>
      <c r="I869" s="57">
        <v>0</v>
      </c>
      <c r="J869" s="57">
        <v>0</v>
      </c>
      <c r="K869" s="57">
        <v>0</v>
      </c>
      <c r="L869" s="54">
        <v>0</v>
      </c>
      <c r="M869" s="57">
        <v>0</v>
      </c>
      <c r="N869" s="57">
        <v>1470</v>
      </c>
      <c r="O869" s="57">
        <v>6596</v>
      </c>
      <c r="P869" s="57">
        <f>O869*N869</f>
        <v>9696120</v>
      </c>
      <c r="Q869" s="57">
        <v>0</v>
      </c>
      <c r="R869" s="57">
        <v>0</v>
      </c>
      <c r="S869" s="57">
        <v>0</v>
      </c>
      <c r="T869" s="57">
        <v>0</v>
      </c>
      <c r="U869" s="57">
        <v>0</v>
      </c>
      <c r="V869" s="57">
        <v>0</v>
      </c>
      <c r="W869" s="101">
        <v>1</v>
      </c>
      <c r="X869" s="57">
        <f t="shared" ref="X869" si="561">E869*48</f>
        <v>107899.2</v>
      </c>
      <c r="Y869" s="101">
        <v>1</v>
      </c>
      <c r="Z869" s="57">
        <f t="shared" si="560"/>
        <v>207496.97</v>
      </c>
      <c r="AA869" s="73"/>
      <c r="AB869" s="74"/>
      <c r="AC869" s="74"/>
    </row>
    <row r="870" spans="1:29" s="36" customFormat="1" ht="30" x14ac:dyDescent="0.25">
      <c r="A870" s="101">
        <v>855</v>
      </c>
      <c r="B870" s="75">
        <v>550</v>
      </c>
      <c r="C870" s="55" t="s">
        <v>1927</v>
      </c>
      <c r="D870" s="56">
        <f>'Прил.1.1 -перечень домов'!D875</f>
        <v>1985</v>
      </c>
      <c r="E870" s="79">
        <v>9224.4</v>
      </c>
      <c r="F870" s="76">
        <f>SUM('Прил.1.1 -перечень домов'!J875)*(3.9*31+4.13*26+6.71*16+7.69*12+8.45*12+9.29*252)</f>
        <v>22141117.440000001</v>
      </c>
      <c r="G870" s="57">
        <f t="shared" ref="G870:G877" si="562">H870+I870+J870+K870+M870+P870+R870+T870+V870+X870+Z870</f>
        <v>4486314.72</v>
      </c>
      <c r="H870" s="57">
        <v>0</v>
      </c>
      <c r="I870" s="57">
        <v>0</v>
      </c>
      <c r="J870" s="57">
        <v>0</v>
      </c>
      <c r="K870" s="57">
        <v>0</v>
      </c>
      <c r="L870" s="54">
        <v>2</v>
      </c>
      <c r="M870" s="78">
        <f>L870*2164830</f>
        <v>4329660</v>
      </c>
      <c r="N870" s="79">
        <v>0</v>
      </c>
      <c r="O870" s="79"/>
      <c r="P870" s="78">
        <v>0</v>
      </c>
      <c r="Q870" s="78">
        <v>0</v>
      </c>
      <c r="R870" s="78">
        <v>0</v>
      </c>
      <c r="S870" s="78">
        <v>0</v>
      </c>
      <c r="T870" s="78">
        <v>0</v>
      </c>
      <c r="U870" s="78">
        <v>0</v>
      </c>
      <c r="V870" s="78">
        <v>0</v>
      </c>
      <c r="W870" s="54">
        <f>L870</f>
        <v>2</v>
      </c>
      <c r="X870" s="57">
        <f>32000*W870</f>
        <v>64000</v>
      </c>
      <c r="Y870" s="101">
        <v>1</v>
      </c>
      <c r="Z870" s="57">
        <f t="shared" si="560"/>
        <v>92654.720000000001</v>
      </c>
      <c r="AA870" s="73"/>
      <c r="AB870" s="74"/>
      <c r="AC870" s="74"/>
    </row>
    <row r="871" spans="1:29" s="36" customFormat="1" ht="30" x14ac:dyDescent="0.25">
      <c r="A871" s="101">
        <v>856</v>
      </c>
      <c r="B871" s="75">
        <v>551</v>
      </c>
      <c r="C871" s="55" t="s">
        <v>1928</v>
      </c>
      <c r="D871" s="56">
        <f>'Прил.1.1 -перечень домов'!D876</f>
        <v>1961</v>
      </c>
      <c r="E871" s="79">
        <v>1267.0999999999999</v>
      </c>
      <c r="F871" s="76">
        <f>SUM('Прил.1.1 -перечень домов'!J876)*(3.9*31+4.13*26+6.71*16+7.69*12+8.45*12+9.29*252)</f>
        <v>3329951.04</v>
      </c>
      <c r="G871" s="57">
        <f t="shared" si="562"/>
        <v>3566607.74</v>
      </c>
      <c r="H871" s="57">
        <v>0</v>
      </c>
      <c r="I871" s="57">
        <f>E871*2700</f>
        <v>3421170</v>
      </c>
      <c r="J871" s="57">
        <v>0</v>
      </c>
      <c r="K871" s="57">
        <v>0</v>
      </c>
      <c r="L871" s="54">
        <v>0</v>
      </c>
      <c r="M871" s="57">
        <v>0</v>
      </c>
      <c r="N871" s="57">
        <v>0</v>
      </c>
      <c r="O871" s="57"/>
      <c r="P871" s="57">
        <v>0</v>
      </c>
      <c r="Q871" s="57">
        <v>0</v>
      </c>
      <c r="R871" s="57">
        <v>0</v>
      </c>
      <c r="S871" s="57">
        <v>0</v>
      </c>
      <c r="T871" s="57">
        <v>0</v>
      </c>
      <c r="U871" s="57">
        <v>0</v>
      </c>
      <c r="V871" s="57">
        <v>0</v>
      </c>
      <c r="W871" s="101">
        <v>1</v>
      </c>
      <c r="X871" s="57">
        <f>E871*57</f>
        <v>72224.7</v>
      </c>
      <c r="Y871" s="101">
        <v>1</v>
      </c>
      <c r="Z871" s="57">
        <f t="shared" si="560"/>
        <v>73213.039999999994</v>
      </c>
      <c r="AA871" s="73">
        <v>2207494.33</v>
      </c>
      <c r="AB871" s="74" t="s">
        <v>2121</v>
      </c>
      <c r="AC871" s="74">
        <v>2021</v>
      </c>
    </row>
    <row r="872" spans="1:29" s="36" customFormat="1" ht="30" x14ac:dyDescent="0.25">
      <c r="A872" s="101">
        <v>857</v>
      </c>
      <c r="B872" s="75">
        <v>552</v>
      </c>
      <c r="C872" s="55" t="s">
        <v>1929</v>
      </c>
      <c r="D872" s="56">
        <f>'Прил.1.1 -перечень домов'!D877</f>
        <v>1959</v>
      </c>
      <c r="E872" s="57">
        <v>6710.1</v>
      </c>
      <c r="F872" s="76">
        <f>SUM('Прил.1.1 -перечень домов'!J877)*(3.9*31+4.13*26+6.71*16+7.69*12+8.45*12+9.29*252)</f>
        <v>17783850.239999998</v>
      </c>
      <c r="G872" s="57">
        <f t="shared" si="562"/>
        <v>12490059.359999999</v>
      </c>
      <c r="H872" s="57">
        <v>0</v>
      </c>
      <c r="I872" s="57">
        <v>0</v>
      </c>
      <c r="J872" s="57">
        <v>0</v>
      </c>
      <c r="K872" s="57">
        <v>0</v>
      </c>
      <c r="L872" s="54">
        <v>0</v>
      </c>
      <c r="M872" s="57">
        <v>0</v>
      </c>
      <c r="N872" s="57">
        <v>1806.1</v>
      </c>
      <c r="O872" s="57">
        <v>6596</v>
      </c>
      <c r="P872" s="57">
        <f>O872*N872</f>
        <v>11913035.6</v>
      </c>
      <c r="Q872" s="57">
        <v>0</v>
      </c>
      <c r="R872" s="57">
        <v>0</v>
      </c>
      <c r="S872" s="57">
        <v>0</v>
      </c>
      <c r="T872" s="57">
        <v>0</v>
      </c>
      <c r="U872" s="57">
        <v>0</v>
      </c>
      <c r="V872" s="57">
        <v>0</v>
      </c>
      <c r="W872" s="101">
        <v>1</v>
      </c>
      <c r="X872" s="57">
        <f t="shared" ref="X872" si="563">E872*48</f>
        <v>322084.8</v>
      </c>
      <c r="Y872" s="101">
        <v>1</v>
      </c>
      <c r="Z872" s="57">
        <f t="shared" si="560"/>
        <v>254938.96</v>
      </c>
      <c r="AA872" s="73">
        <v>5135902.28</v>
      </c>
      <c r="AB872" s="74" t="s">
        <v>2122</v>
      </c>
      <c r="AC872" s="74">
        <v>2021</v>
      </c>
    </row>
    <row r="873" spans="1:29" s="36" customFormat="1" ht="30" x14ac:dyDescent="0.25">
      <c r="A873" s="101">
        <v>858</v>
      </c>
      <c r="B873" s="75">
        <v>553</v>
      </c>
      <c r="C873" s="55" t="s">
        <v>1930</v>
      </c>
      <c r="D873" s="56">
        <f>'Прил.1.1 -перечень домов'!D878</f>
        <v>1961</v>
      </c>
      <c r="E873" s="79">
        <v>1710.6</v>
      </c>
      <c r="F873" s="76">
        <f>SUM('Прил.1.1 -перечень домов'!J878)*(3.9*31+4.13*26+6.71*16+7.69*12+8.45*12+9.29*252)</f>
        <v>4505666.88</v>
      </c>
      <c r="G873" s="57">
        <f t="shared" si="562"/>
        <v>4814962.67</v>
      </c>
      <c r="H873" s="57">
        <v>0</v>
      </c>
      <c r="I873" s="57">
        <f>E873*2700</f>
        <v>4618620</v>
      </c>
      <c r="J873" s="57">
        <v>0</v>
      </c>
      <c r="K873" s="57">
        <v>0</v>
      </c>
      <c r="L873" s="54">
        <v>0</v>
      </c>
      <c r="M873" s="57">
        <v>0</v>
      </c>
      <c r="N873" s="57">
        <v>0</v>
      </c>
      <c r="O873" s="57"/>
      <c r="P873" s="57">
        <v>0</v>
      </c>
      <c r="Q873" s="57">
        <v>0</v>
      </c>
      <c r="R873" s="57">
        <v>0</v>
      </c>
      <c r="S873" s="57">
        <v>0</v>
      </c>
      <c r="T873" s="57">
        <v>0</v>
      </c>
      <c r="U873" s="57">
        <v>0</v>
      </c>
      <c r="V873" s="57">
        <v>0</v>
      </c>
      <c r="W873" s="101">
        <v>1</v>
      </c>
      <c r="X873" s="57">
        <f>E873*57</f>
        <v>97504.2</v>
      </c>
      <c r="Y873" s="101">
        <v>1</v>
      </c>
      <c r="Z873" s="57">
        <f t="shared" si="560"/>
        <v>98838.47</v>
      </c>
      <c r="AA873" s="73">
        <v>1821528.65</v>
      </c>
      <c r="AB873" s="74" t="s">
        <v>2121</v>
      </c>
      <c r="AC873" s="74">
        <v>2018</v>
      </c>
    </row>
    <row r="874" spans="1:29" s="36" customFormat="1" ht="30" x14ac:dyDescent="0.25">
      <c r="A874" s="101">
        <v>859</v>
      </c>
      <c r="B874" s="75">
        <v>554</v>
      </c>
      <c r="C874" s="55" t="s">
        <v>1931</v>
      </c>
      <c r="D874" s="56">
        <f>'Прил.1.1 -перечень домов'!D879</f>
        <v>1954</v>
      </c>
      <c r="E874" s="79">
        <v>5796.1</v>
      </c>
      <c r="F874" s="76">
        <f>SUM('Прил.1.1 -перечень домов'!J879)*(3.9*31+4.13*26+6.71*16+7.69*12+8.45*12+9.29*252)</f>
        <v>15254740.800000001</v>
      </c>
      <c r="G874" s="57">
        <f t="shared" si="562"/>
        <v>20473038.899999999</v>
      </c>
      <c r="H874" s="57">
        <v>0</v>
      </c>
      <c r="I874" s="57">
        <v>0</v>
      </c>
      <c r="J874" s="57">
        <v>0</v>
      </c>
      <c r="K874" s="57">
        <v>0</v>
      </c>
      <c r="L874" s="54">
        <v>0</v>
      </c>
      <c r="M874" s="57">
        <v>0</v>
      </c>
      <c r="N874" s="57">
        <v>0</v>
      </c>
      <c r="O874" s="57"/>
      <c r="P874" s="57">
        <v>0</v>
      </c>
      <c r="Q874" s="57">
        <v>0</v>
      </c>
      <c r="R874" s="57">
        <v>0</v>
      </c>
      <c r="S874" s="57">
        <v>0</v>
      </c>
      <c r="T874" s="57">
        <f>E874*3421</f>
        <v>19828458.100000001</v>
      </c>
      <c r="U874" s="57">
        <v>0</v>
      </c>
      <c r="V874" s="57">
        <v>0</v>
      </c>
      <c r="W874" s="101">
        <v>1</v>
      </c>
      <c r="X874" s="57">
        <f>E874*38</f>
        <v>220251.8</v>
      </c>
      <c r="Y874" s="101">
        <v>1</v>
      </c>
      <c r="Z874" s="57">
        <f t="shared" si="560"/>
        <v>424329</v>
      </c>
      <c r="AA874" s="73"/>
      <c r="AB874" s="74"/>
      <c r="AC874" s="74"/>
    </row>
    <row r="875" spans="1:29" s="36" customFormat="1" ht="30" x14ac:dyDescent="0.25">
      <c r="A875" s="101">
        <v>860</v>
      </c>
      <c r="B875" s="75">
        <v>555</v>
      </c>
      <c r="C875" s="55" t="s">
        <v>1932</v>
      </c>
      <c r="D875" s="56">
        <f>'Прил.1.1 -перечень домов'!D880</f>
        <v>1960</v>
      </c>
      <c r="E875" s="79">
        <v>1311.8</v>
      </c>
      <c r="F875" s="76">
        <f>SUM('Прил.1.1 -перечень домов'!J880)*(3.9*31+4.13*26+6.71*16+7.69*12+8.45*12+9.29*252)</f>
        <v>3352914.24</v>
      </c>
      <c r="G875" s="57">
        <f t="shared" si="562"/>
        <v>1046460.9</v>
      </c>
      <c r="H875" s="57">
        <f t="shared" ref="H875:H877" si="564">E875*735</f>
        <v>964173</v>
      </c>
      <c r="I875" s="57">
        <v>0</v>
      </c>
      <c r="J875" s="57">
        <v>0</v>
      </c>
      <c r="K875" s="57">
        <v>0</v>
      </c>
      <c r="L875" s="54">
        <v>0</v>
      </c>
      <c r="M875" s="57">
        <v>0</v>
      </c>
      <c r="N875" s="57">
        <v>0</v>
      </c>
      <c r="O875" s="57"/>
      <c r="P875" s="57">
        <v>0</v>
      </c>
      <c r="Q875" s="57">
        <v>0</v>
      </c>
      <c r="R875" s="57">
        <v>0</v>
      </c>
      <c r="S875" s="57">
        <v>0</v>
      </c>
      <c r="T875" s="57">
        <v>0</v>
      </c>
      <c r="U875" s="57">
        <v>0</v>
      </c>
      <c r="V875" s="57">
        <v>0</v>
      </c>
      <c r="W875" s="101">
        <v>1</v>
      </c>
      <c r="X875" s="57">
        <f t="shared" ref="X875:X877" si="565">E875*47</f>
        <v>61654.6</v>
      </c>
      <c r="Y875" s="101">
        <v>1</v>
      </c>
      <c r="Z875" s="57">
        <f t="shared" si="560"/>
        <v>20633.3</v>
      </c>
      <c r="AA875" s="73">
        <v>2846997.9</v>
      </c>
      <c r="AB875" s="74" t="s">
        <v>2122</v>
      </c>
      <c r="AC875" s="74">
        <v>2022</v>
      </c>
    </row>
    <row r="876" spans="1:29" s="36" customFormat="1" ht="30" x14ac:dyDescent="0.25">
      <c r="A876" s="101">
        <v>861</v>
      </c>
      <c r="B876" s="75">
        <v>556</v>
      </c>
      <c r="C876" s="55" t="s">
        <v>1933</v>
      </c>
      <c r="D876" s="56">
        <f>'Прил.1.1 -перечень домов'!D881</f>
        <v>1958</v>
      </c>
      <c r="E876" s="79">
        <v>2865.8</v>
      </c>
      <c r="F876" s="76">
        <f>SUM('Прил.1.1 -перечень домов'!J881)*(3.9*31+4.13*26+6.71*16+7.69*12+8.45*12+9.29*252)</f>
        <v>7591633.9199999999</v>
      </c>
      <c r="G876" s="57">
        <f t="shared" si="562"/>
        <v>2286131.77</v>
      </c>
      <c r="H876" s="57">
        <f t="shared" si="564"/>
        <v>2106363</v>
      </c>
      <c r="I876" s="57">
        <v>0</v>
      </c>
      <c r="J876" s="57">
        <v>0</v>
      </c>
      <c r="K876" s="57">
        <v>0</v>
      </c>
      <c r="L876" s="54">
        <v>0</v>
      </c>
      <c r="M876" s="57">
        <v>0</v>
      </c>
      <c r="N876" s="57">
        <v>0</v>
      </c>
      <c r="O876" s="57"/>
      <c r="P876" s="57">
        <v>0</v>
      </c>
      <c r="Q876" s="57">
        <v>0</v>
      </c>
      <c r="R876" s="57">
        <v>0</v>
      </c>
      <c r="S876" s="57">
        <v>0</v>
      </c>
      <c r="T876" s="57">
        <v>0</v>
      </c>
      <c r="U876" s="57">
        <v>0</v>
      </c>
      <c r="V876" s="57">
        <v>0</v>
      </c>
      <c r="W876" s="101">
        <v>1</v>
      </c>
      <c r="X876" s="57">
        <f t="shared" si="565"/>
        <v>134692.6</v>
      </c>
      <c r="Y876" s="101">
        <v>1</v>
      </c>
      <c r="Z876" s="57">
        <f t="shared" si="560"/>
        <v>45076.17</v>
      </c>
      <c r="AA876" s="73">
        <v>2176705.4300000002</v>
      </c>
      <c r="AB876" s="74" t="s">
        <v>2126</v>
      </c>
      <c r="AC876" s="74">
        <v>2020</v>
      </c>
    </row>
    <row r="877" spans="1:29" s="36" customFormat="1" ht="30" x14ac:dyDescent="0.25">
      <c r="A877" s="101">
        <v>862</v>
      </c>
      <c r="B877" s="75">
        <v>557</v>
      </c>
      <c r="C877" s="55" t="s">
        <v>1934</v>
      </c>
      <c r="D877" s="56">
        <f>'Прил.1.1 -перечень домов'!D882</f>
        <v>1958</v>
      </c>
      <c r="E877" s="79">
        <v>3004.2</v>
      </c>
      <c r="F877" s="76">
        <f>SUM('Прил.1.1 -перечень домов'!J882)*(3.9*31+4.13*26+6.71*16+7.69*12+8.45*12+9.29*252)</f>
        <v>7987462.0800000001</v>
      </c>
      <c r="G877" s="57">
        <f t="shared" si="562"/>
        <v>2396537.46</v>
      </c>
      <c r="H877" s="57">
        <f t="shared" si="564"/>
        <v>2208087</v>
      </c>
      <c r="I877" s="57">
        <v>0</v>
      </c>
      <c r="J877" s="57">
        <v>0</v>
      </c>
      <c r="K877" s="57">
        <v>0</v>
      </c>
      <c r="L877" s="54">
        <v>0</v>
      </c>
      <c r="M877" s="57">
        <v>0</v>
      </c>
      <c r="N877" s="57">
        <v>0</v>
      </c>
      <c r="O877" s="57"/>
      <c r="P877" s="57">
        <v>0</v>
      </c>
      <c r="Q877" s="57">
        <v>0</v>
      </c>
      <c r="R877" s="57">
        <v>0</v>
      </c>
      <c r="S877" s="57">
        <v>0</v>
      </c>
      <c r="T877" s="57">
        <v>0</v>
      </c>
      <c r="U877" s="57">
        <v>0</v>
      </c>
      <c r="V877" s="57">
        <v>0</v>
      </c>
      <c r="W877" s="101">
        <v>1</v>
      </c>
      <c r="X877" s="57">
        <f t="shared" si="565"/>
        <v>141197.4</v>
      </c>
      <c r="Y877" s="101">
        <v>1</v>
      </c>
      <c r="Z877" s="57">
        <f t="shared" si="560"/>
        <v>47253.06</v>
      </c>
      <c r="AA877" s="73">
        <v>6165210.2999999998</v>
      </c>
      <c r="AB877" s="74" t="s">
        <v>2122</v>
      </c>
      <c r="AC877" s="74">
        <v>2022</v>
      </c>
    </row>
    <row r="878" spans="1:29" s="36" customFormat="1" ht="30" x14ac:dyDescent="0.25">
      <c r="A878" s="101">
        <v>863</v>
      </c>
      <c r="B878" s="75">
        <v>558</v>
      </c>
      <c r="C878" s="55" t="s">
        <v>1935</v>
      </c>
      <c r="D878" s="56">
        <f>'Прил.1.1 -перечень домов'!D883</f>
        <v>1960</v>
      </c>
      <c r="E878" s="79">
        <v>3401.8</v>
      </c>
      <c r="F878" s="76">
        <f>SUM('Прил.1.1 -перечень домов'!J883)*(3.9*31+4.13*26+6.71*16+7.69*12+8.45*12+9.29*252)</f>
        <v>8952203.5199999996</v>
      </c>
      <c r="G878" s="57">
        <f t="shared" ref="G878:G881" si="566">H878+I878+J878+K878+M878+P878+R878+T878+V878+X878+Z878</f>
        <v>12015869.939999999</v>
      </c>
      <c r="H878" s="57">
        <v>0</v>
      </c>
      <c r="I878" s="57">
        <v>0</v>
      </c>
      <c r="J878" s="57">
        <v>0</v>
      </c>
      <c r="K878" s="57">
        <v>0</v>
      </c>
      <c r="L878" s="54">
        <v>0</v>
      </c>
      <c r="M878" s="57">
        <v>0</v>
      </c>
      <c r="N878" s="57">
        <v>0</v>
      </c>
      <c r="O878" s="57"/>
      <c r="P878" s="57">
        <v>0</v>
      </c>
      <c r="Q878" s="57">
        <v>0</v>
      </c>
      <c r="R878" s="57">
        <v>0</v>
      </c>
      <c r="S878" s="57">
        <v>0</v>
      </c>
      <c r="T878" s="57">
        <f>E878*3421</f>
        <v>11637557.800000001</v>
      </c>
      <c r="U878" s="57">
        <v>0</v>
      </c>
      <c r="V878" s="57">
        <v>0</v>
      </c>
      <c r="W878" s="101">
        <v>1</v>
      </c>
      <c r="X878" s="57">
        <f>E878*38</f>
        <v>129268.4</v>
      </c>
      <c r="Y878" s="101">
        <v>1</v>
      </c>
      <c r="Z878" s="57">
        <f t="shared" si="560"/>
        <v>249043.74</v>
      </c>
      <c r="AA878" s="73">
        <v>2680518.94</v>
      </c>
      <c r="AB878" s="74" t="s">
        <v>2126</v>
      </c>
      <c r="AC878" s="74">
        <v>2020</v>
      </c>
    </row>
    <row r="879" spans="1:29" s="36" customFormat="1" ht="30" x14ac:dyDescent="0.25">
      <c r="A879" s="101">
        <v>864</v>
      </c>
      <c r="B879" s="75">
        <v>559</v>
      </c>
      <c r="C879" s="55" t="s">
        <v>1936</v>
      </c>
      <c r="D879" s="56">
        <f>'Прил.1.1 -перечень домов'!D884</f>
        <v>1959</v>
      </c>
      <c r="E879" s="79">
        <v>3803.4</v>
      </c>
      <c r="F879" s="76">
        <f>SUM('Прил.1.1 -перечень домов'!J884)*(3.9*31+4.13*26+6.71*16+7.69*12+8.45*12+9.29*252)</f>
        <v>10211160.960000001</v>
      </c>
      <c r="G879" s="57">
        <f t="shared" si="566"/>
        <v>3034082.48</v>
      </c>
      <c r="H879" s="57">
        <f t="shared" ref="H879:H880" si="567">E879*735</f>
        <v>2795499</v>
      </c>
      <c r="I879" s="57">
        <v>0</v>
      </c>
      <c r="J879" s="57">
        <v>0</v>
      </c>
      <c r="K879" s="57">
        <v>0</v>
      </c>
      <c r="L879" s="54">
        <v>0</v>
      </c>
      <c r="M879" s="57">
        <v>0</v>
      </c>
      <c r="N879" s="57">
        <v>0</v>
      </c>
      <c r="O879" s="57"/>
      <c r="P879" s="57">
        <v>0</v>
      </c>
      <c r="Q879" s="57">
        <v>0</v>
      </c>
      <c r="R879" s="57">
        <v>0</v>
      </c>
      <c r="S879" s="57">
        <v>0</v>
      </c>
      <c r="T879" s="57">
        <v>0</v>
      </c>
      <c r="U879" s="57">
        <v>0</v>
      </c>
      <c r="V879" s="57">
        <v>0</v>
      </c>
      <c r="W879" s="101">
        <v>1</v>
      </c>
      <c r="X879" s="57">
        <f t="shared" ref="X879:X880" si="568">E879*47</f>
        <v>178759.8</v>
      </c>
      <c r="Y879" s="101">
        <v>1</v>
      </c>
      <c r="Z879" s="57">
        <f t="shared" si="560"/>
        <v>59823.68</v>
      </c>
      <c r="AA879" s="73">
        <v>7579938.1699999999</v>
      </c>
      <c r="AB879" s="74" t="s">
        <v>2121</v>
      </c>
      <c r="AC879" s="74">
        <v>2022</v>
      </c>
    </row>
    <row r="880" spans="1:29" s="36" customFormat="1" ht="30" x14ac:dyDescent="0.25">
      <c r="A880" s="101">
        <v>865</v>
      </c>
      <c r="B880" s="75">
        <v>560</v>
      </c>
      <c r="C880" s="55" t="s">
        <v>1937</v>
      </c>
      <c r="D880" s="56">
        <f>'Прил.1.1 -перечень домов'!D885</f>
        <v>1959</v>
      </c>
      <c r="E880" s="79">
        <v>3700.6</v>
      </c>
      <c r="F880" s="76">
        <f>SUM('Прил.1.1 -перечень домов'!J885)*(3.9*31+4.13*26+6.71*16+7.69*12+8.45*12+9.29*252)</f>
        <v>9851786.8800000008</v>
      </c>
      <c r="G880" s="57">
        <f t="shared" si="566"/>
        <v>2952075.94</v>
      </c>
      <c r="H880" s="57">
        <f t="shared" si="567"/>
        <v>2719941</v>
      </c>
      <c r="I880" s="57">
        <v>0</v>
      </c>
      <c r="J880" s="57">
        <v>0</v>
      </c>
      <c r="K880" s="57">
        <v>0</v>
      </c>
      <c r="L880" s="54">
        <v>0</v>
      </c>
      <c r="M880" s="57">
        <v>0</v>
      </c>
      <c r="N880" s="57">
        <v>0</v>
      </c>
      <c r="O880" s="57"/>
      <c r="P880" s="57">
        <v>0</v>
      </c>
      <c r="Q880" s="57">
        <v>0</v>
      </c>
      <c r="R880" s="57">
        <v>0</v>
      </c>
      <c r="S880" s="57">
        <v>0</v>
      </c>
      <c r="T880" s="57">
        <v>0</v>
      </c>
      <c r="U880" s="57">
        <v>0</v>
      </c>
      <c r="V880" s="57">
        <v>0</v>
      </c>
      <c r="W880" s="101">
        <v>1</v>
      </c>
      <c r="X880" s="57">
        <f t="shared" si="568"/>
        <v>173928.2</v>
      </c>
      <c r="Y880" s="101">
        <v>1</v>
      </c>
      <c r="Z880" s="57">
        <f t="shared" si="560"/>
        <v>58206.74</v>
      </c>
      <c r="AA880" s="73">
        <v>7439336.4900000002</v>
      </c>
      <c r="AB880" s="74" t="s">
        <v>2121</v>
      </c>
      <c r="AC880" s="74">
        <v>2022</v>
      </c>
    </row>
    <row r="881" spans="1:29" s="36" customFormat="1" ht="30" x14ac:dyDescent="0.25">
      <c r="A881" s="101">
        <v>866</v>
      </c>
      <c r="B881" s="75">
        <v>561</v>
      </c>
      <c r="C881" s="55" t="s">
        <v>1938</v>
      </c>
      <c r="D881" s="56">
        <f>'Прил.1.1 -перечень домов'!D886</f>
        <v>1957</v>
      </c>
      <c r="E881" s="79">
        <v>4566.8</v>
      </c>
      <c r="F881" s="76">
        <f>SUM('Прил.1.1 -перечень домов'!J886)*(3.9*31+4.13*26+6.71*16+7.69*12+8.45*12+9.29*252)</f>
        <v>11932539.84</v>
      </c>
      <c r="G881" s="57">
        <f t="shared" si="566"/>
        <v>5307426.2699999996</v>
      </c>
      <c r="H881" s="57">
        <v>0</v>
      </c>
      <c r="I881" s="57">
        <v>0</v>
      </c>
      <c r="J881" s="57">
        <f>E881*855</f>
        <v>3904614</v>
      </c>
      <c r="K881" s="57">
        <f t="shared" ref="K881" si="569">E881*228</f>
        <v>1041230.4</v>
      </c>
      <c r="L881" s="54">
        <v>0</v>
      </c>
      <c r="M881" s="57">
        <v>0</v>
      </c>
      <c r="N881" s="57">
        <v>0</v>
      </c>
      <c r="O881" s="57"/>
      <c r="P881" s="57">
        <v>0</v>
      </c>
      <c r="Q881" s="57">
        <v>0</v>
      </c>
      <c r="R881" s="57">
        <v>0</v>
      </c>
      <c r="S881" s="57">
        <v>0</v>
      </c>
      <c r="T881" s="57">
        <v>0</v>
      </c>
      <c r="U881" s="57">
        <v>0</v>
      </c>
      <c r="V881" s="57">
        <v>0</v>
      </c>
      <c r="W881" s="101">
        <v>2</v>
      </c>
      <c r="X881" s="57">
        <f t="shared" ref="X881" si="570">E881*28+E881*28</f>
        <v>255740.79999999999</v>
      </c>
      <c r="Y881" s="101">
        <v>2</v>
      </c>
      <c r="Z881" s="57">
        <f t="shared" si="560"/>
        <v>105841.07</v>
      </c>
      <c r="AA881" s="73">
        <v>9548354.5600000005</v>
      </c>
      <c r="AB881" s="74" t="s">
        <v>2121</v>
      </c>
      <c r="AC881" s="74">
        <v>2021</v>
      </c>
    </row>
    <row r="882" spans="1:29" s="36" customFormat="1" ht="35.25" customHeight="1" x14ac:dyDescent="0.25">
      <c r="A882" s="101">
        <v>867</v>
      </c>
      <c r="B882" s="75">
        <v>562</v>
      </c>
      <c r="C882" s="55" t="s">
        <v>1939</v>
      </c>
      <c r="D882" s="56">
        <f>'Прил.1.1 -перечень домов'!D887</f>
        <v>1950</v>
      </c>
      <c r="E882" s="79">
        <v>512.29999999999995</v>
      </c>
      <c r="F882" s="76">
        <f>SUM('Прил.1.1 -перечень домов'!J887)*(3.9*31+4.13*26+6.71*16+7.69*12+8.45*12+9.29*252)</f>
        <v>1330430.3999999999</v>
      </c>
      <c r="G882" s="57">
        <f t="shared" ref="G882:G920" si="571">H882+I882+J882+K882+M882+P882+R882+T882+V882+X882+Z882</f>
        <v>408676.57</v>
      </c>
      <c r="H882" s="57">
        <f t="shared" ref="H882" si="572">E882*735</f>
        <v>376540.5</v>
      </c>
      <c r="I882" s="57">
        <v>0</v>
      </c>
      <c r="J882" s="57">
        <v>0</v>
      </c>
      <c r="K882" s="57">
        <v>0</v>
      </c>
      <c r="L882" s="54">
        <v>0</v>
      </c>
      <c r="M882" s="78">
        <v>0</v>
      </c>
      <c r="N882" s="79">
        <v>0</v>
      </c>
      <c r="O882" s="79"/>
      <c r="P882" s="78">
        <v>0</v>
      </c>
      <c r="Q882" s="78">
        <v>0</v>
      </c>
      <c r="R882" s="78">
        <v>0</v>
      </c>
      <c r="S882" s="78">
        <v>0</v>
      </c>
      <c r="T882" s="78">
        <v>0</v>
      </c>
      <c r="U882" s="78">
        <v>0</v>
      </c>
      <c r="V882" s="78">
        <v>0</v>
      </c>
      <c r="W882" s="101">
        <v>1</v>
      </c>
      <c r="X882" s="57">
        <f>E882*47</f>
        <v>24078.1</v>
      </c>
      <c r="Y882" s="101">
        <v>1</v>
      </c>
      <c r="Z882" s="57">
        <f t="shared" si="560"/>
        <v>8057.97</v>
      </c>
      <c r="AA882" s="73"/>
      <c r="AB882" s="74"/>
      <c r="AC882" s="74"/>
    </row>
    <row r="883" spans="1:29" s="36" customFormat="1" ht="35.25" customHeight="1" x14ac:dyDescent="0.25">
      <c r="A883" s="101">
        <v>868</v>
      </c>
      <c r="B883" s="75">
        <v>563</v>
      </c>
      <c r="C883" s="55" t="s">
        <v>1940</v>
      </c>
      <c r="D883" s="56">
        <f>'Прил.1.1 -перечень домов'!D888</f>
        <v>1952</v>
      </c>
      <c r="E883" s="57">
        <v>427.7</v>
      </c>
      <c r="F883" s="76">
        <f>SUM('Прил.1.1 -перечень домов'!J888)*(3.9*31+4.13*26+6.71*16+7.69*12+8.45*12+9.29*252)</f>
        <v>1098502.08</v>
      </c>
      <c r="G883" s="57">
        <f t="shared" si="571"/>
        <v>1214262.25</v>
      </c>
      <c r="H883" s="57">
        <v>0</v>
      </c>
      <c r="I883" s="57">
        <v>0</v>
      </c>
      <c r="J883" s="57">
        <v>0</v>
      </c>
      <c r="K883" s="57">
        <v>0</v>
      </c>
      <c r="L883" s="54">
        <v>0</v>
      </c>
      <c r="M883" s="57">
        <v>0</v>
      </c>
      <c r="N883" s="57">
        <v>248.4</v>
      </c>
      <c r="O883" s="57">
        <v>4705</v>
      </c>
      <c r="P883" s="57">
        <f>O883*N883</f>
        <v>1168722</v>
      </c>
      <c r="Q883" s="57">
        <v>0</v>
      </c>
      <c r="R883" s="57">
        <v>0</v>
      </c>
      <c r="S883" s="57">
        <v>0</v>
      </c>
      <c r="T883" s="57">
        <v>0</v>
      </c>
      <c r="U883" s="57">
        <v>0</v>
      </c>
      <c r="V883" s="57">
        <v>0</v>
      </c>
      <c r="W883" s="101">
        <v>1</v>
      </c>
      <c r="X883" s="57">
        <f t="shared" ref="X883" si="573">E883*48</f>
        <v>20529.599999999999</v>
      </c>
      <c r="Y883" s="101">
        <v>1</v>
      </c>
      <c r="Z883" s="57">
        <f t="shared" si="560"/>
        <v>25010.65</v>
      </c>
      <c r="AA883" s="73"/>
      <c r="AB883" s="74"/>
      <c r="AC883" s="74"/>
    </row>
    <row r="884" spans="1:29" s="36" customFormat="1" ht="30" x14ac:dyDescent="0.25">
      <c r="A884" s="101">
        <v>869</v>
      </c>
      <c r="B884" s="75">
        <v>564</v>
      </c>
      <c r="C884" s="55" t="s">
        <v>1941</v>
      </c>
      <c r="D884" s="56">
        <f>'Прил.1.1 -перечень домов'!D889</f>
        <v>1950</v>
      </c>
      <c r="E884" s="79">
        <v>576.9</v>
      </c>
      <c r="F884" s="76">
        <f>SUM('Прил.1.1 -перечень домов'!J889)*(3.9*31+4.13*26+6.71*16+7.69*12+8.45*12+9.29*252)</f>
        <v>1513848.96</v>
      </c>
      <c r="G884" s="57">
        <f t="shared" si="571"/>
        <v>1623846.58</v>
      </c>
      <c r="H884" s="57">
        <v>0</v>
      </c>
      <c r="I884" s="57">
        <f>E884*2700</f>
        <v>1557630</v>
      </c>
      <c r="J884" s="57">
        <v>0</v>
      </c>
      <c r="K884" s="57">
        <v>0</v>
      </c>
      <c r="L884" s="54">
        <v>0</v>
      </c>
      <c r="M884" s="78">
        <v>0</v>
      </c>
      <c r="N884" s="79">
        <v>0</v>
      </c>
      <c r="O884" s="79"/>
      <c r="P884" s="78">
        <v>0</v>
      </c>
      <c r="Q884" s="78">
        <v>0</v>
      </c>
      <c r="R884" s="78">
        <v>0</v>
      </c>
      <c r="S884" s="78">
        <v>0</v>
      </c>
      <c r="T884" s="78">
        <v>0</v>
      </c>
      <c r="U884" s="78">
        <v>0</v>
      </c>
      <c r="V884" s="78">
        <v>0</v>
      </c>
      <c r="W884" s="101">
        <v>1</v>
      </c>
      <c r="X884" s="57">
        <f>E884*57</f>
        <v>32883.300000000003</v>
      </c>
      <c r="Y884" s="101">
        <v>1</v>
      </c>
      <c r="Z884" s="57">
        <f t="shared" si="560"/>
        <v>33333.279999999999</v>
      </c>
      <c r="AA884" s="73"/>
      <c r="AB884" s="74"/>
      <c r="AC884" s="74"/>
    </row>
    <row r="885" spans="1:29" s="36" customFormat="1" ht="30" x14ac:dyDescent="0.25">
      <c r="A885" s="101">
        <v>870</v>
      </c>
      <c r="B885" s="75">
        <v>565</v>
      </c>
      <c r="C885" s="55" t="s">
        <v>1942</v>
      </c>
      <c r="D885" s="56">
        <f>'Прил.1.1 -перечень домов'!D890</f>
        <v>1952</v>
      </c>
      <c r="E885" s="79">
        <v>239.05</v>
      </c>
      <c r="F885" s="76">
        <f>SUM('Прил.1.1 -перечень домов'!J890)*(3.9*31+4.13*26+6.71*16+7.69*12+8.45*12+9.29*252)</f>
        <v>616131.36</v>
      </c>
      <c r="G885" s="57">
        <f t="shared" si="571"/>
        <v>844374.66</v>
      </c>
      <c r="H885" s="57">
        <v>0</v>
      </c>
      <c r="I885" s="57">
        <v>0</v>
      </c>
      <c r="J885" s="57">
        <v>0</v>
      </c>
      <c r="K885" s="57">
        <v>0</v>
      </c>
      <c r="L885" s="54">
        <v>0</v>
      </c>
      <c r="M885" s="78">
        <v>0</v>
      </c>
      <c r="N885" s="79">
        <v>0</v>
      </c>
      <c r="O885" s="79"/>
      <c r="P885" s="78">
        <v>0</v>
      </c>
      <c r="Q885" s="78">
        <v>0</v>
      </c>
      <c r="R885" s="78">
        <v>0</v>
      </c>
      <c r="S885" s="78">
        <v>0</v>
      </c>
      <c r="T885" s="57">
        <f>E885*3421</f>
        <v>817790.05</v>
      </c>
      <c r="U885" s="78">
        <v>0</v>
      </c>
      <c r="V885" s="78">
        <v>0</v>
      </c>
      <c r="W885" s="101">
        <v>1</v>
      </c>
      <c r="X885" s="57">
        <f>E885*38</f>
        <v>9083.9</v>
      </c>
      <c r="Y885" s="101">
        <v>1</v>
      </c>
      <c r="Z885" s="57">
        <f t="shared" si="560"/>
        <v>17500.71</v>
      </c>
      <c r="AA885" s="73"/>
      <c r="AB885" s="74"/>
      <c r="AC885" s="74"/>
    </row>
    <row r="886" spans="1:29" s="36" customFormat="1" ht="30" x14ac:dyDescent="0.25">
      <c r="A886" s="101">
        <v>871</v>
      </c>
      <c r="B886" s="75">
        <v>566</v>
      </c>
      <c r="C886" s="55" t="s">
        <v>1943</v>
      </c>
      <c r="D886" s="56">
        <f>'Прил.1.1 -перечень домов'!D891</f>
        <v>1952</v>
      </c>
      <c r="E886" s="79">
        <v>243.8</v>
      </c>
      <c r="F886" s="76">
        <f>SUM('Прил.1.1 -перечень домов'!J891)*(3.9*31+4.13*26+6.71*16+7.69*12+8.45*12+9.29*252)</f>
        <v>626895.35999999999</v>
      </c>
      <c r="G886" s="57">
        <f t="shared" si="571"/>
        <v>861152.65</v>
      </c>
      <c r="H886" s="57">
        <v>0</v>
      </c>
      <c r="I886" s="57">
        <v>0</v>
      </c>
      <c r="J886" s="57">
        <v>0</v>
      </c>
      <c r="K886" s="57">
        <v>0</v>
      </c>
      <c r="L886" s="54">
        <v>0</v>
      </c>
      <c r="M886" s="78">
        <v>0</v>
      </c>
      <c r="N886" s="79">
        <v>0</v>
      </c>
      <c r="O886" s="79"/>
      <c r="P886" s="78">
        <v>0</v>
      </c>
      <c r="Q886" s="78">
        <v>0</v>
      </c>
      <c r="R886" s="78">
        <v>0</v>
      </c>
      <c r="S886" s="78">
        <v>0</v>
      </c>
      <c r="T886" s="57">
        <f>E886*3421</f>
        <v>834039.8</v>
      </c>
      <c r="U886" s="78">
        <v>0</v>
      </c>
      <c r="V886" s="78">
        <v>0</v>
      </c>
      <c r="W886" s="101">
        <v>1</v>
      </c>
      <c r="X886" s="57">
        <f>E886*38</f>
        <v>9264.4</v>
      </c>
      <c r="Y886" s="101">
        <v>1</v>
      </c>
      <c r="Z886" s="57">
        <f t="shared" si="560"/>
        <v>17848.45</v>
      </c>
      <c r="AA886" s="73"/>
      <c r="AB886" s="74"/>
      <c r="AC886" s="74"/>
    </row>
    <row r="887" spans="1:29" s="36" customFormat="1" ht="30" x14ac:dyDescent="0.25">
      <c r="A887" s="101">
        <v>872</v>
      </c>
      <c r="B887" s="75">
        <v>567</v>
      </c>
      <c r="C887" s="55" t="s">
        <v>1944</v>
      </c>
      <c r="D887" s="56">
        <f>'Прил.1.1 -перечень домов'!D892</f>
        <v>1952</v>
      </c>
      <c r="E887" s="79">
        <v>429.9</v>
      </c>
      <c r="F887" s="76">
        <f>SUM('Прил.1.1 -перечень домов'!J892)*(3.9*31+4.13*26+6.71*16+7.69*12+8.45*12+9.29*252)</f>
        <v>1102520.6399999999</v>
      </c>
      <c r="G887" s="57">
        <f t="shared" si="571"/>
        <v>778315.81</v>
      </c>
      <c r="H887" s="57">
        <v>0</v>
      </c>
      <c r="I887" s="57">
        <v>0</v>
      </c>
      <c r="J887" s="57">
        <v>0</v>
      </c>
      <c r="K887" s="57">
        <v>0</v>
      </c>
      <c r="L887" s="54">
        <v>0</v>
      </c>
      <c r="M887" s="78">
        <v>0</v>
      </c>
      <c r="N887" s="79">
        <v>0</v>
      </c>
      <c r="O887" s="79"/>
      <c r="P887" s="78">
        <v>0</v>
      </c>
      <c r="Q887" s="78">
        <v>0</v>
      </c>
      <c r="R887" s="78">
        <v>0</v>
      </c>
      <c r="S887" s="78">
        <v>0</v>
      </c>
      <c r="T887" s="78">
        <v>0</v>
      </c>
      <c r="U887" s="78">
        <v>0</v>
      </c>
      <c r="V887" s="57">
        <f>E887*1727</f>
        <v>742437.3</v>
      </c>
      <c r="W887" s="101">
        <v>1</v>
      </c>
      <c r="X887" s="57">
        <f>E887*46.5</f>
        <v>19990.349999999999</v>
      </c>
      <c r="Y887" s="101">
        <v>1</v>
      </c>
      <c r="Z887" s="57">
        <f t="shared" si="560"/>
        <v>15888.16</v>
      </c>
      <c r="AA887" s="73"/>
      <c r="AB887" s="74"/>
      <c r="AC887" s="74"/>
    </row>
    <row r="888" spans="1:29" s="36" customFormat="1" ht="30" x14ac:dyDescent="0.25">
      <c r="A888" s="101">
        <v>873</v>
      </c>
      <c r="B888" s="75">
        <v>568</v>
      </c>
      <c r="C888" s="55" t="s">
        <v>1945</v>
      </c>
      <c r="D888" s="56">
        <f>'Прил.1.1 -перечень домов'!D893</f>
        <v>1952</v>
      </c>
      <c r="E888" s="79">
        <v>240</v>
      </c>
      <c r="F888" s="76">
        <f>SUM('Прил.1.1 -перечень домов'!J893)*(3.9*31+4.13*26+6.71*16+7.69*12+8.45*12+9.29*252)</f>
        <v>621728.64</v>
      </c>
      <c r="G888" s="57">
        <f t="shared" si="571"/>
        <v>847730.26</v>
      </c>
      <c r="H888" s="57">
        <v>0</v>
      </c>
      <c r="I888" s="57">
        <v>0</v>
      </c>
      <c r="J888" s="57">
        <v>0</v>
      </c>
      <c r="K888" s="57">
        <v>0</v>
      </c>
      <c r="L888" s="54">
        <v>0</v>
      </c>
      <c r="M888" s="78">
        <v>0</v>
      </c>
      <c r="N888" s="79">
        <v>0</v>
      </c>
      <c r="O888" s="79"/>
      <c r="P888" s="78">
        <v>0</v>
      </c>
      <c r="Q888" s="78">
        <v>0</v>
      </c>
      <c r="R888" s="78">
        <v>0</v>
      </c>
      <c r="S888" s="78">
        <v>0</v>
      </c>
      <c r="T888" s="57">
        <f>E888*3421</f>
        <v>821040</v>
      </c>
      <c r="U888" s="78">
        <v>0</v>
      </c>
      <c r="V888" s="78">
        <v>0</v>
      </c>
      <c r="W888" s="101">
        <v>1</v>
      </c>
      <c r="X888" s="57">
        <f>E888*38</f>
        <v>9120</v>
      </c>
      <c r="Y888" s="101">
        <v>1</v>
      </c>
      <c r="Z888" s="57">
        <f t="shared" si="560"/>
        <v>17570.259999999998</v>
      </c>
      <c r="AA888" s="73"/>
      <c r="AB888" s="74"/>
      <c r="AC888" s="74"/>
    </row>
    <row r="889" spans="1:29" s="36" customFormat="1" ht="30" x14ac:dyDescent="0.25">
      <c r="A889" s="101">
        <v>874</v>
      </c>
      <c r="B889" s="75">
        <v>569</v>
      </c>
      <c r="C889" s="55" t="s">
        <v>1946</v>
      </c>
      <c r="D889" s="56">
        <f>'Прил.1.1 -перечень домов'!D894</f>
        <v>1952</v>
      </c>
      <c r="E889" s="79">
        <v>424</v>
      </c>
      <c r="F889" s="76">
        <f>SUM('Прил.1.1 -перечень домов'!J894)*(3.9*31+4.13*26+6.71*16+7.69*12+8.45*12+9.29*252)</f>
        <v>1100511.3600000001</v>
      </c>
      <c r="G889" s="57">
        <f t="shared" si="571"/>
        <v>1193466.72</v>
      </c>
      <c r="H889" s="57">
        <v>0</v>
      </c>
      <c r="I889" s="57">
        <f>E889*2700</f>
        <v>1144800</v>
      </c>
      <c r="J889" s="57">
        <v>0</v>
      </c>
      <c r="K889" s="57">
        <v>0</v>
      </c>
      <c r="L889" s="54">
        <v>0</v>
      </c>
      <c r="M889" s="78">
        <v>0</v>
      </c>
      <c r="N889" s="79">
        <v>0</v>
      </c>
      <c r="O889" s="79"/>
      <c r="P889" s="78">
        <v>0</v>
      </c>
      <c r="Q889" s="78">
        <v>0</v>
      </c>
      <c r="R889" s="78">
        <v>0</v>
      </c>
      <c r="S889" s="78">
        <v>0</v>
      </c>
      <c r="T889" s="78">
        <v>0</v>
      </c>
      <c r="U889" s="78">
        <v>0</v>
      </c>
      <c r="V889" s="78">
        <v>0</v>
      </c>
      <c r="W889" s="101">
        <v>1</v>
      </c>
      <c r="X889" s="57">
        <f>E889*57</f>
        <v>24168</v>
      </c>
      <c r="Y889" s="101">
        <v>1</v>
      </c>
      <c r="Z889" s="57">
        <f t="shared" si="560"/>
        <v>24498.720000000001</v>
      </c>
      <c r="AA889" s="73"/>
      <c r="AB889" s="74"/>
      <c r="AC889" s="74"/>
    </row>
    <row r="890" spans="1:29" s="36" customFormat="1" ht="30" x14ac:dyDescent="0.25">
      <c r="A890" s="101">
        <v>875</v>
      </c>
      <c r="B890" s="75">
        <v>570</v>
      </c>
      <c r="C890" s="55" t="s">
        <v>1947</v>
      </c>
      <c r="D890" s="56">
        <f>'Прил.1.1 -перечень домов'!D895</f>
        <v>1952</v>
      </c>
      <c r="E890" s="79">
        <v>431.7</v>
      </c>
      <c r="F890" s="76">
        <f>SUM('Прил.1.1 -перечень домов'!J895)*(3.9*31+4.13*26+6.71*16+7.69*12+8.45*12+9.29*252)</f>
        <v>1117446.72</v>
      </c>
      <c r="G890" s="57">
        <f t="shared" si="571"/>
        <v>781574.63</v>
      </c>
      <c r="H890" s="57">
        <v>0</v>
      </c>
      <c r="I890" s="57">
        <v>0</v>
      </c>
      <c r="J890" s="57">
        <v>0</v>
      </c>
      <c r="K890" s="57">
        <v>0</v>
      </c>
      <c r="L890" s="54">
        <v>0</v>
      </c>
      <c r="M890" s="78">
        <v>0</v>
      </c>
      <c r="N890" s="79">
        <v>0</v>
      </c>
      <c r="O890" s="79"/>
      <c r="P890" s="78">
        <v>0</v>
      </c>
      <c r="Q890" s="78">
        <v>0</v>
      </c>
      <c r="R890" s="78">
        <v>0</v>
      </c>
      <c r="S890" s="78">
        <v>0</v>
      </c>
      <c r="T890" s="78">
        <v>0</v>
      </c>
      <c r="U890" s="78">
        <v>0</v>
      </c>
      <c r="V890" s="57">
        <f>E890*1727</f>
        <v>745545.9</v>
      </c>
      <c r="W890" s="101">
        <v>1</v>
      </c>
      <c r="X890" s="57">
        <f>E890*46.5</f>
        <v>20074.05</v>
      </c>
      <c r="Y890" s="101">
        <v>1</v>
      </c>
      <c r="Z890" s="57">
        <f t="shared" si="560"/>
        <v>15954.68</v>
      </c>
      <c r="AA890" s="73"/>
      <c r="AB890" s="74"/>
      <c r="AC890" s="74"/>
    </row>
    <row r="891" spans="1:29" s="36" customFormat="1" ht="30" x14ac:dyDescent="0.25">
      <c r="A891" s="101">
        <v>876</v>
      </c>
      <c r="B891" s="75">
        <v>571</v>
      </c>
      <c r="C891" s="55" t="s">
        <v>1948</v>
      </c>
      <c r="D891" s="56">
        <f>'Прил.1.1 -перечень домов'!D896</f>
        <v>1952</v>
      </c>
      <c r="E891" s="57">
        <v>241.5</v>
      </c>
      <c r="F891" s="76">
        <f>SUM('Прил.1.1 -перечень домов'!J896)*(3.9*31+4.13*26+6.71*16+7.69*12+8.45*12+9.29*252)</f>
        <v>617136</v>
      </c>
      <c r="G891" s="57">
        <f t="shared" si="571"/>
        <v>1151500.96</v>
      </c>
      <c r="H891" s="57">
        <v>0</v>
      </c>
      <c r="I891" s="57">
        <v>0</v>
      </c>
      <c r="J891" s="57">
        <v>0</v>
      </c>
      <c r="K891" s="57">
        <v>0</v>
      </c>
      <c r="L891" s="54">
        <v>0</v>
      </c>
      <c r="M891" s="57">
        <v>0</v>
      </c>
      <c r="N891" s="57">
        <v>237.2</v>
      </c>
      <c r="O891" s="57">
        <v>4705</v>
      </c>
      <c r="P891" s="57">
        <f>O891*N891</f>
        <v>1116026</v>
      </c>
      <c r="Q891" s="57">
        <v>0</v>
      </c>
      <c r="R891" s="57">
        <v>0</v>
      </c>
      <c r="S891" s="57">
        <v>0</v>
      </c>
      <c r="T891" s="57">
        <v>0</v>
      </c>
      <c r="U891" s="57">
        <v>0</v>
      </c>
      <c r="V891" s="57">
        <v>0</v>
      </c>
      <c r="W891" s="101">
        <v>1</v>
      </c>
      <c r="X891" s="57">
        <f t="shared" ref="X891" si="574">E891*48</f>
        <v>11592</v>
      </c>
      <c r="Y891" s="101">
        <v>1</v>
      </c>
      <c r="Z891" s="57">
        <f t="shared" si="560"/>
        <v>23882.959999999999</v>
      </c>
      <c r="AA891" s="73"/>
      <c r="AB891" s="74"/>
      <c r="AC891" s="74"/>
    </row>
    <row r="892" spans="1:29" s="36" customFormat="1" ht="30" x14ac:dyDescent="0.25">
      <c r="A892" s="101">
        <v>877</v>
      </c>
      <c r="B892" s="75">
        <v>572</v>
      </c>
      <c r="C892" s="55" t="s">
        <v>1949</v>
      </c>
      <c r="D892" s="56">
        <f>'Прил.1.1 -перечень домов'!D897</f>
        <v>1952</v>
      </c>
      <c r="E892" s="79">
        <v>437.9</v>
      </c>
      <c r="F892" s="76">
        <f>SUM('Прил.1.1 -перечень домов'!J897)*(3.9*31+4.13*26+6.71*16+7.69*12+8.45*12+9.29*252)</f>
        <v>1122613.44</v>
      </c>
      <c r="G892" s="57">
        <f t="shared" si="571"/>
        <v>792799.47</v>
      </c>
      <c r="H892" s="57">
        <v>0</v>
      </c>
      <c r="I892" s="57">
        <v>0</v>
      </c>
      <c r="J892" s="57">
        <v>0</v>
      </c>
      <c r="K892" s="57">
        <v>0</v>
      </c>
      <c r="L892" s="54">
        <v>0</v>
      </c>
      <c r="M892" s="78">
        <v>0</v>
      </c>
      <c r="N892" s="79">
        <v>0</v>
      </c>
      <c r="O892" s="79"/>
      <c r="P892" s="78">
        <v>0</v>
      </c>
      <c r="Q892" s="78">
        <v>0</v>
      </c>
      <c r="R892" s="78">
        <v>0</v>
      </c>
      <c r="S892" s="78">
        <v>0</v>
      </c>
      <c r="T892" s="78">
        <v>0</v>
      </c>
      <c r="U892" s="78">
        <v>0</v>
      </c>
      <c r="V892" s="57">
        <f>E892*1727</f>
        <v>756253.3</v>
      </c>
      <c r="W892" s="101">
        <v>1</v>
      </c>
      <c r="X892" s="57">
        <f>E892*46.5</f>
        <v>20362.349999999999</v>
      </c>
      <c r="Y892" s="101">
        <v>1</v>
      </c>
      <c r="Z892" s="57">
        <f t="shared" si="560"/>
        <v>16183.82</v>
      </c>
      <c r="AA892" s="73"/>
      <c r="AB892" s="74"/>
      <c r="AC892" s="74"/>
    </row>
    <row r="893" spans="1:29" s="36" customFormat="1" ht="30" x14ac:dyDescent="0.25">
      <c r="A893" s="101">
        <v>878</v>
      </c>
      <c r="B893" s="75">
        <v>573</v>
      </c>
      <c r="C893" s="55" t="s">
        <v>1950</v>
      </c>
      <c r="D893" s="56">
        <f>'Прил.1.1 -перечень домов'!D898</f>
        <v>1957</v>
      </c>
      <c r="E893" s="79">
        <v>2334.6799999999998</v>
      </c>
      <c r="F893" s="76">
        <f>SUM('Прил.1.1 -перечень домов'!J898)*(3.9*31+4.13*26+6.71*16+7.69*12+8.45*12+9.29*252)</f>
        <v>6064523.71</v>
      </c>
      <c r="G893" s="57">
        <f t="shared" si="571"/>
        <v>6571610.5700000003</v>
      </c>
      <c r="H893" s="57">
        <v>0</v>
      </c>
      <c r="I893" s="57">
        <f t="shared" ref="I893:I898" si="575">E893*2700</f>
        <v>6303636</v>
      </c>
      <c r="J893" s="57">
        <v>0</v>
      </c>
      <c r="K893" s="57">
        <v>0</v>
      </c>
      <c r="L893" s="54">
        <v>0</v>
      </c>
      <c r="M893" s="78">
        <v>0</v>
      </c>
      <c r="N893" s="79">
        <v>0</v>
      </c>
      <c r="O893" s="79"/>
      <c r="P893" s="78">
        <v>0</v>
      </c>
      <c r="Q893" s="78">
        <v>0</v>
      </c>
      <c r="R893" s="78">
        <v>0</v>
      </c>
      <c r="S893" s="78">
        <v>0</v>
      </c>
      <c r="T893" s="78">
        <v>0</v>
      </c>
      <c r="U893" s="78">
        <v>0</v>
      </c>
      <c r="V893" s="78">
        <v>0</v>
      </c>
      <c r="W893" s="101">
        <v>1</v>
      </c>
      <c r="X893" s="57">
        <f t="shared" ref="X893:X906" si="576">E893*57</f>
        <v>133076.76</v>
      </c>
      <c r="Y893" s="101">
        <v>1</v>
      </c>
      <c r="Z893" s="57">
        <f t="shared" si="560"/>
        <v>134897.81</v>
      </c>
      <c r="AA893" s="73">
        <v>8653324.0199999996</v>
      </c>
      <c r="AB893" s="74" t="s">
        <v>2121</v>
      </c>
      <c r="AC893" s="74">
        <v>2022</v>
      </c>
    </row>
    <row r="894" spans="1:29" s="36" customFormat="1" ht="30" x14ac:dyDescent="0.25">
      <c r="A894" s="101">
        <v>879</v>
      </c>
      <c r="B894" s="75">
        <v>574</v>
      </c>
      <c r="C894" s="55" t="s">
        <v>1951</v>
      </c>
      <c r="D894" s="56">
        <f>'Прил.1.1 -перечень домов'!D899</f>
        <v>1959</v>
      </c>
      <c r="E894" s="79">
        <v>1393.1</v>
      </c>
      <c r="F894" s="76">
        <f>SUM('Прил.1.1 -перечень домов'!J899)*(3.9*31+4.13*26+6.71*16+7.69*12+8.45*12+9.29*252)</f>
        <v>3687315.84</v>
      </c>
      <c r="G894" s="57">
        <f t="shared" si="571"/>
        <v>3921270.02</v>
      </c>
      <c r="H894" s="57">
        <v>0</v>
      </c>
      <c r="I894" s="57">
        <f t="shared" si="575"/>
        <v>3761370</v>
      </c>
      <c r="J894" s="57">
        <v>0</v>
      </c>
      <c r="K894" s="57">
        <v>0</v>
      </c>
      <c r="L894" s="54">
        <v>0</v>
      </c>
      <c r="M894" s="78">
        <v>0</v>
      </c>
      <c r="N894" s="79">
        <v>0</v>
      </c>
      <c r="O894" s="79"/>
      <c r="P894" s="78">
        <v>0</v>
      </c>
      <c r="Q894" s="78">
        <v>0</v>
      </c>
      <c r="R894" s="78">
        <v>0</v>
      </c>
      <c r="S894" s="78">
        <v>0</v>
      </c>
      <c r="T894" s="78">
        <v>0</v>
      </c>
      <c r="U894" s="78">
        <v>0</v>
      </c>
      <c r="V894" s="78">
        <v>0</v>
      </c>
      <c r="W894" s="101">
        <v>1</v>
      </c>
      <c r="X894" s="57">
        <f t="shared" si="576"/>
        <v>79406.7</v>
      </c>
      <c r="Y894" s="101">
        <v>1</v>
      </c>
      <c r="Z894" s="57">
        <f t="shared" si="560"/>
        <v>80493.320000000007</v>
      </c>
      <c r="AA894" s="73">
        <v>2385588.06</v>
      </c>
      <c r="AB894" s="74" t="s">
        <v>2121</v>
      </c>
      <c r="AC894" s="74">
        <v>2020</v>
      </c>
    </row>
    <row r="895" spans="1:29" s="36" customFormat="1" ht="30" x14ac:dyDescent="0.25">
      <c r="A895" s="101">
        <v>880</v>
      </c>
      <c r="B895" s="75">
        <v>575</v>
      </c>
      <c r="C895" s="55" t="s">
        <v>1952</v>
      </c>
      <c r="D895" s="56">
        <f>'Прил.1.1 -перечень домов'!D900</f>
        <v>1959</v>
      </c>
      <c r="E895" s="79">
        <v>2806</v>
      </c>
      <c r="F895" s="76">
        <f>SUM('Прил.1.1 -перечень домов'!J900)*(3.9*31+4.13*26+6.71*16+7.69*12+8.45*12+9.29*252)</f>
        <v>7431752.6399999997</v>
      </c>
      <c r="G895" s="57">
        <f t="shared" si="571"/>
        <v>7898272.6799999997</v>
      </c>
      <c r="H895" s="57">
        <v>0</v>
      </c>
      <c r="I895" s="57">
        <f t="shared" si="575"/>
        <v>7576200</v>
      </c>
      <c r="J895" s="57">
        <v>0</v>
      </c>
      <c r="K895" s="57">
        <v>0</v>
      </c>
      <c r="L895" s="54">
        <v>0</v>
      </c>
      <c r="M895" s="78">
        <v>0</v>
      </c>
      <c r="N895" s="79">
        <v>0</v>
      </c>
      <c r="O895" s="79"/>
      <c r="P895" s="78">
        <v>0</v>
      </c>
      <c r="Q895" s="78">
        <v>0</v>
      </c>
      <c r="R895" s="78">
        <v>0</v>
      </c>
      <c r="S895" s="78">
        <v>0</v>
      </c>
      <c r="T895" s="78">
        <v>0</v>
      </c>
      <c r="U895" s="78">
        <v>0</v>
      </c>
      <c r="V895" s="78">
        <v>0</v>
      </c>
      <c r="W895" s="101">
        <v>1</v>
      </c>
      <c r="X895" s="57">
        <f t="shared" si="576"/>
        <v>159942</v>
      </c>
      <c r="Y895" s="101">
        <v>1</v>
      </c>
      <c r="Z895" s="57">
        <f t="shared" si="560"/>
        <v>162130.68</v>
      </c>
      <c r="AA895" s="73"/>
      <c r="AB895" s="74"/>
      <c r="AC895" s="74"/>
    </row>
    <row r="896" spans="1:29" s="36" customFormat="1" ht="30" x14ac:dyDescent="0.25">
      <c r="A896" s="101">
        <v>881</v>
      </c>
      <c r="B896" s="75">
        <v>576</v>
      </c>
      <c r="C896" s="55" t="s">
        <v>1953</v>
      </c>
      <c r="D896" s="56">
        <f>'Прил.1.1 -перечень домов'!D901</f>
        <v>1958</v>
      </c>
      <c r="E896" s="79">
        <v>800.8</v>
      </c>
      <c r="F896" s="76">
        <f>SUM('Прил.1.1 -перечень домов'!J901)*(3.9*31+4.13*26+6.71*16+7.69*12+8.45*12+9.29*252)</f>
        <v>2014446.72</v>
      </c>
      <c r="G896" s="57">
        <f t="shared" si="571"/>
        <v>2254075.8199999998</v>
      </c>
      <c r="H896" s="57">
        <v>0</v>
      </c>
      <c r="I896" s="57">
        <f t="shared" si="575"/>
        <v>2162160</v>
      </c>
      <c r="J896" s="57">
        <v>0</v>
      </c>
      <c r="K896" s="57">
        <v>0</v>
      </c>
      <c r="L896" s="54">
        <v>0</v>
      </c>
      <c r="M896" s="78">
        <v>0</v>
      </c>
      <c r="N896" s="79">
        <v>0</v>
      </c>
      <c r="O896" s="79"/>
      <c r="P896" s="78">
        <v>0</v>
      </c>
      <c r="Q896" s="78">
        <v>0</v>
      </c>
      <c r="R896" s="78">
        <v>0</v>
      </c>
      <c r="S896" s="78">
        <v>0</v>
      </c>
      <c r="T896" s="78">
        <v>0</v>
      </c>
      <c r="U896" s="78">
        <v>0</v>
      </c>
      <c r="V896" s="78">
        <v>0</v>
      </c>
      <c r="W896" s="101">
        <v>1</v>
      </c>
      <c r="X896" s="57">
        <f t="shared" si="576"/>
        <v>45645.599999999999</v>
      </c>
      <c r="Y896" s="101">
        <v>1</v>
      </c>
      <c r="Z896" s="57">
        <f t="shared" si="560"/>
        <v>46270.22</v>
      </c>
      <c r="AA896" s="73">
        <v>1618924.28</v>
      </c>
      <c r="AB896" s="74" t="s">
        <v>2121</v>
      </c>
      <c r="AC896" s="74">
        <v>2020</v>
      </c>
    </row>
    <row r="897" spans="1:29" s="36" customFormat="1" ht="30" x14ac:dyDescent="0.25">
      <c r="A897" s="101">
        <v>882</v>
      </c>
      <c r="B897" s="75">
        <v>577</v>
      </c>
      <c r="C897" s="55" t="s">
        <v>1954</v>
      </c>
      <c r="D897" s="56">
        <f>'Прил.1.1 -перечень домов'!D902</f>
        <v>1959</v>
      </c>
      <c r="E897" s="79">
        <v>2786.1</v>
      </c>
      <c r="F897" s="76">
        <f>SUM('Прил.1.1 -перечень домов'!J902)*(3.9*31+4.13*26+6.71*16+7.69*12+8.45*12+9.29*252)</f>
        <v>7387261.4400000004</v>
      </c>
      <c r="G897" s="57">
        <f t="shared" si="571"/>
        <v>10353362.130000001</v>
      </c>
      <c r="H897" s="57">
        <v>0</v>
      </c>
      <c r="I897" s="57">
        <f t="shared" si="575"/>
        <v>7522470</v>
      </c>
      <c r="J897" s="57">
        <f>E897*855</f>
        <v>2382115.5</v>
      </c>
      <c r="K897" s="57">
        <v>0</v>
      </c>
      <c r="L897" s="54">
        <v>0</v>
      </c>
      <c r="M897" s="78">
        <v>0</v>
      </c>
      <c r="N897" s="79">
        <v>0</v>
      </c>
      <c r="O897" s="79"/>
      <c r="P897" s="78">
        <v>0</v>
      </c>
      <c r="Q897" s="78">
        <v>0</v>
      </c>
      <c r="R897" s="78">
        <v>0</v>
      </c>
      <c r="S897" s="78">
        <v>0</v>
      </c>
      <c r="T897" s="78">
        <v>0</v>
      </c>
      <c r="U897" s="78">
        <v>0</v>
      </c>
      <c r="V897" s="78">
        <v>0</v>
      </c>
      <c r="W897" s="101">
        <v>2</v>
      </c>
      <c r="X897" s="57">
        <f>E897*57+E897*28</f>
        <v>236818.5</v>
      </c>
      <c r="Y897" s="101">
        <v>2</v>
      </c>
      <c r="Z897" s="57">
        <f t="shared" si="560"/>
        <v>211958.13</v>
      </c>
      <c r="AA897" s="73">
        <v>7834032.96</v>
      </c>
      <c r="AB897" s="74" t="s">
        <v>2128</v>
      </c>
      <c r="AC897" s="74">
        <v>2022</v>
      </c>
    </row>
    <row r="898" spans="1:29" s="36" customFormat="1" ht="30" x14ac:dyDescent="0.25">
      <c r="A898" s="101">
        <v>883</v>
      </c>
      <c r="B898" s="75">
        <v>578</v>
      </c>
      <c r="C898" s="55" t="s">
        <v>1955</v>
      </c>
      <c r="D898" s="56">
        <f>'Прил.1.1 -перечень домов'!D903</f>
        <v>1960</v>
      </c>
      <c r="E898" s="79">
        <v>2729.8</v>
      </c>
      <c r="F898" s="76">
        <f>SUM('Прил.1.1 -перечень домов'!J903)*(3.9*31+4.13*26+6.71*16+7.69*12+8.45*12+9.29*252)</f>
        <v>7281630.7199999997</v>
      </c>
      <c r="G898" s="57">
        <f t="shared" si="571"/>
        <v>7683786.4400000004</v>
      </c>
      <c r="H898" s="57">
        <v>0</v>
      </c>
      <c r="I898" s="57">
        <f t="shared" si="575"/>
        <v>7370460</v>
      </c>
      <c r="J898" s="57">
        <v>0</v>
      </c>
      <c r="K898" s="57">
        <v>0</v>
      </c>
      <c r="L898" s="54">
        <v>0</v>
      </c>
      <c r="M898" s="78">
        <v>0</v>
      </c>
      <c r="N898" s="79">
        <v>0</v>
      </c>
      <c r="O898" s="79"/>
      <c r="P898" s="78">
        <v>0</v>
      </c>
      <c r="Q898" s="78">
        <v>0</v>
      </c>
      <c r="R898" s="78">
        <v>0</v>
      </c>
      <c r="S898" s="78">
        <v>0</v>
      </c>
      <c r="T898" s="78">
        <v>0</v>
      </c>
      <c r="U898" s="78">
        <v>0</v>
      </c>
      <c r="V898" s="78">
        <v>0</v>
      </c>
      <c r="W898" s="101">
        <v>1</v>
      </c>
      <c r="X898" s="57">
        <f t="shared" si="576"/>
        <v>155598.6</v>
      </c>
      <c r="Y898" s="101">
        <v>1</v>
      </c>
      <c r="Z898" s="57">
        <f t="shared" si="560"/>
        <v>157727.84</v>
      </c>
      <c r="AA898" s="73">
        <v>2529829.9900000002</v>
      </c>
      <c r="AB898" s="74" t="s">
        <v>2121</v>
      </c>
      <c r="AC898" s="74">
        <v>2016</v>
      </c>
    </row>
    <row r="899" spans="1:29" s="36" customFormat="1" ht="30" x14ac:dyDescent="0.25">
      <c r="A899" s="101">
        <v>884</v>
      </c>
      <c r="B899" s="75">
        <v>579</v>
      </c>
      <c r="C899" s="55" t="s">
        <v>1956</v>
      </c>
      <c r="D899" s="56">
        <f>'Прил.1.1 -перечень домов'!D904</f>
        <v>1957</v>
      </c>
      <c r="E899" s="57">
        <v>2300.6999999999998</v>
      </c>
      <c r="F899" s="76">
        <f>SUM('Прил.1.1 -перечень домов'!J904)*(3.9*31+4.13*26+6.71*16+7.69*12+8.45*12+9.29*252)</f>
        <v>5942876.1600000001</v>
      </c>
      <c r="G899" s="57">
        <f t="shared" si="571"/>
        <v>8026590.0199999996</v>
      </c>
      <c r="H899" s="57">
        <v>0</v>
      </c>
      <c r="I899" s="57">
        <v>0</v>
      </c>
      <c r="J899" s="57">
        <v>0</v>
      </c>
      <c r="K899" s="57">
        <v>0</v>
      </c>
      <c r="L899" s="54">
        <v>0</v>
      </c>
      <c r="M899" s="57">
        <v>0</v>
      </c>
      <c r="N899" s="57">
        <v>1175</v>
      </c>
      <c r="O899" s="57">
        <v>6596</v>
      </c>
      <c r="P899" s="57">
        <f>O899*N899</f>
        <v>7750300</v>
      </c>
      <c r="Q899" s="57">
        <v>0</v>
      </c>
      <c r="R899" s="57">
        <v>0</v>
      </c>
      <c r="S899" s="57">
        <v>0</v>
      </c>
      <c r="T899" s="57">
        <v>0</v>
      </c>
      <c r="U899" s="57">
        <v>0</v>
      </c>
      <c r="V899" s="57">
        <v>0</v>
      </c>
      <c r="W899" s="101">
        <v>1</v>
      </c>
      <c r="X899" s="57">
        <f t="shared" ref="X899:X901" si="577">E899*48</f>
        <v>110433.60000000001</v>
      </c>
      <c r="Y899" s="101">
        <v>1</v>
      </c>
      <c r="Z899" s="57">
        <f t="shared" si="560"/>
        <v>165856.42000000001</v>
      </c>
      <c r="AA899" s="73"/>
      <c r="AB899" s="74"/>
      <c r="AC899" s="74"/>
    </row>
    <row r="900" spans="1:29" s="36" customFormat="1" ht="30" x14ac:dyDescent="0.25">
      <c r="A900" s="101">
        <v>885</v>
      </c>
      <c r="B900" s="75">
        <v>580</v>
      </c>
      <c r="C900" s="55" t="s">
        <v>1957</v>
      </c>
      <c r="D900" s="56">
        <f>'Прил.1.1 -перечень домов'!D905</f>
        <v>1960</v>
      </c>
      <c r="E900" s="79">
        <v>1722.4</v>
      </c>
      <c r="F900" s="76">
        <f>SUM('Прил.1.1 -перечень домов'!J905)*(3.9*31+4.13*26+6.71*16+7.69*12+8.45*12+9.29*252)</f>
        <v>4569389.76</v>
      </c>
      <c r="G900" s="57">
        <f t="shared" si="571"/>
        <v>4848177.07</v>
      </c>
      <c r="H900" s="57">
        <v>0</v>
      </c>
      <c r="I900" s="57">
        <f>E900*2700</f>
        <v>4650480</v>
      </c>
      <c r="J900" s="57">
        <v>0</v>
      </c>
      <c r="K900" s="57">
        <v>0</v>
      </c>
      <c r="L900" s="54">
        <v>0</v>
      </c>
      <c r="M900" s="78">
        <v>0</v>
      </c>
      <c r="N900" s="79">
        <v>0</v>
      </c>
      <c r="O900" s="79"/>
      <c r="P900" s="78">
        <v>0</v>
      </c>
      <c r="Q900" s="78">
        <v>0</v>
      </c>
      <c r="R900" s="78">
        <v>0</v>
      </c>
      <c r="S900" s="78">
        <v>0</v>
      </c>
      <c r="T900" s="78">
        <v>0</v>
      </c>
      <c r="U900" s="78">
        <v>0</v>
      </c>
      <c r="V900" s="78">
        <v>0</v>
      </c>
      <c r="W900" s="101">
        <v>1</v>
      </c>
      <c r="X900" s="57">
        <f t="shared" si="576"/>
        <v>98176.8</v>
      </c>
      <c r="Y900" s="101">
        <v>1</v>
      </c>
      <c r="Z900" s="57">
        <f t="shared" si="560"/>
        <v>99520.27</v>
      </c>
      <c r="AA900" s="73">
        <v>2053700.01</v>
      </c>
      <c r="AB900" s="74" t="s">
        <v>2121</v>
      </c>
      <c r="AC900" s="74">
        <v>2020</v>
      </c>
    </row>
    <row r="901" spans="1:29" s="36" customFormat="1" ht="30" x14ac:dyDescent="0.25">
      <c r="A901" s="101">
        <v>886</v>
      </c>
      <c r="B901" s="75">
        <v>581</v>
      </c>
      <c r="C901" s="55" t="s">
        <v>1958</v>
      </c>
      <c r="D901" s="56">
        <f>'Прил.1.1 -перечень домов'!D906</f>
        <v>1992</v>
      </c>
      <c r="E901" s="57">
        <v>3716.2</v>
      </c>
      <c r="F901" s="76">
        <f>SUM('Прил.1.1 -перечень домов'!J906)*(3.9*31+4.13*26+6.71*16+7.69*12+8.45*12+9.29*252)</f>
        <v>9594599.0399999991</v>
      </c>
      <c r="G901" s="57">
        <f t="shared" si="571"/>
        <v>4601198.9400000004</v>
      </c>
      <c r="H901" s="57">
        <v>0</v>
      </c>
      <c r="I901" s="57">
        <v>0</v>
      </c>
      <c r="J901" s="57">
        <v>0</v>
      </c>
      <c r="K901" s="57">
        <v>0</v>
      </c>
      <c r="L901" s="54">
        <v>0</v>
      </c>
      <c r="M901" s="57">
        <v>0</v>
      </c>
      <c r="N901" s="57">
        <v>898</v>
      </c>
      <c r="O901" s="57">
        <v>4822</v>
      </c>
      <c r="P901" s="57">
        <f>O901*N901</f>
        <v>4330156</v>
      </c>
      <c r="Q901" s="57">
        <v>0</v>
      </c>
      <c r="R901" s="57">
        <v>0</v>
      </c>
      <c r="S901" s="57">
        <v>0</v>
      </c>
      <c r="T901" s="57">
        <v>0</v>
      </c>
      <c r="U901" s="57">
        <v>0</v>
      </c>
      <c r="V901" s="57">
        <v>0</v>
      </c>
      <c r="W901" s="101">
        <v>1</v>
      </c>
      <c r="X901" s="57">
        <f t="shared" si="577"/>
        <v>178377.60000000001</v>
      </c>
      <c r="Y901" s="101">
        <v>1</v>
      </c>
      <c r="Z901" s="57">
        <f t="shared" si="560"/>
        <v>92665.34</v>
      </c>
      <c r="AA901" s="73"/>
      <c r="AB901" s="74"/>
      <c r="AC901" s="74"/>
    </row>
    <row r="902" spans="1:29" s="36" customFormat="1" ht="30" x14ac:dyDescent="0.25">
      <c r="A902" s="101">
        <v>887</v>
      </c>
      <c r="B902" s="75">
        <v>582</v>
      </c>
      <c r="C902" s="55" t="s">
        <v>1959</v>
      </c>
      <c r="D902" s="56">
        <f>'Прил.1.1 -перечень домов'!D907</f>
        <v>1958</v>
      </c>
      <c r="E902" s="79">
        <v>933.92</v>
      </c>
      <c r="F902" s="76">
        <f>SUM('Прил.1.1 -перечень домов'!J907)*(3.9*31+4.13*26+6.71*16+7.69*12+8.45*12+9.29*252)</f>
        <v>2452527.17</v>
      </c>
      <c r="G902" s="57">
        <f t="shared" si="571"/>
        <v>2628779.34</v>
      </c>
      <c r="H902" s="57">
        <v>0</v>
      </c>
      <c r="I902" s="57">
        <f t="shared" ref="I902:I904" si="578">E902*2700</f>
        <v>2521584</v>
      </c>
      <c r="J902" s="57">
        <v>0</v>
      </c>
      <c r="K902" s="57">
        <v>0</v>
      </c>
      <c r="L902" s="54">
        <v>0</v>
      </c>
      <c r="M902" s="78">
        <v>0</v>
      </c>
      <c r="N902" s="79">
        <v>0</v>
      </c>
      <c r="O902" s="79"/>
      <c r="P902" s="78">
        <v>0</v>
      </c>
      <c r="Q902" s="78">
        <v>0</v>
      </c>
      <c r="R902" s="78">
        <v>0</v>
      </c>
      <c r="S902" s="78">
        <v>0</v>
      </c>
      <c r="T902" s="78">
        <v>0</v>
      </c>
      <c r="U902" s="78">
        <v>0</v>
      </c>
      <c r="V902" s="78">
        <v>0</v>
      </c>
      <c r="W902" s="101">
        <v>1</v>
      </c>
      <c r="X902" s="57">
        <f t="shared" si="576"/>
        <v>53233.440000000002</v>
      </c>
      <c r="Y902" s="101">
        <v>1</v>
      </c>
      <c r="Z902" s="57">
        <f t="shared" si="560"/>
        <v>53961.9</v>
      </c>
      <c r="AA902" s="73">
        <v>2309009.2400000002</v>
      </c>
      <c r="AB902" s="74" t="s">
        <v>2121</v>
      </c>
      <c r="AC902" s="74">
        <v>2020</v>
      </c>
    </row>
    <row r="903" spans="1:29" s="36" customFormat="1" ht="30" x14ac:dyDescent="0.25">
      <c r="A903" s="101">
        <v>888</v>
      </c>
      <c r="B903" s="75">
        <v>583</v>
      </c>
      <c r="C903" s="55" t="s">
        <v>1960</v>
      </c>
      <c r="D903" s="56">
        <f>'Прил.1.1 -перечень домов'!D908</f>
        <v>1982</v>
      </c>
      <c r="E903" s="79">
        <v>8663.1</v>
      </c>
      <c r="F903" s="76">
        <f>SUM('Прил.1.1 -перечень домов'!J908)*(3.9*31+4.13*26+6.71*16+7.69*12+8.45*12+9.29*252)</f>
        <v>22921292.16</v>
      </c>
      <c r="G903" s="57">
        <f t="shared" si="571"/>
        <v>24384720.620000001</v>
      </c>
      <c r="H903" s="57">
        <v>0</v>
      </c>
      <c r="I903" s="57">
        <f t="shared" si="578"/>
        <v>23390370</v>
      </c>
      <c r="J903" s="57">
        <v>0</v>
      </c>
      <c r="K903" s="57">
        <v>0</v>
      </c>
      <c r="L903" s="54">
        <v>0</v>
      </c>
      <c r="M903" s="78">
        <v>0</v>
      </c>
      <c r="N903" s="79">
        <v>0</v>
      </c>
      <c r="O903" s="79"/>
      <c r="P903" s="78">
        <v>0</v>
      </c>
      <c r="Q903" s="78">
        <v>0</v>
      </c>
      <c r="R903" s="78">
        <v>0</v>
      </c>
      <c r="S903" s="78">
        <v>0</v>
      </c>
      <c r="T903" s="78">
        <v>0</v>
      </c>
      <c r="U903" s="78">
        <v>0</v>
      </c>
      <c r="V903" s="78">
        <v>0</v>
      </c>
      <c r="W903" s="101">
        <v>1</v>
      </c>
      <c r="X903" s="57">
        <f t="shared" si="576"/>
        <v>493796.7</v>
      </c>
      <c r="Y903" s="101">
        <v>1</v>
      </c>
      <c r="Z903" s="57">
        <f t="shared" si="560"/>
        <v>500553.92</v>
      </c>
      <c r="AA903" s="73"/>
      <c r="AB903" s="74"/>
      <c r="AC903" s="74"/>
    </row>
    <row r="904" spans="1:29" s="36" customFormat="1" ht="30" x14ac:dyDescent="0.25">
      <c r="A904" s="101">
        <v>889</v>
      </c>
      <c r="B904" s="75">
        <v>584</v>
      </c>
      <c r="C904" s="55" t="s">
        <v>1961</v>
      </c>
      <c r="D904" s="56">
        <f>'Прил.1.1 -перечень домов'!D909</f>
        <v>1985</v>
      </c>
      <c r="E904" s="79">
        <v>8364</v>
      </c>
      <c r="F904" s="76">
        <f>SUM('Прил.1.1 -перечень домов'!J909)*(3.9*31+4.13*26+6.71*16+7.69*12+8.45*12+9.29*252)</f>
        <v>22228377.600000001</v>
      </c>
      <c r="G904" s="57">
        <f t="shared" si="571"/>
        <v>23542819.920000002</v>
      </c>
      <c r="H904" s="57">
        <v>0</v>
      </c>
      <c r="I904" s="57">
        <f t="shared" si="578"/>
        <v>22582800</v>
      </c>
      <c r="J904" s="57">
        <v>0</v>
      </c>
      <c r="K904" s="57">
        <v>0</v>
      </c>
      <c r="L904" s="54">
        <v>0</v>
      </c>
      <c r="M904" s="78">
        <v>0</v>
      </c>
      <c r="N904" s="79">
        <v>0</v>
      </c>
      <c r="O904" s="79"/>
      <c r="P904" s="78">
        <v>0</v>
      </c>
      <c r="Q904" s="78">
        <v>0</v>
      </c>
      <c r="R904" s="78">
        <v>0</v>
      </c>
      <c r="S904" s="78">
        <v>0</v>
      </c>
      <c r="T904" s="78">
        <v>0</v>
      </c>
      <c r="U904" s="78">
        <v>0</v>
      </c>
      <c r="V904" s="78">
        <v>0</v>
      </c>
      <c r="W904" s="101">
        <v>1</v>
      </c>
      <c r="X904" s="57">
        <f t="shared" si="576"/>
        <v>476748</v>
      </c>
      <c r="Y904" s="101">
        <v>1</v>
      </c>
      <c r="Z904" s="57">
        <f t="shared" si="560"/>
        <v>483271.92</v>
      </c>
      <c r="AA904" s="73"/>
      <c r="AB904" s="74"/>
      <c r="AC904" s="74"/>
    </row>
    <row r="905" spans="1:29" s="36" customFormat="1" ht="30" x14ac:dyDescent="0.25">
      <c r="A905" s="101">
        <v>890</v>
      </c>
      <c r="B905" s="75">
        <v>585</v>
      </c>
      <c r="C905" s="55" t="s">
        <v>1962</v>
      </c>
      <c r="D905" s="56">
        <f>'Прил.1.1 -перечень домов'!D910</f>
        <v>1984</v>
      </c>
      <c r="E905" s="57">
        <v>4373.8999999999996</v>
      </c>
      <c r="F905" s="76">
        <f>SUM('Прил.1.1 -перечень домов'!J910)*(3.9*31+4.13*26+6.71*16+7.69*12+8.45*12+9.29*252)</f>
        <v>11342098.560000001</v>
      </c>
      <c r="G905" s="57">
        <f t="shared" si="571"/>
        <v>4494863.2</v>
      </c>
      <c r="H905" s="57">
        <v>0</v>
      </c>
      <c r="I905" s="57">
        <v>0</v>
      </c>
      <c r="J905" s="57">
        <v>0</v>
      </c>
      <c r="K905" s="57">
        <v>0</v>
      </c>
      <c r="L905" s="54">
        <v>0</v>
      </c>
      <c r="M905" s="57">
        <v>0</v>
      </c>
      <c r="N905" s="57">
        <v>870</v>
      </c>
      <c r="O905" s="57">
        <v>4822</v>
      </c>
      <c r="P905" s="57">
        <f>O905*N905</f>
        <v>4195140</v>
      </c>
      <c r="Q905" s="57">
        <v>0</v>
      </c>
      <c r="R905" s="57">
        <v>0</v>
      </c>
      <c r="S905" s="57">
        <v>0</v>
      </c>
      <c r="T905" s="57">
        <v>0</v>
      </c>
      <c r="U905" s="57">
        <v>0</v>
      </c>
      <c r="V905" s="57">
        <v>0</v>
      </c>
      <c r="W905" s="101">
        <v>1</v>
      </c>
      <c r="X905" s="57">
        <f t="shared" ref="X905" si="579">E905*48</f>
        <v>209947.2</v>
      </c>
      <c r="Y905" s="101">
        <v>1</v>
      </c>
      <c r="Z905" s="57">
        <f t="shared" si="560"/>
        <v>89776</v>
      </c>
      <c r="AA905" s="73"/>
      <c r="AB905" s="74"/>
      <c r="AC905" s="74"/>
    </row>
    <row r="906" spans="1:29" s="36" customFormat="1" ht="30" x14ac:dyDescent="0.25">
      <c r="A906" s="101">
        <v>891</v>
      </c>
      <c r="B906" s="75">
        <v>586</v>
      </c>
      <c r="C906" s="55" t="s">
        <v>1963</v>
      </c>
      <c r="D906" s="56">
        <f>'Прил.1.1 -перечень домов'!D911</f>
        <v>1985</v>
      </c>
      <c r="E906" s="79">
        <v>7994.3</v>
      </c>
      <c r="F906" s="76">
        <f>SUM('Прил.1.1 -перечень домов'!J911)*(3.9*31+4.13*26+6.71*16+7.69*12+8.45*12+9.29*252)</f>
        <v>21130449.600000001</v>
      </c>
      <c r="G906" s="57">
        <f t="shared" si="571"/>
        <v>22502195.75</v>
      </c>
      <c r="H906" s="57">
        <v>0</v>
      </c>
      <c r="I906" s="57">
        <f>E906*2700</f>
        <v>21584610</v>
      </c>
      <c r="J906" s="57">
        <v>0</v>
      </c>
      <c r="K906" s="57">
        <v>0</v>
      </c>
      <c r="L906" s="54">
        <v>0</v>
      </c>
      <c r="M906" s="78">
        <v>0</v>
      </c>
      <c r="N906" s="79">
        <v>0</v>
      </c>
      <c r="O906" s="79"/>
      <c r="P906" s="78">
        <v>0</v>
      </c>
      <c r="Q906" s="78">
        <v>0</v>
      </c>
      <c r="R906" s="78">
        <v>0</v>
      </c>
      <c r="S906" s="78">
        <v>0</v>
      </c>
      <c r="T906" s="78">
        <v>0</v>
      </c>
      <c r="U906" s="78">
        <v>0</v>
      </c>
      <c r="V906" s="78">
        <v>0</v>
      </c>
      <c r="W906" s="101">
        <v>1</v>
      </c>
      <c r="X906" s="57">
        <f t="shared" si="576"/>
        <v>455675.1</v>
      </c>
      <c r="Y906" s="101">
        <v>1</v>
      </c>
      <c r="Z906" s="57">
        <f t="shared" si="560"/>
        <v>461910.65</v>
      </c>
      <c r="AA906" s="73"/>
      <c r="AB906" s="74"/>
      <c r="AC906" s="74"/>
    </row>
    <row r="907" spans="1:29" s="36" customFormat="1" ht="30" x14ac:dyDescent="0.25">
      <c r="A907" s="101">
        <v>892</v>
      </c>
      <c r="B907" s="75">
        <v>587</v>
      </c>
      <c r="C907" s="55" t="s">
        <v>1964</v>
      </c>
      <c r="D907" s="56">
        <f>'Прил.1.1 -перечень домов'!D912</f>
        <v>1977</v>
      </c>
      <c r="E907" s="57">
        <v>4926</v>
      </c>
      <c r="F907" s="76">
        <f>SUM('Прил.1.1 -перечень домов'!J912)*(3.9*31+4.13*26+6.71*16+7.69*12+8.45*12+9.29*252)</f>
        <v>12881207.039999999</v>
      </c>
      <c r="G907" s="57">
        <f t="shared" si="571"/>
        <v>11346015.609999999</v>
      </c>
      <c r="H907" s="57">
        <v>0</v>
      </c>
      <c r="I907" s="57">
        <v>0</v>
      </c>
      <c r="J907" s="57">
        <v>0</v>
      </c>
      <c r="K907" s="57">
        <v>0</v>
      </c>
      <c r="L907" s="54">
        <v>0</v>
      </c>
      <c r="M907" s="57">
        <v>0</v>
      </c>
      <c r="N907" s="57">
        <v>1649</v>
      </c>
      <c r="O907" s="57">
        <v>6596</v>
      </c>
      <c r="P907" s="57">
        <f t="shared" ref="P907:P908" si="580">O907*N907</f>
        <v>10876804</v>
      </c>
      <c r="Q907" s="57">
        <v>0</v>
      </c>
      <c r="R907" s="57">
        <v>0</v>
      </c>
      <c r="S907" s="57">
        <v>0</v>
      </c>
      <c r="T907" s="57">
        <v>0</v>
      </c>
      <c r="U907" s="57">
        <v>0</v>
      </c>
      <c r="V907" s="57">
        <v>0</v>
      </c>
      <c r="W907" s="101">
        <v>1</v>
      </c>
      <c r="X907" s="57">
        <f t="shared" ref="X907:X908" si="581">E907*48</f>
        <v>236448</v>
      </c>
      <c r="Y907" s="101">
        <v>1</v>
      </c>
      <c r="Z907" s="57">
        <f t="shared" si="560"/>
        <v>232763.61</v>
      </c>
      <c r="AA907" s="73"/>
      <c r="AB907" s="74"/>
      <c r="AC907" s="74"/>
    </row>
    <row r="908" spans="1:29" s="36" customFormat="1" ht="30" x14ac:dyDescent="0.25">
      <c r="A908" s="101">
        <v>893</v>
      </c>
      <c r="B908" s="75">
        <v>588</v>
      </c>
      <c r="C908" s="55" t="s">
        <v>1965</v>
      </c>
      <c r="D908" s="56">
        <f>'Прил.1.1 -перечень домов'!D913</f>
        <v>1958</v>
      </c>
      <c r="E908" s="57">
        <v>1999.2</v>
      </c>
      <c r="F908" s="76">
        <f>SUM('Прил.1.1 -перечень домов'!J913)*(3.9*31+4.13*26+6.71*16+7.69*12+8.45*12+9.29*252)</f>
        <v>5179923.84</v>
      </c>
      <c r="G908" s="57">
        <f t="shared" si="571"/>
        <v>4459680.6500000004</v>
      </c>
      <c r="H908" s="57">
        <v>0</v>
      </c>
      <c r="I908" s="57">
        <v>0</v>
      </c>
      <c r="J908" s="57">
        <v>0</v>
      </c>
      <c r="K908" s="57">
        <v>0</v>
      </c>
      <c r="L908" s="54">
        <v>0</v>
      </c>
      <c r="M908" s="57">
        <v>0</v>
      </c>
      <c r="N908" s="57">
        <v>886</v>
      </c>
      <c r="O908" s="57">
        <v>4822</v>
      </c>
      <c r="P908" s="57">
        <f t="shared" si="580"/>
        <v>4272292</v>
      </c>
      <c r="Q908" s="57">
        <v>0</v>
      </c>
      <c r="R908" s="57">
        <v>0</v>
      </c>
      <c r="S908" s="57">
        <v>0</v>
      </c>
      <c r="T908" s="57">
        <v>0</v>
      </c>
      <c r="U908" s="57">
        <v>0</v>
      </c>
      <c r="V908" s="57">
        <v>0</v>
      </c>
      <c r="W908" s="101">
        <v>1</v>
      </c>
      <c r="X908" s="57">
        <f t="shared" si="581"/>
        <v>95961.600000000006</v>
      </c>
      <c r="Y908" s="101">
        <v>1</v>
      </c>
      <c r="Z908" s="57">
        <f t="shared" si="560"/>
        <v>91427.05</v>
      </c>
      <c r="AA908" s="73"/>
      <c r="AB908" s="74"/>
      <c r="AC908" s="74"/>
    </row>
    <row r="909" spans="1:29" s="36" customFormat="1" ht="30" x14ac:dyDescent="0.25">
      <c r="A909" s="101">
        <v>894</v>
      </c>
      <c r="B909" s="75">
        <v>589</v>
      </c>
      <c r="C909" s="55" t="s">
        <v>1966</v>
      </c>
      <c r="D909" s="56">
        <f>'Прил.1.1 -перечень домов'!D914</f>
        <v>1958</v>
      </c>
      <c r="E909" s="79">
        <v>1102.3</v>
      </c>
      <c r="F909" s="76">
        <f>SUM('Прил.1.1 -перечень домов'!J914)*(3.9*31+4.13*26+6.71*16+7.69*12+8.45*12+9.29*252)</f>
        <v>2902548.48</v>
      </c>
      <c r="G909" s="57">
        <f t="shared" si="571"/>
        <v>3102731.99</v>
      </c>
      <c r="H909" s="57">
        <v>0</v>
      </c>
      <c r="I909" s="57">
        <f t="shared" ref="I909:I910" si="582">E909*2700</f>
        <v>2976210</v>
      </c>
      <c r="J909" s="57">
        <v>0</v>
      </c>
      <c r="K909" s="57">
        <v>0</v>
      </c>
      <c r="L909" s="54">
        <v>0</v>
      </c>
      <c r="M909" s="78">
        <v>0</v>
      </c>
      <c r="N909" s="79">
        <v>0</v>
      </c>
      <c r="O909" s="79"/>
      <c r="P909" s="78">
        <v>0</v>
      </c>
      <c r="Q909" s="78">
        <v>0</v>
      </c>
      <c r="R909" s="78">
        <v>0</v>
      </c>
      <c r="S909" s="78">
        <v>0</v>
      </c>
      <c r="T909" s="78">
        <v>0</v>
      </c>
      <c r="U909" s="78">
        <v>0</v>
      </c>
      <c r="V909" s="78">
        <v>0</v>
      </c>
      <c r="W909" s="101">
        <v>1</v>
      </c>
      <c r="X909" s="57">
        <f t="shared" ref="X909:X910" si="583">E909*57</f>
        <v>62831.1</v>
      </c>
      <c r="Y909" s="101">
        <v>1</v>
      </c>
      <c r="Z909" s="57">
        <f t="shared" si="560"/>
        <v>63690.89</v>
      </c>
      <c r="AA909" s="73">
        <v>2415423.9300000002</v>
      </c>
      <c r="AB909" s="74" t="s">
        <v>2121</v>
      </c>
      <c r="AC909" s="74">
        <v>2021</v>
      </c>
    </row>
    <row r="910" spans="1:29" s="36" customFormat="1" ht="30" x14ac:dyDescent="0.25">
      <c r="A910" s="101">
        <v>895</v>
      </c>
      <c r="B910" s="75">
        <v>590</v>
      </c>
      <c r="C910" s="55" t="s">
        <v>1967</v>
      </c>
      <c r="D910" s="56">
        <f>'Прил.1.1 -перечень домов'!D915</f>
        <v>1959</v>
      </c>
      <c r="E910" s="79">
        <v>2977.3</v>
      </c>
      <c r="F910" s="76">
        <f>SUM('Прил.1.1 -перечень домов'!J915)*(3.9*31+4.13*26+6.71*16+7.69*12+8.45*12+9.29*252)</f>
        <v>7754098.5599999996</v>
      </c>
      <c r="G910" s="57">
        <f t="shared" si="571"/>
        <v>8380444.4900000002</v>
      </c>
      <c r="H910" s="57">
        <v>0</v>
      </c>
      <c r="I910" s="57">
        <f t="shared" si="582"/>
        <v>8038710</v>
      </c>
      <c r="J910" s="57">
        <v>0</v>
      </c>
      <c r="K910" s="57">
        <v>0</v>
      </c>
      <c r="L910" s="54">
        <v>0</v>
      </c>
      <c r="M910" s="78">
        <v>0</v>
      </c>
      <c r="N910" s="79">
        <v>0</v>
      </c>
      <c r="O910" s="79"/>
      <c r="P910" s="78">
        <v>0</v>
      </c>
      <c r="Q910" s="78">
        <v>0</v>
      </c>
      <c r="R910" s="78">
        <v>0</v>
      </c>
      <c r="S910" s="78">
        <v>0</v>
      </c>
      <c r="T910" s="78">
        <v>0</v>
      </c>
      <c r="U910" s="78">
        <v>0</v>
      </c>
      <c r="V910" s="78">
        <v>0</v>
      </c>
      <c r="W910" s="101">
        <v>1</v>
      </c>
      <c r="X910" s="57">
        <f t="shared" si="583"/>
        <v>169706.1</v>
      </c>
      <c r="Y910" s="101">
        <v>1</v>
      </c>
      <c r="Z910" s="57">
        <f t="shared" si="560"/>
        <v>172028.39</v>
      </c>
      <c r="AA910" s="73">
        <v>6240964.8700000001</v>
      </c>
      <c r="AB910" s="74" t="s">
        <v>2121</v>
      </c>
      <c r="AC910" s="74">
        <v>2021</v>
      </c>
    </row>
    <row r="911" spans="1:29" s="36" customFormat="1" ht="30" x14ac:dyDescent="0.25">
      <c r="A911" s="101">
        <v>896</v>
      </c>
      <c r="B911" s="75">
        <v>591</v>
      </c>
      <c r="C911" s="55" t="s">
        <v>1968</v>
      </c>
      <c r="D911" s="56">
        <f>'Прил.1.1 -перечень домов'!D916</f>
        <v>1956</v>
      </c>
      <c r="E911" s="57">
        <v>2519.8000000000002</v>
      </c>
      <c r="F911" s="76">
        <f>SUM('Прил.1.1 -перечень домов'!J916)*(3.9*31+4.13*26+6.71*16+7.69*12+8.45*12+9.29*252)</f>
        <v>6778162.5599999996</v>
      </c>
      <c r="G911" s="57">
        <f t="shared" si="571"/>
        <v>8661071.9100000001</v>
      </c>
      <c r="H911" s="57">
        <v>0</v>
      </c>
      <c r="I911" s="57">
        <v>0</v>
      </c>
      <c r="J911" s="57">
        <v>0</v>
      </c>
      <c r="K911" s="57">
        <v>0</v>
      </c>
      <c r="L911" s="54">
        <v>0</v>
      </c>
      <c r="M911" s="57">
        <v>0</v>
      </c>
      <c r="N911" s="57">
        <v>1268</v>
      </c>
      <c r="O911" s="57">
        <v>6594</v>
      </c>
      <c r="P911" s="57">
        <f>O911*N911</f>
        <v>8361192</v>
      </c>
      <c r="Q911" s="57">
        <v>0</v>
      </c>
      <c r="R911" s="57">
        <v>0</v>
      </c>
      <c r="S911" s="57">
        <v>0</v>
      </c>
      <c r="T911" s="57">
        <v>0</v>
      </c>
      <c r="U911" s="57">
        <v>0</v>
      </c>
      <c r="V911" s="57">
        <v>0</v>
      </c>
      <c r="W911" s="101">
        <v>1</v>
      </c>
      <c r="X911" s="57">
        <f t="shared" ref="X911:X915" si="584">E911*48</f>
        <v>120950.39999999999</v>
      </c>
      <c r="Y911" s="101">
        <v>1</v>
      </c>
      <c r="Z911" s="57">
        <f t="shared" si="560"/>
        <v>178929.51</v>
      </c>
      <c r="AA911" s="73"/>
      <c r="AB911" s="74"/>
      <c r="AC911" s="74"/>
    </row>
    <row r="912" spans="1:29" s="36" customFormat="1" ht="30" x14ac:dyDescent="0.25">
      <c r="A912" s="101">
        <v>897</v>
      </c>
      <c r="B912" s="75">
        <v>592</v>
      </c>
      <c r="C912" s="55" t="s">
        <v>1969</v>
      </c>
      <c r="D912" s="56">
        <f>'Прил.1.1 -перечень домов'!D917</f>
        <v>1961</v>
      </c>
      <c r="E912" s="79">
        <v>1348</v>
      </c>
      <c r="F912" s="76">
        <f>SUM('Прил.1.1 -перечень домов'!J917)*(3.9*31+4.13*26+6.71*16+7.69*12+8.45*12+9.29*252)</f>
        <v>3568481.28</v>
      </c>
      <c r="G912" s="57">
        <f t="shared" si="571"/>
        <v>3794323.44</v>
      </c>
      <c r="H912" s="57">
        <v>0</v>
      </c>
      <c r="I912" s="57">
        <f>E912*2700</f>
        <v>3639600</v>
      </c>
      <c r="J912" s="57">
        <v>0</v>
      </c>
      <c r="K912" s="57">
        <v>0</v>
      </c>
      <c r="L912" s="54">
        <v>0</v>
      </c>
      <c r="M912" s="78">
        <v>0</v>
      </c>
      <c r="N912" s="79">
        <v>0</v>
      </c>
      <c r="O912" s="79"/>
      <c r="P912" s="78">
        <v>0</v>
      </c>
      <c r="Q912" s="78">
        <v>0</v>
      </c>
      <c r="R912" s="78">
        <v>0</v>
      </c>
      <c r="S912" s="78">
        <v>0</v>
      </c>
      <c r="T912" s="78">
        <v>0</v>
      </c>
      <c r="U912" s="78">
        <v>0</v>
      </c>
      <c r="V912" s="78">
        <v>0</v>
      </c>
      <c r="W912" s="101">
        <v>1</v>
      </c>
      <c r="X912" s="57">
        <f t="shared" ref="X912" si="585">E912*57</f>
        <v>76836</v>
      </c>
      <c r="Y912" s="101">
        <v>1</v>
      </c>
      <c r="Z912" s="57">
        <f t="shared" si="560"/>
        <v>77887.44</v>
      </c>
      <c r="AA912" s="73">
        <v>1970235.31</v>
      </c>
      <c r="AB912" s="74" t="s">
        <v>2121</v>
      </c>
      <c r="AC912" s="74">
        <v>2020</v>
      </c>
    </row>
    <row r="913" spans="1:29" s="36" customFormat="1" ht="30" x14ac:dyDescent="0.25">
      <c r="A913" s="101">
        <v>898</v>
      </c>
      <c r="B913" s="75">
        <v>593</v>
      </c>
      <c r="C913" s="55" t="s">
        <v>1970</v>
      </c>
      <c r="D913" s="56">
        <f>'Прил.1.1 -перечень домов'!D918</f>
        <v>1960</v>
      </c>
      <c r="E913" s="57">
        <v>740.5</v>
      </c>
      <c r="F913" s="76">
        <f>SUM('Прил.1.1 -перечень домов'!J918)*(3.9*31+4.13*26+6.71*16+7.69*12+8.45*12+9.29*252)</f>
        <v>1931779.2</v>
      </c>
      <c r="G913" s="57">
        <f t="shared" si="571"/>
        <v>3303411.16</v>
      </c>
      <c r="H913" s="57">
        <v>0</v>
      </c>
      <c r="I913" s="57">
        <v>0</v>
      </c>
      <c r="J913" s="57">
        <v>0</v>
      </c>
      <c r="K913" s="57">
        <v>0</v>
      </c>
      <c r="L913" s="54">
        <v>0</v>
      </c>
      <c r="M913" s="57">
        <v>0</v>
      </c>
      <c r="N913" s="57">
        <v>680</v>
      </c>
      <c r="O913" s="57">
        <v>4705</v>
      </c>
      <c r="P913" s="57">
        <f t="shared" ref="P913:P915" si="586">O913*N913</f>
        <v>3199400</v>
      </c>
      <c r="Q913" s="57">
        <v>0</v>
      </c>
      <c r="R913" s="57">
        <v>0</v>
      </c>
      <c r="S913" s="57">
        <v>0</v>
      </c>
      <c r="T913" s="57">
        <v>0</v>
      </c>
      <c r="U913" s="57">
        <v>0</v>
      </c>
      <c r="V913" s="57">
        <v>0</v>
      </c>
      <c r="W913" s="101">
        <v>1</v>
      </c>
      <c r="X913" s="57">
        <f t="shared" si="584"/>
        <v>35544</v>
      </c>
      <c r="Y913" s="101">
        <v>1</v>
      </c>
      <c r="Z913" s="57">
        <f t="shared" si="560"/>
        <v>68467.16</v>
      </c>
      <c r="AA913" s="73"/>
      <c r="AB913" s="74"/>
      <c r="AC913" s="74"/>
    </row>
    <row r="914" spans="1:29" s="36" customFormat="1" ht="30" x14ac:dyDescent="0.25">
      <c r="A914" s="101">
        <v>899</v>
      </c>
      <c r="B914" s="75">
        <v>594</v>
      </c>
      <c r="C914" s="55" t="s">
        <v>1971</v>
      </c>
      <c r="D914" s="56">
        <f>'Прил.1.1 -перечень домов'!D919</f>
        <v>1985</v>
      </c>
      <c r="E914" s="57">
        <v>10809.4</v>
      </c>
      <c r="F914" s="76">
        <f>SUM('Прил.1.1 -перечень домов'!J919)*(3.9*31+4.13*26+6.71*16+7.69*12+8.45*12+9.29*252)</f>
        <v>27743277.120000001</v>
      </c>
      <c r="G914" s="57">
        <f t="shared" si="571"/>
        <v>15850970.16</v>
      </c>
      <c r="H914" s="57">
        <v>0</v>
      </c>
      <c r="I914" s="57">
        <v>0</v>
      </c>
      <c r="J914" s="57">
        <v>0</v>
      </c>
      <c r="K914" s="57">
        <v>0</v>
      </c>
      <c r="L914" s="54">
        <v>0</v>
      </c>
      <c r="M914" s="57">
        <v>0</v>
      </c>
      <c r="N914" s="57">
        <v>3113</v>
      </c>
      <c r="O914" s="57">
        <v>4822</v>
      </c>
      <c r="P914" s="57">
        <f t="shared" si="586"/>
        <v>15010886</v>
      </c>
      <c r="Q914" s="57">
        <v>0</v>
      </c>
      <c r="R914" s="57">
        <v>0</v>
      </c>
      <c r="S914" s="57">
        <v>0</v>
      </c>
      <c r="T914" s="57">
        <v>0</v>
      </c>
      <c r="U914" s="57">
        <v>0</v>
      </c>
      <c r="V914" s="57">
        <v>0</v>
      </c>
      <c r="W914" s="101">
        <v>1</v>
      </c>
      <c r="X914" s="57">
        <f t="shared" si="584"/>
        <v>518851.2</v>
      </c>
      <c r="Y914" s="101">
        <v>1</v>
      </c>
      <c r="Z914" s="57">
        <f t="shared" si="560"/>
        <v>321232.96000000002</v>
      </c>
      <c r="AA914" s="73"/>
      <c r="AB914" s="74"/>
      <c r="AC914" s="74"/>
    </row>
    <row r="915" spans="1:29" s="36" customFormat="1" ht="30" x14ac:dyDescent="0.25">
      <c r="A915" s="101">
        <v>900</v>
      </c>
      <c r="B915" s="75">
        <v>595</v>
      </c>
      <c r="C915" s="55" t="s">
        <v>1972</v>
      </c>
      <c r="D915" s="56">
        <f>'Прил.1.1 -перечень домов'!D920</f>
        <v>1985</v>
      </c>
      <c r="E915" s="57">
        <v>6661.1</v>
      </c>
      <c r="F915" s="76">
        <f>SUM('Прил.1.1 -перечень домов'!J920)*(3.9*31+4.13*26+6.71*16+7.69*12+8.45*12+9.29*252)</f>
        <v>16299853.439999999</v>
      </c>
      <c r="G915" s="57">
        <f t="shared" si="571"/>
        <v>4870609.0999999996</v>
      </c>
      <c r="H915" s="57">
        <v>0</v>
      </c>
      <c r="I915" s="57">
        <v>0</v>
      </c>
      <c r="J915" s="57">
        <v>0</v>
      </c>
      <c r="K915" s="57">
        <v>0</v>
      </c>
      <c r="L915" s="54">
        <v>0</v>
      </c>
      <c r="M915" s="57">
        <v>0</v>
      </c>
      <c r="N915" s="57">
        <v>924</v>
      </c>
      <c r="O915" s="57">
        <v>4822</v>
      </c>
      <c r="P915" s="57">
        <f t="shared" si="586"/>
        <v>4455528</v>
      </c>
      <c r="Q915" s="57">
        <v>0</v>
      </c>
      <c r="R915" s="57">
        <v>0</v>
      </c>
      <c r="S915" s="57">
        <v>0</v>
      </c>
      <c r="T915" s="57">
        <v>0</v>
      </c>
      <c r="U915" s="57">
        <v>0</v>
      </c>
      <c r="V915" s="57">
        <v>0</v>
      </c>
      <c r="W915" s="101">
        <v>1</v>
      </c>
      <c r="X915" s="57">
        <f t="shared" si="584"/>
        <v>319732.8</v>
      </c>
      <c r="Y915" s="101">
        <v>1</v>
      </c>
      <c r="Z915" s="57">
        <f t="shared" si="560"/>
        <v>95348.3</v>
      </c>
      <c r="AA915" s="73"/>
      <c r="AB915" s="74"/>
      <c r="AC915" s="74"/>
    </row>
    <row r="916" spans="1:29" s="36" customFormat="1" ht="30" x14ac:dyDescent="0.25">
      <c r="A916" s="101">
        <v>901</v>
      </c>
      <c r="B916" s="75">
        <v>596</v>
      </c>
      <c r="C916" s="55" t="s">
        <v>1973</v>
      </c>
      <c r="D916" s="56">
        <f>'Прил.1.1 -перечень домов'!D921</f>
        <v>1985</v>
      </c>
      <c r="E916" s="79">
        <v>2969.7</v>
      </c>
      <c r="F916" s="76">
        <f>SUM('Прил.1.1 -перечень домов'!J921)*(3.9*31+4.13*26+6.71*16+7.69*12+8.45*12+9.29*252)</f>
        <v>7604550.7199999997</v>
      </c>
      <c r="G916" s="57">
        <f t="shared" si="571"/>
        <v>8359052.1699999999</v>
      </c>
      <c r="H916" s="57">
        <v>0</v>
      </c>
      <c r="I916" s="57">
        <f>E916*2700</f>
        <v>8018190</v>
      </c>
      <c r="J916" s="57">
        <v>0</v>
      </c>
      <c r="K916" s="57">
        <v>0</v>
      </c>
      <c r="L916" s="54">
        <v>0</v>
      </c>
      <c r="M916" s="57">
        <v>0</v>
      </c>
      <c r="N916" s="57">
        <v>0</v>
      </c>
      <c r="O916" s="57"/>
      <c r="P916" s="57">
        <v>0</v>
      </c>
      <c r="Q916" s="57">
        <v>0</v>
      </c>
      <c r="R916" s="57">
        <v>0</v>
      </c>
      <c r="S916" s="57">
        <v>0</v>
      </c>
      <c r="T916" s="57">
        <v>0</v>
      </c>
      <c r="U916" s="57">
        <v>0</v>
      </c>
      <c r="V916" s="57">
        <v>0</v>
      </c>
      <c r="W916" s="101">
        <v>1</v>
      </c>
      <c r="X916" s="57">
        <f t="shared" ref="X916" si="587">E916*57</f>
        <v>169272.9</v>
      </c>
      <c r="Y916" s="101">
        <v>1</v>
      </c>
      <c r="Z916" s="57">
        <f t="shared" si="560"/>
        <v>171589.27</v>
      </c>
      <c r="AA916" s="73"/>
      <c r="AB916" s="74"/>
      <c r="AC916" s="74"/>
    </row>
    <row r="917" spans="1:29" s="36" customFormat="1" ht="30" x14ac:dyDescent="0.25">
      <c r="A917" s="101">
        <v>902</v>
      </c>
      <c r="B917" s="75">
        <v>597</v>
      </c>
      <c r="C917" s="55" t="s">
        <v>1974</v>
      </c>
      <c r="D917" s="56">
        <f>'Прил.1.1 -перечень домов'!D922</f>
        <v>1983</v>
      </c>
      <c r="E917" s="57">
        <v>7128.5</v>
      </c>
      <c r="F917" s="76">
        <f>SUM('Прил.1.1 -перечень домов'!J922)*(3.9*31+4.13*26+6.71*16+7.69*12+8.45*12+9.29*252)</f>
        <v>18364245.120000001</v>
      </c>
      <c r="G917" s="57">
        <f t="shared" si="571"/>
        <v>4952146.59</v>
      </c>
      <c r="H917" s="57">
        <v>0</v>
      </c>
      <c r="I917" s="57">
        <v>0</v>
      </c>
      <c r="J917" s="57">
        <v>0</v>
      </c>
      <c r="K917" s="57">
        <v>0</v>
      </c>
      <c r="L917" s="54">
        <v>0</v>
      </c>
      <c r="M917" s="57">
        <v>0</v>
      </c>
      <c r="N917" s="57">
        <v>936</v>
      </c>
      <c r="O917" s="57">
        <v>4822</v>
      </c>
      <c r="P917" s="57">
        <f>O917*N917</f>
        <v>4513392</v>
      </c>
      <c r="Q917" s="57">
        <v>0</v>
      </c>
      <c r="R917" s="57">
        <v>0</v>
      </c>
      <c r="S917" s="57">
        <v>0</v>
      </c>
      <c r="T917" s="57">
        <v>0</v>
      </c>
      <c r="U917" s="57">
        <v>0</v>
      </c>
      <c r="V917" s="57">
        <v>0</v>
      </c>
      <c r="W917" s="101">
        <v>1</v>
      </c>
      <c r="X917" s="57">
        <f t="shared" ref="X917" si="588">E917*48</f>
        <v>342168</v>
      </c>
      <c r="Y917" s="101">
        <v>1</v>
      </c>
      <c r="Z917" s="57">
        <f t="shared" si="560"/>
        <v>96586.59</v>
      </c>
      <c r="AA917" s="73"/>
      <c r="AB917" s="74"/>
      <c r="AC917" s="74"/>
    </row>
    <row r="918" spans="1:29" s="36" customFormat="1" ht="30" x14ac:dyDescent="0.25">
      <c r="A918" s="101">
        <v>903</v>
      </c>
      <c r="B918" s="75">
        <v>598</v>
      </c>
      <c r="C918" s="55" t="s">
        <v>1975</v>
      </c>
      <c r="D918" s="56">
        <f>'Прил.1.1 -перечень домов'!D923</f>
        <v>1982</v>
      </c>
      <c r="E918" s="79">
        <v>10477.5</v>
      </c>
      <c r="F918" s="76">
        <f>SUM('Прил.1.1 -перечень домов'!J923)*(3.9*31+4.13*26+6.71*16+7.69*12+8.45*12+9.29*252)</f>
        <v>27175224.960000001</v>
      </c>
      <c r="G918" s="57">
        <f t="shared" si="571"/>
        <v>29491857.449999999</v>
      </c>
      <c r="H918" s="57">
        <v>0</v>
      </c>
      <c r="I918" s="57">
        <f t="shared" ref="I918:I919" si="589">E918*2700</f>
        <v>28289250</v>
      </c>
      <c r="J918" s="57">
        <v>0</v>
      </c>
      <c r="K918" s="57">
        <v>0</v>
      </c>
      <c r="L918" s="54">
        <v>0</v>
      </c>
      <c r="M918" s="57">
        <v>0</v>
      </c>
      <c r="N918" s="57">
        <v>0</v>
      </c>
      <c r="O918" s="57"/>
      <c r="P918" s="57">
        <v>0</v>
      </c>
      <c r="Q918" s="57">
        <v>0</v>
      </c>
      <c r="R918" s="57">
        <v>0</v>
      </c>
      <c r="S918" s="57">
        <v>0</v>
      </c>
      <c r="T918" s="57">
        <v>0</v>
      </c>
      <c r="U918" s="57">
        <v>0</v>
      </c>
      <c r="V918" s="57">
        <v>0</v>
      </c>
      <c r="W918" s="101">
        <v>1</v>
      </c>
      <c r="X918" s="57">
        <f t="shared" ref="X918:X919" si="590">E918*57</f>
        <v>597217.5</v>
      </c>
      <c r="Y918" s="101">
        <v>1</v>
      </c>
      <c r="Z918" s="57">
        <f t="shared" si="560"/>
        <v>605389.94999999995</v>
      </c>
      <c r="AA918" s="73"/>
      <c r="AB918" s="74"/>
      <c r="AC918" s="74"/>
    </row>
    <row r="919" spans="1:29" s="36" customFormat="1" ht="30" x14ac:dyDescent="0.25">
      <c r="A919" s="101">
        <v>904</v>
      </c>
      <c r="B919" s="75">
        <v>599</v>
      </c>
      <c r="C919" s="55" t="s">
        <v>1976</v>
      </c>
      <c r="D919" s="56">
        <f>'Прил.1.1 -перечень домов'!D924</f>
        <v>1976</v>
      </c>
      <c r="E919" s="79">
        <v>6204.3</v>
      </c>
      <c r="F919" s="76">
        <f>SUM('Прил.1.1 -перечень домов'!J924)*(3.9*31+4.13*26+6.71*16+7.69*12+8.45*12+9.29*252)</f>
        <v>15838293.119999999</v>
      </c>
      <c r="G919" s="57">
        <f t="shared" si="571"/>
        <v>17463739.550000001</v>
      </c>
      <c r="H919" s="57">
        <v>0</v>
      </c>
      <c r="I919" s="57">
        <f t="shared" si="589"/>
        <v>16751610</v>
      </c>
      <c r="J919" s="57">
        <v>0</v>
      </c>
      <c r="K919" s="57">
        <v>0</v>
      </c>
      <c r="L919" s="54">
        <v>0</v>
      </c>
      <c r="M919" s="57">
        <v>0</v>
      </c>
      <c r="N919" s="57">
        <v>0</v>
      </c>
      <c r="O919" s="57"/>
      <c r="P919" s="57">
        <v>0</v>
      </c>
      <c r="Q919" s="57">
        <v>0</v>
      </c>
      <c r="R919" s="57">
        <v>0</v>
      </c>
      <c r="S919" s="57">
        <v>0</v>
      </c>
      <c r="T919" s="57">
        <v>0</v>
      </c>
      <c r="U919" s="57">
        <v>0</v>
      </c>
      <c r="V919" s="57">
        <v>0</v>
      </c>
      <c r="W919" s="101">
        <v>1</v>
      </c>
      <c r="X919" s="57">
        <f t="shared" si="590"/>
        <v>353645.1</v>
      </c>
      <c r="Y919" s="101">
        <v>1</v>
      </c>
      <c r="Z919" s="57">
        <f t="shared" si="560"/>
        <v>358484.45</v>
      </c>
      <c r="AA919" s="73"/>
      <c r="AB919" s="74"/>
      <c r="AC919" s="74"/>
    </row>
    <row r="920" spans="1:29" s="36" customFormat="1" ht="30" x14ac:dyDescent="0.25">
      <c r="A920" s="101">
        <v>905</v>
      </c>
      <c r="B920" s="75">
        <v>600</v>
      </c>
      <c r="C920" s="55" t="s">
        <v>1977</v>
      </c>
      <c r="D920" s="56">
        <f>'Прил.1.1 -перечень домов'!D925</f>
        <v>1952</v>
      </c>
      <c r="E920" s="79">
        <v>2296</v>
      </c>
      <c r="F920" s="76">
        <f>SUM('Прил.1.1 -перечень домов'!J925)*(3.9*31+4.13*26+6.71*16+7.69*12+8.45*12+9.29*252)</f>
        <v>5739077.7599999998</v>
      </c>
      <c r="G920" s="57">
        <f t="shared" si="571"/>
        <v>2668356.56</v>
      </c>
      <c r="H920" s="57">
        <v>0</v>
      </c>
      <c r="I920" s="57">
        <v>0</v>
      </c>
      <c r="J920" s="57">
        <f>E920*855</f>
        <v>1963080</v>
      </c>
      <c r="K920" s="57">
        <f t="shared" ref="K920" si="591">E920*228</f>
        <v>523488</v>
      </c>
      <c r="L920" s="54">
        <v>0</v>
      </c>
      <c r="M920" s="57">
        <v>0</v>
      </c>
      <c r="N920" s="57">
        <v>0</v>
      </c>
      <c r="O920" s="57"/>
      <c r="P920" s="57">
        <v>0</v>
      </c>
      <c r="Q920" s="57">
        <v>0</v>
      </c>
      <c r="R920" s="57">
        <v>0</v>
      </c>
      <c r="S920" s="57">
        <v>0</v>
      </c>
      <c r="T920" s="57">
        <v>0</v>
      </c>
      <c r="U920" s="57">
        <v>0</v>
      </c>
      <c r="V920" s="57">
        <v>0</v>
      </c>
      <c r="W920" s="101">
        <v>2</v>
      </c>
      <c r="X920" s="57">
        <f t="shared" ref="X920" si="592">E920*28+E920*28</f>
        <v>128576</v>
      </c>
      <c r="Y920" s="101">
        <v>2</v>
      </c>
      <c r="Z920" s="57">
        <f t="shared" si="560"/>
        <v>53212.56</v>
      </c>
      <c r="AA920" s="73"/>
      <c r="AB920" s="74"/>
      <c r="AC920" s="74"/>
    </row>
    <row r="921" spans="1:29" s="36" customFormat="1" ht="30" x14ac:dyDescent="0.25">
      <c r="A921" s="101">
        <v>906</v>
      </c>
      <c r="B921" s="75">
        <v>601</v>
      </c>
      <c r="C921" s="55" t="s">
        <v>1978</v>
      </c>
      <c r="D921" s="56">
        <f>'Прил.1.1 -перечень домов'!D926</f>
        <v>1953</v>
      </c>
      <c r="E921" s="79">
        <v>905.5</v>
      </c>
      <c r="F921" s="76">
        <f>SUM('Прил.1.1 -перечень домов'!J926)*(3.9*31+4.13*26+6.71*16+7.69*12+8.45*12+9.29*252)</f>
        <v>2414006.4</v>
      </c>
      <c r="G921" s="57">
        <f t="shared" ref="G921:G924" si="593">H921+I921+J921+K921+M921+P921+R921+T921+V921+X921+Z921</f>
        <v>2548783.29</v>
      </c>
      <c r="H921" s="57">
        <v>0</v>
      </c>
      <c r="I921" s="57">
        <f t="shared" ref="I921:I922" si="594">E921*2700</f>
        <v>2444850</v>
      </c>
      <c r="J921" s="57">
        <v>0</v>
      </c>
      <c r="K921" s="57">
        <v>0</v>
      </c>
      <c r="L921" s="54">
        <v>0</v>
      </c>
      <c r="M921" s="78">
        <v>0</v>
      </c>
      <c r="N921" s="79">
        <v>0</v>
      </c>
      <c r="O921" s="79"/>
      <c r="P921" s="78">
        <v>0</v>
      </c>
      <c r="Q921" s="78">
        <v>0</v>
      </c>
      <c r="R921" s="78">
        <v>0</v>
      </c>
      <c r="S921" s="78">
        <v>0</v>
      </c>
      <c r="T921" s="78">
        <v>0</v>
      </c>
      <c r="U921" s="78">
        <v>0</v>
      </c>
      <c r="V921" s="78">
        <v>0</v>
      </c>
      <c r="W921" s="101">
        <v>1</v>
      </c>
      <c r="X921" s="57">
        <f>E921*57</f>
        <v>51613.5</v>
      </c>
      <c r="Y921" s="101">
        <v>1</v>
      </c>
      <c r="Z921" s="57">
        <f t="shared" si="560"/>
        <v>52319.79</v>
      </c>
      <c r="AA921" s="73"/>
      <c r="AB921" s="74"/>
      <c r="AC921" s="74"/>
    </row>
    <row r="922" spans="1:29" s="36" customFormat="1" ht="30" x14ac:dyDescent="0.25">
      <c r="A922" s="101">
        <v>907</v>
      </c>
      <c r="B922" s="75">
        <v>602</v>
      </c>
      <c r="C922" s="55" t="s">
        <v>1979</v>
      </c>
      <c r="D922" s="56">
        <f>'Прил.1.1 -перечень домов'!D927</f>
        <v>1953</v>
      </c>
      <c r="E922" s="79">
        <v>920.8</v>
      </c>
      <c r="F922" s="76">
        <f>SUM('Прил.1.1 -перечень домов'!J927)*(3.9*31+4.13*26+6.71*16+7.69*12+8.45*12+9.29*252)</f>
        <v>2385589.44</v>
      </c>
      <c r="G922" s="57">
        <f t="shared" si="593"/>
        <v>2591849.42</v>
      </c>
      <c r="H922" s="57">
        <v>0</v>
      </c>
      <c r="I922" s="57">
        <f t="shared" si="594"/>
        <v>2486160</v>
      </c>
      <c r="J922" s="57">
        <v>0</v>
      </c>
      <c r="K922" s="57">
        <v>0</v>
      </c>
      <c r="L922" s="54">
        <v>0</v>
      </c>
      <c r="M922" s="78">
        <v>0</v>
      </c>
      <c r="N922" s="79">
        <v>0</v>
      </c>
      <c r="O922" s="79"/>
      <c r="P922" s="78">
        <v>0</v>
      </c>
      <c r="Q922" s="78">
        <v>0</v>
      </c>
      <c r="R922" s="78">
        <v>0</v>
      </c>
      <c r="S922" s="78">
        <v>0</v>
      </c>
      <c r="T922" s="78">
        <v>0</v>
      </c>
      <c r="U922" s="78">
        <v>0</v>
      </c>
      <c r="V922" s="78">
        <v>0</v>
      </c>
      <c r="W922" s="101">
        <v>1</v>
      </c>
      <c r="X922" s="57">
        <f>E922*57</f>
        <v>52485.599999999999</v>
      </c>
      <c r="Y922" s="101">
        <v>1</v>
      </c>
      <c r="Z922" s="57">
        <f t="shared" si="560"/>
        <v>53203.82</v>
      </c>
      <c r="AA922" s="73"/>
      <c r="AB922" s="74"/>
      <c r="AC922" s="74"/>
    </row>
    <row r="923" spans="1:29" s="36" customFormat="1" ht="30" x14ac:dyDescent="0.25">
      <c r="A923" s="101">
        <v>908</v>
      </c>
      <c r="B923" s="75">
        <v>603</v>
      </c>
      <c r="C923" s="55" t="s">
        <v>1980</v>
      </c>
      <c r="D923" s="56">
        <f>'Прил.1.1 -перечень домов'!D928</f>
        <v>1959</v>
      </c>
      <c r="E923" s="57">
        <v>1991.04</v>
      </c>
      <c r="F923" s="76">
        <f>SUM('Прил.1.1 -перечень домов'!J928)*(3.9*31+4.13*26+6.71*16+7.69*12+8.45*12+9.29*252)</f>
        <v>5074982.0199999996</v>
      </c>
      <c r="G923" s="57">
        <f t="shared" si="593"/>
        <v>13458041.960000001</v>
      </c>
      <c r="H923" s="57">
        <v>0</v>
      </c>
      <c r="I923" s="57">
        <v>0</v>
      </c>
      <c r="J923" s="57">
        <v>0</v>
      </c>
      <c r="K923" s="57">
        <v>0</v>
      </c>
      <c r="L923" s="54">
        <v>0</v>
      </c>
      <c r="M923" s="57">
        <v>0</v>
      </c>
      <c r="N923" s="57">
        <v>1983.4</v>
      </c>
      <c r="O923" s="57">
        <v>6596</v>
      </c>
      <c r="P923" s="57">
        <f>O923*N923</f>
        <v>13082506.4</v>
      </c>
      <c r="Q923" s="57">
        <v>0</v>
      </c>
      <c r="R923" s="57">
        <v>0</v>
      </c>
      <c r="S923" s="57">
        <v>0</v>
      </c>
      <c r="T923" s="57">
        <v>0</v>
      </c>
      <c r="U923" s="57">
        <v>0</v>
      </c>
      <c r="V923" s="57">
        <v>0</v>
      </c>
      <c r="W923" s="101">
        <v>1</v>
      </c>
      <c r="X923" s="57">
        <f t="shared" ref="X923" si="595">E923*48</f>
        <v>95569.919999999998</v>
      </c>
      <c r="Y923" s="101">
        <v>1</v>
      </c>
      <c r="Z923" s="57">
        <f t="shared" si="560"/>
        <v>279965.64</v>
      </c>
      <c r="AA923" s="73"/>
      <c r="AB923" s="74"/>
      <c r="AC923" s="74"/>
    </row>
    <row r="924" spans="1:29" s="36" customFormat="1" ht="30" x14ac:dyDescent="0.25">
      <c r="A924" s="101">
        <v>909</v>
      </c>
      <c r="B924" s="75">
        <v>604</v>
      </c>
      <c r="C924" s="55" t="s">
        <v>1981</v>
      </c>
      <c r="D924" s="56">
        <f>'Прил.1.1 -перечень домов'!D929</f>
        <v>1984</v>
      </c>
      <c r="E924" s="79">
        <v>3886.9</v>
      </c>
      <c r="F924" s="76">
        <f>SUM('Прил.1.1 -перечень домов'!J929)*(3.9*31+4.13*26+6.71*16+7.69*12+8.45*12+9.29*252)</f>
        <v>6845904</v>
      </c>
      <c r="G924" s="57">
        <f t="shared" si="593"/>
        <v>3100692.85</v>
      </c>
      <c r="H924" s="57">
        <f t="shared" ref="H924" si="596">E924*735</f>
        <v>2856871.5</v>
      </c>
      <c r="I924" s="78">
        <v>0</v>
      </c>
      <c r="J924" s="78">
        <v>0</v>
      </c>
      <c r="K924" s="78">
        <v>0</v>
      </c>
      <c r="L924" s="54">
        <v>0</v>
      </c>
      <c r="M924" s="78">
        <v>0</v>
      </c>
      <c r="N924" s="78">
        <v>0</v>
      </c>
      <c r="O924" s="78"/>
      <c r="P924" s="78">
        <v>0</v>
      </c>
      <c r="Q924" s="78">
        <v>0</v>
      </c>
      <c r="R924" s="78">
        <v>0</v>
      </c>
      <c r="S924" s="78">
        <v>0</v>
      </c>
      <c r="T924" s="78">
        <v>0</v>
      </c>
      <c r="U924" s="78">
        <v>0</v>
      </c>
      <c r="V924" s="78">
        <v>0</v>
      </c>
      <c r="W924" s="101">
        <v>1</v>
      </c>
      <c r="X924" s="57">
        <f>E924*47</f>
        <v>182684.3</v>
      </c>
      <c r="Y924" s="101">
        <v>1</v>
      </c>
      <c r="Z924" s="57">
        <f t="shared" si="560"/>
        <v>61137.05</v>
      </c>
      <c r="AA924" s="73"/>
      <c r="AB924" s="74"/>
      <c r="AC924" s="74"/>
    </row>
    <row r="925" spans="1:29" s="36" customFormat="1" ht="30" x14ac:dyDescent="0.25">
      <c r="A925" s="101">
        <v>910</v>
      </c>
      <c r="B925" s="75">
        <v>605</v>
      </c>
      <c r="C925" s="55" t="s">
        <v>1982</v>
      </c>
      <c r="D925" s="56">
        <f>'Прил.1.1 -перечень домов'!D930</f>
        <v>1959</v>
      </c>
      <c r="E925" s="57">
        <v>4211.3</v>
      </c>
      <c r="F925" s="76">
        <f>SUM('Прил.1.1 -перечень домов'!J930)*(3.9*31+4.13*26+6.71*16+7.69*12+8.45*12+9.29*252)</f>
        <v>10985881.92</v>
      </c>
      <c r="G925" s="57">
        <f t="shared" ref="G925:G933" si="597">H925+I925+J925+K925+M925+P925+R925+T925+V925+X925+Z925</f>
        <v>21589912.760000002</v>
      </c>
      <c r="H925" s="57">
        <v>0</v>
      </c>
      <c r="I925" s="57">
        <v>0</v>
      </c>
      <c r="J925" s="57">
        <v>0</v>
      </c>
      <c r="K925" s="57">
        <v>0</v>
      </c>
      <c r="L925" s="54">
        <v>0</v>
      </c>
      <c r="M925" s="57">
        <v>0</v>
      </c>
      <c r="N925" s="57">
        <v>3174.6</v>
      </c>
      <c r="O925" s="57">
        <v>6596</v>
      </c>
      <c r="P925" s="57">
        <f>O925*N925</f>
        <v>20939661.600000001</v>
      </c>
      <c r="Q925" s="57">
        <v>0</v>
      </c>
      <c r="R925" s="57">
        <v>0</v>
      </c>
      <c r="S925" s="57">
        <v>0</v>
      </c>
      <c r="T925" s="57">
        <v>0</v>
      </c>
      <c r="U925" s="57">
        <v>0</v>
      </c>
      <c r="V925" s="57">
        <v>0</v>
      </c>
      <c r="W925" s="101">
        <v>1</v>
      </c>
      <c r="X925" s="57">
        <f t="shared" ref="X925" si="598">E925*48</f>
        <v>202142.4</v>
      </c>
      <c r="Y925" s="101">
        <v>1</v>
      </c>
      <c r="Z925" s="57">
        <f t="shared" si="560"/>
        <v>448108.76</v>
      </c>
      <c r="AA925" s="73"/>
      <c r="AB925" s="74"/>
      <c r="AC925" s="74"/>
    </row>
    <row r="926" spans="1:29" s="36" customFormat="1" ht="30" x14ac:dyDescent="0.25">
      <c r="A926" s="101">
        <v>911</v>
      </c>
      <c r="B926" s="75">
        <v>606</v>
      </c>
      <c r="C926" s="55" t="s">
        <v>1983</v>
      </c>
      <c r="D926" s="56">
        <f>'Прил.1.1 -перечень домов'!D931</f>
        <v>1937</v>
      </c>
      <c r="E926" s="79">
        <v>2696.2</v>
      </c>
      <c r="F926" s="76">
        <f>SUM('Прил.1.1 -перечень домов'!J931)*(3.9*31+4.13*26+6.71*16+7.69*12+8.45*12+9.29*252)</f>
        <v>6619429.4400000004</v>
      </c>
      <c r="G926" s="57">
        <f t="shared" si="597"/>
        <v>9523542.9800000004</v>
      </c>
      <c r="H926" s="57">
        <v>0</v>
      </c>
      <c r="I926" s="57">
        <v>0</v>
      </c>
      <c r="J926" s="57">
        <v>0</v>
      </c>
      <c r="K926" s="57">
        <v>0</v>
      </c>
      <c r="L926" s="54">
        <v>0</v>
      </c>
      <c r="M926" s="57">
        <v>0</v>
      </c>
      <c r="N926" s="57">
        <v>0</v>
      </c>
      <c r="O926" s="57"/>
      <c r="P926" s="57">
        <v>0</v>
      </c>
      <c r="Q926" s="57">
        <v>0</v>
      </c>
      <c r="R926" s="57">
        <v>0</v>
      </c>
      <c r="S926" s="57">
        <v>0</v>
      </c>
      <c r="T926" s="57">
        <f>E926*3421</f>
        <v>9223700.1999999993</v>
      </c>
      <c r="U926" s="57">
        <v>0</v>
      </c>
      <c r="V926" s="57">
        <v>0</v>
      </c>
      <c r="W926" s="101">
        <v>1</v>
      </c>
      <c r="X926" s="57">
        <f>E926*38</f>
        <v>102455.6</v>
      </c>
      <c r="Y926" s="101">
        <v>1</v>
      </c>
      <c r="Z926" s="57">
        <f t="shared" si="560"/>
        <v>197387.18</v>
      </c>
      <c r="AA926" s="73"/>
      <c r="AB926" s="74"/>
      <c r="AC926" s="74"/>
    </row>
    <row r="927" spans="1:29" s="36" customFormat="1" ht="30" x14ac:dyDescent="0.25">
      <c r="A927" s="101">
        <v>912</v>
      </c>
      <c r="B927" s="75">
        <v>607</v>
      </c>
      <c r="C927" s="55" t="s">
        <v>1984</v>
      </c>
      <c r="D927" s="56">
        <f>'Прил.1.1 -перечень домов'!D932</f>
        <v>1961</v>
      </c>
      <c r="E927" s="79">
        <v>670</v>
      </c>
      <c r="F927" s="76">
        <f>SUM('Прил.1.1 -перечень домов'!J932)*(3.9*31+4.13*26+6.71*16+7.69*12+8.45*12+9.29*252)</f>
        <v>1738888.32</v>
      </c>
      <c r="G927" s="57">
        <f t="shared" si="597"/>
        <v>778658.05</v>
      </c>
      <c r="H927" s="57">
        <v>0</v>
      </c>
      <c r="I927" s="57">
        <v>0</v>
      </c>
      <c r="J927" s="57">
        <f>E927*855</f>
        <v>572850</v>
      </c>
      <c r="K927" s="57">
        <f t="shared" ref="K927" si="599">E927*228</f>
        <v>152760</v>
      </c>
      <c r="L927" s="54">
        <v>0</v>
      </c>
      <c r="M927" s="57">
        <v>0</v>
      </c>
      <c r="N927" s="57">
        <v>0</v>
      </c>
      <c r="O927" s="57"/>
      <c r="P927" s="57">
        <v>0</v>
      </c>
      <c r="Q927" s="57">
        <v>0</v>
      </c>
      <c r="R927" s="57">
        <v>0</v>
      </c>
      <c r="S927" s="57">
        <v>0</v>
      </c>
      <c r="T927" s="57">
        <v>0</v>
      </c>
      <c r="U927" s="57">
        <v>0</v>
      </c>
      <c r="V927" s="57">
        <v>0</v>
      </c>
      <c r="W927" s="101">
        <v>2</v>
      </c>
      <c r="X927" s="57">
        <f t="shared" ref="X927" si="600">E927*28+E927*28</f>
        <v>37520</v>
      </c>
      <c r="Y927" s="101">
        <v>2</v>
      </c>
      <c r="Z927" s="57">
        <f t="shared" si="560"/>
        <v>15528.05</v>
      </c>
      <c r="AA927" s="73">
        <v>174789.06</v>
      </c>
      <c r="AB927" s="74" t="s">
        <v>2131</v>
      </c>
      <c r="AC927" s="74">
        <v>2022</v>
      </c>
    </row>
    <row r="928" spans="1:29" s="36" customFormat="1" ht="30" x14ac:dyDescent="0.25">
      <c r="A928" s="101">
        <v>913</v>
      </c>
      <c r="B928" s="75">
        <v>608</v>
      </c>
      <c r="C928" s="55" t="s">
        <v>1985</v>
      </c>
      <c r="D928" s="56">
        <f>'Прил.1.1 -перечень домов'!D933</f>
        <v>1968</v>
      </c>
      <c r="E928" s="79">
        <v>3046.8</v>
      </c>
      <c r="F928" s="76">
        <f>SUM('Прил.1.1 -перечень домов'!J933)*(3.9*31+4.13*26+6.71*16+7.69*12+8.45*12+9.29*252)</f>
        <v>7861451.5199999996</v>
      </c>
      <c r="G928" s="57">
        <f t="shared" si="597"/>
        <v>8576071.6999999993</v>
      </c>
      <c r="H928" s="57">
        <v>0</v>
      </c>
      <c r="I928" s="57">
        <f>E928*2700</f>
        <v>8226360</v>
      </c>
      <c r="J928" s="57">
        <v>0</v>
      </c>
      <c r="K928" s="57">
        <v>0</v>
      </c>
      <c r="L928" s="54">
        <v>0</v>
      </c>
      <c r="M928" s="57">
        <v>0</v>
      </c>
      <c r="N928" s="57">
        <v>0</v>
      </c>
      <c r="O928" s="57"/>
      <c r="P928" s="57">
        <v>0</v>
      </c>
      <c r="Q928" s="57">
        <v>0</v>
      </c>
      <c r="R928" s="57">
        <v>0</v>
      </c>
      <c r="S928" s="57">
        <v>0</v>
      </c>
      <c r="T928" s="57">
        <v>0</v>
      </c>
      <c r="U928" s="57">
        <v>0</v>
      </c>
      <c r="V928" s="57">
        <v>0</v>
      </c>
      <c r="W928" s="101">
        <v>1</v>
      </c>
      <c r="X928" s="57">
        <f>E928*57</f>
        <v>173667.6</v>
      </c>
      <c r="Y928" s="101">
        <v>1</v>
      </c>
      <c r="Z928" s="57">
        <f t="shared" si="560"/>
        <v>176044.1</v>
      </c>
      <c r="AA928" s="73"/>
      <c r="AB928" s="74"/>
      <c r="AC928" s="74"/>
    </row>
    <row r="929" spans="1:29" s="36" customFormat="1" ht="30" x14ac:dyDescent="0.25">
      <c r="A929" s="101">
        <v>914</v>
      </c>
      <c r="B929" s="75">
        <v>609</v>
      </c>
      <c r="C929" s="55" t="s">
        <v>1986</v>
      </c>
      <c r="D929" s="56">
        <f>'Прил.1.1 -перечень домов'!D934</f>
        <v>1974</v>
      </c>
      <c r="E929" s="79">
        <v>3807.9</v>
      </c>
      <c r="F929" s="76">
        <f>SUM('Прил.1.1 -перечень домов'!J934)*(3.9*31+4.13*26+6.71*16+7.69*12+8.45*12+9.29*252)</f>
        <v>10023149.76</v>
      </c>
      <c r="G929" s="57">
        <f t="shared" si="597"/>
        <v>3037672.26</v>
      </c>
      <c r="H929" s="57">
        <f t="shared" ref="H929" si="601">E929*735</f>
        <v>2798806.5</v>
      </c>
      <c r="I929" s="78">
        <v>0</v>
      </c>
      <c r="J929" s="78">
        <v>0</v>
      </c>
      <c r="K929" s="78">
        <v>0</v>
      </c>
      <c r="L929" s="54">
        <v>0</v>
      </c>
      <c r="M929" s="78">
        <v>0</v>
      </c>
      <c r="N929" s="78">
        <v>0</v>
      </c>
      <c r="O929" s="78"/>
      <c r="P929" s="78">
        <v>0</v>
      </c>
      <c r="Q929" s="78">
        <v>0</v>
      </c>
      <c r="R929" s="78">
        <v>0</v>
      </c>
      <c r="S929" s="78">
        <v>0</v>
      </c>
      <c r="T929" s="78">
        <v>0</v>
      </c>
      <c r="U929" s="78">
        <v>0</v>
      </c>
      <c r="V929" s="78">
        <v>0</v>
      </c>
      <c r="W929" s="101">
        <v>1</v>
      </c>
      <c r="X929" s="57">
        <f>E929*47</f>
        <v>178971.3</v>
      </c>
      <c r="Y929" s="101">
        <v>1</v>
      </c>
      <c r="Z929" s="57">
        <f t="shared" ref="Z929:Z989" si="602">(H929+I929+J929+K929+M929+P929+R929+T929+V929)*0.0214</f>
        <v>59894.46</v>
      </c>
      <c r="AA929" s="73"/>
      <c r="AB929" s="74"/>
      <c r="AC929" s="74"/>
    </row>
    <row r="930" spans="1:29" s="36" customFormat="1" ht="30" x14ac:dyDescent="0.25">
      <c r="A930" s="101">
        <v>915</v>
      </c>
      <c r="B930" s="75">
        <v>610</v>
      </c>
      <c r="C930" s="55" t="s">
        <v>1987</v>
      </c>
      <c r="D930" s="56">
        <f>'Прил.1.1 -перечень домов'!D935</f>
        <v>1974</v>
      </c>
      <c r="E930" s="57">
        <v>4954.8999999999996</v>
      </c>
      <c r="F930" s="76">
        <f>SUM('Прил.1.1 -перечень домов'!J935)*(3.9*31+4.13*26+6.71*16+7.69*12+8.45*12+9.29*252)</f>
        <v>12992578.560000001</v>
      </c>
      <c r="G930" s="57">
        <f t="shared" si="597"/>
        <v>7868989.7699999996</v>
      </c>
      <c r="H930" s="57">
        <v>0</v>
      </c>
      <c r="I930" s="57">
        <v>0</v>
      </c>
      <c r="J930" s="57">
        <v>0</v>
      </c>
      <c r="K930" s="57">
        <v>0</v>
      </c>
      <c r="L930" s="54">
        <v>0</v>
      </c>
      <c r="M930" s="57">
        <v>0</v>
      </c>
      <c r="N930" s="57">
        <v>1254.2</v>
      </c>
      <c r="O930" s="57">
        <v>5957</v>
      </c>
      <c r="P930" s="57">
        <f>O930*N930</f>
        <v>7471269.4000000004</v>
      </c>
      <c r="Q930" s="57">
        <v>0</v>
      </c>
      <c r="R930" s="57">
        <v>0</v>
      </c>
      <c r="S930" s="57">
        <v>0</v>
      </c>
      <c r="T930" s="57">
        <v>0</v>
      </c>
      <c r="U930" s="57">
        <v>0</v>
      </c>
      <c r="V930" s="57">
        <v>0</v>
      </c>
      <c r="W930" s="101">
        <v>1</v>
      </c>
      <c r="X930" s="57">
        <f t="shared" ref="X930" si="603">E930*48</f>
        <v>237835.2</v>
      </c>
      <c r="Y930" s="101">
        <v>1</v>
      </c>
      <c r="Z930" s="57">
        <f t="shared" si="602"/>
        <v>159885.17000000001</v>
      </c>
      <c r="AA930" s="73"/>
      <c r="AB930" s="74"/>
      <c r="AC930" s="74"/>
    </row>
    <row r="931" spans="1:29" s="36" customFormat="1" ht="30" x14ac:dyDescent="0.25">
      <c r="A931" s="101">
        <v>916</v>
      </c>
      <c r="B931" s="75">
        <v>611</v>
      </c>
      <c r="C931" s="55" t="s">
        <v>1988</v>
      </c>
      <c r="D931" s="56">
        <f>'Прил.1.1 -перечень домов'!D936</f>
        <v>1975</v>
      </c>
      <c r="E931" s="79">
        <v>4950.8</v>
      </c>
      <c r="F931" s="76">
        <f>SUM('Прил.1.1 -перечень домов'!J936)*(3.9*31+4.13*26+6.71*16+7.69*12+8.45*12+9.29*252)</f>
        <v>11034391.68</v>
      </c>
      <c r="G931" s="57">
        <f t="shared" si="597"/>
        <v>3949396.73</v>
      </c>
      <c r="H931" s="57">
        <f t="shared" ref="H931" si="604">E931*735</f>
        <v>3638838</v>
      </c>
      <c r="I931" s="57">
        <v>0</v>
      </c>
      <c r="J931" s="57">
        <v>0</v>
      </c>
      <c r="K931" s="57">
        <v>0</v>
      </c>
      <c r="L931" s="54">
        <v>0</v>
      </c>
      <c r="M931" s="57">
        <v>0</v>
      </c>
      <c r="N931" s="57">
        <v>0</v>
      </c>
      <c r="O931" s="57"/>
      <c r="P931" s="57">
        <v>0</v>
      </c>
      <c r="Q931" s="57">
        <v>0</v>
      </c>
      <c r="R931" s="57">
        <v>0</v>
      </c>
      <c r="S931" s="57">
        <v>0</v>
      </c>
      <c r="T931" s="57">
        <v>0</v>
      </c>
      <c r="U931" s="57">
        <v>0</v>
      </c>
      <c r="V931" s="57">
        <v>0</v>
      </c>
      <c r="W931" s="101">
        <v>1</v>
      </c>
      <c r="X931" s="57">
        <f>E931*47</f>
        <v>232687.6</v>
      </c>
      <c r="Y931" s="101">
        <v>1</v>
      </c>
      <c r="Z931" s="57">
        <f t="shared" si="602"/>
        <v>77871.13</v>
      </c>
      <c r="AA931" s="73"/>
      <c r="AB931" s="74"/>
      <c r="AC931" s="74"/>
    </row>
    <row r="932" spans="1:29" s="36" customFormat="1" ht="30" x14ac:dyDescent="0.25">
      <c r="A932" s="101">
        <v>917</v>
      </c>
      <c r="B932" s="75">
        <v>612</v>
      </c>
      <c r="C932" s="55" t="s">
        <v>1989</v>
      </c>
      <c r="D932" s="56">
        <f>'Прил.1.1 -перечень домов'!D937</f>
        <v>1957</v>
      </c>
      <c r="E932" s="57">
        <v>2287.1</v>
      </c>
      <c r="F932" s="76">
        <f>SUM('Прил.1.1 -перечень домов'!J937)*(3.9*31+4.13*26+6.71*16+7.69*12+8.45*12+9.29*252)</f>
        <v>5793615.3600000003</v>
      </c>
      <c r="G932" s="57">
        <f t="shared" si="597"/>
        <v>5164667.75</v>
      </c>
      <c r="H932" s="57">
        <v>0</v>
      </c>
      <c r="I932" s="57">
        <v>0</v>
      </c>
      <c r="J932" s="57">
        <v>0</v>
      </c>
      <c r="K932" s="57">
        <v>0</v>
      </c>
      <c r="L932" s="54">
        <v>0</v>
      </c>
      <c r="M932" s="57">
        <v>0</v>
      </c>
      <c r="N932" s="57">
        <v>750.3</v>
      </c>
      <c r="O932" s="57">
        <v>6596</v>
      </c>
      <c r="P932" s="57">
        <f>O932*N932</f>
        <v>4948978.8</v>
      </c>
      <c r="Q932" s="57">
        <v>0</v>
      </c>
      <c r="R932" s="57">
        <v>0</v>
      </c>
      <c r="S932" s="57">
        <v>0</v>
      </c>
      <c r="T932" s="57">
        <v>0</v>
      </c>
      <c r="U932" s="57">
        <v>0</v>
      </c>
      <c r="V932" s="57">
        <v>0</v>
      </c>
      <c r="W932" s="101">
        <v>1</v>
      </c>
      <c r="X932" s="57">
        <f t="shared" ref="X932" si="605">E932*48</f>
        <v>109780.8</v>
      </c>
      <c r="Y932" s="101">
        <v>1</v>
      </c>
      <c r="Z932" s="57">
        <f t="shared" si="602"/>
        <v>105908.15</v>
      </c>
      <c r="AA932" s="73">
        <v>3137490.77</v>
      </c>
      <c r="AB932" s="74" t="s">
        <v>2121</v>
      </c>
      <c r="AC932" s="74">
        <v>2022</v>
      </c>
    </row>
    <row r="933" spans="1:29" s="36" customFormat="1" ht="30" x14ac:dyDescent="0.25">
      <c r="A933" s="101">
        <v>918</v>
      </c>
      <c r="B933" s="75">
        <v>613</v>
      </c>
      <c r="C933" s="55" t="s">
        <v>1990</v>
      </c>
      <c r="D933" s="56">
        <f>'Прил.1.1 -перечень домов'!D938</f>
        <v>1960</v>
      </c>
      <c r="E933" s="79">
        <v>1436.3</v>
      </c>
      <c r="F933" s="76">
        <f>SUM('Прил.1.1 -перечень домов'!J938)*(3.9*31+4.13*26+6.71*16+7.69*12+8.45*12+9.29*252)</f>
        <v>3813900.48</v>
      </c>
      <c r="G933" s="57">
        <f t="shared" si="597"/>
        <v>1669233.68</v>
      </c>
      <c r="H933" s="57">
        <v>0</v>
      </c>
      <c r="I933" s="57">
        <v>0</v>
      </c>
      <c r="J933" s="57">
        <f>E933*855</f>
        <v>1228036.5</v>
      </c>
      <c r="K933" s="57">
        <f t="shared" ref="K933" si="606">E933*228</f>
        <v>327476.40000000002</v>
      </c>
      <c r="L933" s="54">
        <v>0</v>
      </c>
      <c r="M933" s="57">
        <v>0</v>
      </c>
      <c r="N933" s="57">
        <v>0</v>
      </c>
      <c r="O933" s="57"/>
      <c r="P933" s="57">
        <v>0</v>
      </c>
      <c r="Q933" s="57">
        <v>0</v>
      </c>
      <c r="R933" s="57">
        <v>0</v>
      </c>
      <c r="S933" s="57">
        <v>0</v>
      </c>
      <c r="T933" s="57">
        <v>0</v>
      </c>
      <c r="U933" s="57">
        <v>0</v>
      </c>
      <c r="V933" s="57">
        <v>0</v>
      </c>
      <c r="W933" s="101">
        <v>2</v>
      </c>
      <c r="X933" s="57">
        <f t="shared" ref="X933" si="607">E933*28+E933*28</f>
        <v>80432.800000000003</v>
      </c>
      <c r="Y933" s="101">
        <v>2</v>
      </c>
      <c r="Z933" s="57">
        <f t="shared" si="602"/>
        <v>33287.980000000003</v>
      </c>
      <c r="AA933" s="73"/>
      <c r="AB933" s="74"/>
      <c r="AC933" s="74"/>
    </row>
    <row r="934" spans="1:29" s="36" customFormat="1" ht="30" x14ac:dyDescent="0.25">
      <c r="A934" s="101">
        <v>919</v>
      </c>
      <c r="B934" s="75">
        <v>614</v>
      </c>
      <c r="C934" s="55" t="s">
        <v>1991</v>
      </c>
      <c r="D934" s="56">
        <f>'Прил.1.1 -перечень домов'!D939</f>
        <v>1966</v>
      </c>
      <c r="E934" s="79">
        <v>3850.1</v>
      </c>
      <c r="F934" s="76">
        <f>SUM('Прил.1.1 -перечень домов'!J939)*(3.9*31+4.13*26+6.71*16+7.69*12+8.45*12+9.29*252)</f>
        <v>10173558.720000001</v>
      </c>
      <c r="G934" s="57">
        <f t="shared" ref="G934" si="608">H934+I934+J934+K934+M934+P934+R934+T934+V934+X934+Z934</f>
        <v>3071336.42</v>
      </c>
      <c r="H934" s="57">
        <f t="shared" ref="H934" si="609">E934*735</f>
        <v>2829823.5</v>
      </c>
      <c r="I934" s="78">
        <v>0</v>
      </c>
      <c r="J934" s="78">
        <v>0</v>
      </c>
      <c r="K934" s="78">
        <v>0</v>
      </c>
      <c r="L934" s="54">
        <v>0</v>
      </c>
      <c r="M934" s="78">
        <v>0</v>
      </c>
      <c r="N934" s="78">
        <v>0</v>
      </c>
      <c r="O934" s="78"/>
      <c r="P934" s="78">
        <v>0</v>
      </c>
      <c r="Q934" s="78">
        <v>0</v>
      </c>
      <c r="R934" s="78">
        <v>0</v>
      </c>
      <c r="S934" s="78">
        <v>0</v>
      </c>
      <c r="T934" s="78">
        <v>0</v>
      </c>
      <c r="U934" s="78">
        <v>0</v>
      </c>
      <c r="V934" s="78">
        <v>0</v>
      </c>
      <c r="W934" s="101">
        <v>1</v>
      </c>
      <c r="X934" s="57">
        <f>E934*47</f>
        <v>180954.7</v>
      </c>
      <c r="Y934" s="101">
        <v>1</v>
      </c>
      <c r="Z934" s="57">
        <f t="shared" si="602"/>
        <v>60558.22</v>
      </c>
      <c r="AA934" s="73"/>
      <c r="AB934" s="74"/>
      <c r="AC934" s="74"/>
    </row>
    <row r="935" spans="1:29" s="36" customFormat="1" ht="30" x14ac:dyDescent="0.25">
      <c r="A935" s="101">
        <v>920</v>
      </c>
      <c r="B935" s="75">
        <v>615</v>
      </c>
      <c r="C935" s="55" t="s">
        <v>1992</v>
      </c>
      <c r="D935" s="56">
        <f>'Прил.1.1 -перечень домов'!D940</f>
        <v>1988</v>
      </c>
      <c r="E935" s="57">
        <v>2040.6</v>
      </c>
      <c r="F935" s="76">
        <f>SUM('Прил.1.1 -перечень домов'!J940)*(3.9*31+4.13*26+6.71*16+7.69*12+8.45*12+9.29*252)</f>
        <v>5376546.2400000002</v>
      </c>
      <c r="G935" s="57">
        <f t="shared" ref="G935:G950" si="610">H935+I935+J935+K935+M935+P935+R935+T935+V935+X935+Z935</f>
        <v>7535767.2599999998</v>
      </c>
      <c r="H935" s="57">
        <v>0</v>
      </c>
      <c r="I935" s="57">
        <v>0</v>
      </c>
      <c r="J935" s="57">
        <v>0</v>
      </c>
      <c r="K935" s="57">
        <v>0</v>
      </c>
      <c r="L935" s="54">
        <v>0</v>
      </c>
      <c r="M935" s="57">
        <v>0</v>
      </c>
      <c r="N935" s="57">
        <v>1104</v>
      </c>
      <c r="O935" s="57">
        <v>6596</v>
      </c>
      <c r="P935" s="57">
        <f>O935*N935</f>
        <v>7281984</v>
      </c>
      <c r="Q935" s="57">
        <v>0</v>
      </c>
      <c r="R935" s="57">
        <v>0</v>
      </c>
      <c r="S935" s="57">
        <v>0</v>
      </c>
      <c r="T935" s="57">
        <v>0</v>
      </c>
      <c r="U935" s="57">
        <v>0</v>
      </c>
      <c r="V935" s="57">
        <v>0</v>
      </c>
      <c r="W935" s="101">
        <v>1</v>
      </c>
      <c r="X935" s="57">
        <f t="shared" ref="X935" si="611">E935*48</f>
        <v>97948.800000000003</v>
      </c>
      <c r="Y935" s="101">
        <v>1</v>
      </c>
      <c r="Z935" s="57">
        <f t="shared" si="602"/>
        <v>155834.46</v>
      </c>
      <c r="AA935" s="73"/>
      <c r="AB935" s="74"/>
      <c r="AC935" s="74"/>
    </row>
    <row r="936" spans="1:29" s="36" customFormat="1" ht="30" x14ac:dyDescent="0.25">
      <c r="A936" s="101">
        <v>921</v>
      </c>
      <c r="B936" s="75">
        <v>616</v>
      </c>
      <c r="C936" s="55" t="s">
        <v>1993</v>
      </c>
      <c r="D936" s="56">
        <f>'Прил.1.1 -перечень домов'!D941</f>
        <v>1992</v>
      </c>
      <c r="E936" s="79">
        <v>2038.6</v>
      </c>
      <c r="F936" s="76">
        <f>SUM('Прил.1.1 -перечень домов'!J941)*(3.9*31+4.13*26+6.71*16+7.69*12+8.45*12+9.29*252)</f>
        <v>5300193.5999999996</v>
      </c>
      <c r="G936" s="57">
        <f t="shared" si="610"/>
        <v>531828.34</v>
      </c>
      <c r="H936" s="57">
        <v>0</v>
      </c>
      <c r="I936" s="57">
        <v>0</v>
      </c>
      <c r="J936" s="57">
        <v>0</v>
      </c>
      <c r="K936" s="57">
        <f>E936*228</f>
        <v>464800.8</v>
      </c>
      <c r="L936" s="54">
        <v>0</v>
      </c>
      <c r="M936" s="78">
        <v>0</v>
      </c>
      <c r="N936" s="79">
        <v>0</v>
      </c>
      <c r="O936" s="79"/>
      <c r="P936" s="78">
        <v>0</v>
      </c>
      <c r="Q936" s="78">
        <v>0</v>
      </c>
      <c r="R936" s="78">
        <v>0</v>
      </c>
      <c r="S936" s="78">
        <v>0</v>
      </c>
      <c r="T936" s="78">
        <v>0</v>
      </c>
      <c r="U936" s="78">
        <v>0</v>
      </c>
      <c r="V936" s="78">
        <v>0</v>
      </c>
      <c r="W936" s="101"/>
      <c r="X936" s="57">
        <f>E936*28</f>
        <v>57080.800000000003</v>
      </c>
      <c r="Y936" s="101"/>
      <c r="Z936" s="57">
        <f t="shared" si="602"/>
        <v>9946.74</v>
      </c>
      <c r="AA936" s="73"/>
      <c r="AB936" s="74"/>
      <c r="AC936" s="74"/>
    </row>
    <row r="937" spans="1:29" s="36" customFormat="1" ht="30" x14ac:dyDescent="0.25">
      <c r="A937" s="101">
        <v>922</v>
      </c>
      <c r="B937" s="75">
        <v>617</v>
      </c>
      <c r="C937" s="55" t="s">
        <v>1994</v>
      </c>
      <c r="D937" s="56">
        <f>'Прил.1.1 -перечень домов'!D942</f>
        <v>1992</v>
      </c>
      <c r="E937" s="57">
        <v>1905.6</v>
      </c>
      <c r="F937" s="76">
        <f>SUM('Прил.1.1 -перечень домов'!J942)*(3.9*31+4.13*26+6.71*16+7.69*12+8.45*12+9.29*252)</f>
        <v>5056783.68</v>
      </c>
      <c r="G937" s="57">
        <f t="shared" si="610"/>
        <v>7005136.6500000004</v>
      </c>
      <c r="H937" s="57">
        <v>0</v>
      </c>
      <c r="I937" s="57">
        <v>0</v>
      </c>
      <c r="J937" s="57">
        <v>0</v>
      </c>
      <c r="K937" s="57">
        <v>0</v>
      </c>
      <c r="L937" s="54">
        <v>0</v>
      </c>
      <c r="M937" s="57">
        <v>0</v>
      </c>
      <c r="N937" s="57">
        <v>1026.2</v>
      </c>
      <c r="O937" s="57">
        <v>6596</v>
      </c>
      <c r="P937" s="57">
        <f>O937*N937</f>
        <v>6768815.2000000002</v>
      </c>
      <c r="Q937" s="57">
        <v>0</v>
      </c>
      <c r="R937" s="57">
        <v>0</v>
      </c>
      <c r="S937" s="57">
        <v>0</v>
      </c>
      <c r="T937" s="57">
        <v>0</v>
      </c>
      <c r="U937" s="57">
        <v>0</v>
      </c>
      <c r="V937" s="57">
        <v>0</v>
      </c>
      <c r="W937" s="101">
        <v>1</v>
      </c>
      <c r="X937" s="57">
        <f t="shared" ref="X937" si="612">E937*48</f>
        <v>91468.800000000003</v>
      </c>
      <c r="Y937" s="101">
        <v>1</v>
      </c>
      <c r="Z937" s="57">
        <f t="shared" si="602"/>
        <v>144852.65</v>
      </c>
      <c r="AA937" s="73"/>
      <c r="AB937" s="74"/>
      <c r="AC937" s="74"/>
    </row>
    <row r="938" spans="1:29" s="36" customFormat="1" ht="30" x14ac:dyDescent="0.25">
      <c r="A938" s="101">
        <v>923</v>
      </c>
      <c r="B938" s="75">
        <v>618</v>
      </c>
      <c r="C938" s="55" t="s">
        <v>1995</v>
      </c>
      <c r="D938" s="56">
        <f>'Прил.1.1 -перечень домов'!D943</f>
        <v>1981</v>
      </c>
      <c r="E938" s="79">
        <v>3900.2</v>
      </c>
      <c r="F938" s="76">
        <f>SUM('Прил.1.1 -перечень домов'!J943)*(3.9*31+4.13*26+6.71*16+7.69*12+8.45*12+9.29*252)</f>
        <v>10047261.119999999</v>
      </c>
      <c r="G938" s="57">
        <f t="shared" si="610"/>
        <v>10978204.960000001</v>
      </c>
      <c r="H938" s="57">
        <v>0</v>
      </c>
      <c r="I938" s="57">
        <f>E938*2700</f>
        <v>10530540</v>
      </c>
      <c r="J938" s="57">
        <v>0</v>
      </c>
      <c r="K938" s="57">
        <v>0</v>
      </c>
      <c r="L938" s="54">
        <v>0</v>
      </c>
      <c r="M938" s="78">
        <v>0</v>
      </c>
      <c r="N938" s="79">
        <v>0</v>
      </c>
      <c r="O938" s="79"/>
      <c r="P938" s="78">
        <v>0</v>
      </c>
      <c r="Q938" s="78">
        <v>0</v>
      </c>
      <c r="R938" s="78">
        <v>0</v>
      </c>
      <c r="S938" s="78">
        <v>0</v>
      </c>
      <c r="T938" s="78">
        <v>0</v>
      </c>
      <c r="U938" s="78">
        <v>0</v>
      </c>
      <c r="V938" s="78">
        <v>0</v>
      </c>
      <c r="W938" s="101">
        <v>1</v>
      </c>
      <c r="X938" s="57">
        <f>E938*57</f>
        <v>222311.4</v>
      </c>
      <c r="Y938" s="101">
        <v>1</v>
      </c>
      <c r="Z938" s="57">
        <f t="shared" si="602"/>
        <v>225353.56</v>
      </c>
      <c r="AA938" s="73"/>
      <c r="AB938" s="74"/>
      <c r="AC938" s="74"/>
    </row>
    <row r="939" spans="1:29" s="36" customFormat="1" ht="30" x14ac:dyDescent="0.25">
      <c r="A939" s="101">
        <v>924</v>
      </c>
      <c r="B939" s="75">
        <v>619</v>
      </c>
      <c r="C939" s="55" t="s">
        <v>1996</v>
      </c>
      <c r="D939" s="56">
        <f>'Прил.1.1 -перечень домов'!D944</f>
        <v>1960</v>
      </c>
      <c r="E939" s="57">
        <v>1377.4</v>
      </c>
      <c r="F939" s="76">
        <f>SUM('Прил.1.1 -перечень домов'!J944)*(3.9*31+4.13*26+6.71*16+7.69*12+8.45*12+9.29*252)</f>
        <v>3648565.44</v>
      </c>
      <c r="G939" s="57">
        <f t="shared" si="610"/>
        <v>3977033.33</v>
      </c>
      <c r="H939" s="57">
        <v>0</v>
      </c>
      <c r="I939" s="57">
        <v>0</v>
      </c>
      <c r="J939" s="57">
        <v>0</v>
      </c>
      <c r="K939" s="57">
        <v>0</v>
      </c>
      <c r="L939" s="54">
        <v>0</v>
      </c>
      <c r="M939" s="57">
        <v>0</v>
      </c>
      <c r="N939" s="57">
        <v>580.5</v>
      </c>
      <c r="O939" s="57">
        <v>6596</v>
      </c>
      <c r="P939" s="57">
        <f t="shared" ref="P939:P940" si="613">O939*N939</f>
        <v>3828978</v>
      </c>
      <c r="Q939" s="57">
        <v>0</v>
      </c>
      <c r="R939" s="57">
        <v>0</v>
      </c>
      <c r="S939" s="57">
        <v>0</v>
      </c>
      <c r="T939" s="57">
        <v>0</v>
      </c>
      <c r="U939" s="57">
        <v>0</v>
      </c>
      <c r="V939" s="57">
        <v>0</v>
      </c>
      <c r="W939" s="101">
        <v>1</v>
      </c>
      <c r="X939" s="57">
        <f t="shared" ref="X939:X943" si="614">E939*48</f>
        <v>66115.199999999997</v>
      </c>
      <c r="Y939" s="101">
        <v>1</v>
      </c>
      <c r="Z939" s="57">
        <f t="shared" si="602"/>
        <v>81940.13</v>
      </c>
      <c r="AA939" s="73"/>
      <c r="AB939" s="74"/>
      <c r="AC939" s="74"/>
    </row>
    <row r="940" spans="1:29" s="36" customFormat="1" ht="30" x14ac:dyDescent="0.25">
      <c r="A940" s="101">
        <v>925</v>
      </c>
      <c r="B940" s="75">
        <v>620</v>
      </c>
      <c r="C940" s="55" t="s">
        <v>1997</v>
      </c>
      <c r="D940" s="56">
        <f>'Прил.1.1 -перечень домов'!D945</f>
        <v>1962</v>
      </c>
      <c r="E940" s="57">
        <v>1384.4</v>
      </c>
      <c r="F940" s="76">
        <f>SUM('Прил.1.1 -перечень домов'!J945)*(3.9*31+4.13*26+6.71*16+7.69*12+8.45*12+9.29*252)</f>
        <v>3668658.24</v>
      </c>
      <c r="G940" s="57">
        <f t="shared" si="610"/>
        <v>3994885.93</v>
      </c>
      <c r="H940" s="57">
        <v>0</v>
      </c>
      <c r="I940" s="57">
        <v>0</v>
      </c>
      <c r="J940" s="57">
        <v>0</v>
      </c>
      <c r="K940" s="57">
        <v>0</v>
      </c>
      <c r="L940" s="54">
        <v>0</v>
      </c>
      <c r="M940" s="57">
        <v>0</v>
      </c>
      <c r="N940" s="57">
        <v>583.1</v>
      </c>
      <c r="O940" s="57">
        <v>6596</v>
      </c>
      <c r="P940" s="57">
        <f t="shared" si="613"/>
        <v>3846127.6</v>
      </c>
      <c r="Q940" s="57">
        <v>0</v>
      </c>
      <c r="R940" s="57">
        <v>0</v>
      </c>
      <c r="S940" s="57">
        <v>0</v>
      </c>
      <c r="T940" s="57">
        <v>0</v>
      </c>
      <c r="U940" s="57">
        <v>0</v>
      </c>
      <c r="V940" s="57">
        <v>0</v>
      </c>
      <c r="W940" s="101">
        <v>1</v>
      </c>
      <c r="X940" s="57">
        <f t="shared" si="614"/>
        <v>66451.199999999997</v>
      </c>
      <c r="Y940" s="101">
        <v>1</v>
      </c>
      <c r="Z940" s="57">
        <f t="shared" si="602"/>
        <v>82307.13</v>
      </c>
      <c r="AA940" s="73"/>
      <c r="AB940" s="74"/>
      <c r="AC940" s="74"/>
    </row>
    <row r="941" spans="1:29" s="36" customFormat="1" ht="30" x14ac:dyDescent="0.25">
      <c r="A941" s="101">
        <v>926</v>
      </c>
      <c r="B941" s="75">
        <v>621</v>
      </c>
      <c r="C941" s="55" t="s">
        <v>1998</v>
      </c>
      <c r="D941" s="56">
        <f>'Прил.1.1 -перечень домов'!D946</f>
        <v>1979</v>
      </c>
      <c r="E941" s="79">
        <v>9620</v>
      </c>
      <c r="F941" s="76">
        <f>SUM('Прил.1.1 -перечень домов'!J946)*(3.9*31+4.13*26+6.71*16+7.69*12+8.45*12+9.29*252)</f>
        <v>25684052.16</v>
      </c>
      <c r="G941" s="57">
        <f t="shared" si="610"/>
        <v>27078183.600000001</v>
      </c>
      <c r="H941" s="57">
        <v>0</v>
      </c>
      <c r="I941" s="57">
        <f>E941*2700</f>
        <v>25974000</v>
      </c>
      <c r="J941" s="57">
        <v>0</v>
      </c>
      <c r="K941" s="57">
        <v>0</v>
      </c>
      <c r="L941" s="54">
        <v>0</v>
      </c>
      <c r="M941" s="78">
        <v>0</v>
      </c>
      <c r="N941" s="79">
        <v>0</v>
      </c>
      <c r="O941" s="79"/>
      <c r="P941" s="78">
        <v>0</v>
      </c>
      <c r="Q941" s="78">
        <v>0</v>
      </c>
      <c r="R941" s="78">
        <v>0</v>
      </c>
      <c r="S941" s="78">
        <v>0</v>
      </c>
      <c r="T941" s="78">
        <v>0</v>
      </c>
      <c r="U941" s="78">
        <v>0</v>
      </c>
      <c r="V941" s="78">
        <v>0</v>
      </c>
      <c r="W941" s="101">
        <v>1</v>
      </c>
      <c r="X941" s="57">
        <f>E941*57</f>
        <v>548340</v>
      </c>
      <c r="Y941" s="101">
        <v>1</v>
      </c>
      <c r="Z941" s="57">
        <f t="shared" si="602"/>
        <v>555843.6</v>
      </c>
      <c r="AA941" s="73"/>
      <c r="AB941" s="74"/>
      <c r="AC941" s="74"/>
    </row>
    <row r="942" spans="1:29" s="36" customFormat="1" ht="30" x14ac:dyDescent="0.25">
      <c r="A942" s="101">
        <v>927</v>
      </c>
      <c r="B942" s="75">
        <v>622</v>
      </c>
      <c r="C942" s="55" t="s">
        <v>1999</v>
      </c>
      <c r="D942" s="56">
        <f>'Прил.1.1 -перечень домов'!D947</f>
        <v>1980</v>
      </c>
      <c r="E942" s="57">
        <v>3138.4</v>
      </c>
      <c r="F942" s="76">
        <f>SUM('Прил.1.1 -перечень домов'!J947)*(3.9*31+4.13*26+6.71*16+7.69*12+8.45*12+9.29*252)</f>
        <v>8223121.9199999999</v>
      </c>
      <c r="G942" s="57">
        <f t="shared" si="610"/>
        <v>4344443.17</v>
      </c>
      <c r="H942" s="57">
        <v>0</v>
      </c>
      <c r="I942" s="57">
        <v>0</v>
      </c>
      <c r="J942" s="57">
        <v>0</v>
      </c>
      <c r="K942" s="57">
        <v>0</v>
      </c>
      <c r="L942" s="54">
        <v>0</v>
      </c>
      <c r="M942" s="57">
        <v>0</v>
      </c>
      <c r="N942" s="57">
        <v>851.5</v>
      </c>
      <c r="O942" s="57">
        <v>4822</v>
      </c>
      <c r="P942" s="57">
        <f t="shared" ref="P942:P943" si="615">O942*N942</f>
        <v>4105933</v>
      </c>
      <c r="Q942" s="57">
        <v>0</v>
      </c>
      <c r="R942" s="57">
        <v>0</v>
      </c>
      <c r="S942" s="57">
        <v>0</v>
      </c>
      <c r="T942" s="57">
        <v>0</v>
      </c>
      <c r="U942" s="57">
        <v>0</v>
      </c>
      <c r="V942" s="57">
        <v>0</v>
      </c>
      <c r="W942" s="101">
        <v>1</v>
      </c>
      <c r="X942" s="57">
        <f t="shared" si="614"/>
        <v>150643.20000000001</v>
      </c>
      <c r="Y942" s="101">
        <v>1</v>
      </c>
      <c r="Z942" s="57">
        <f t="shared" si="602"/>
        <v>87866.97</v>
      </c>
      <c r="AA942" s="73"/>
      <c r="AB942" s="74"/>
      <c r="AC942" s="74"/>
    </row>
    <row r="943" spans="1:29" s="36" customFormat="1" ht="30" x14ac:dyDescent="0.25">
      <c r="A943" s="101">
        <v>928</v>
      </c>
      <c r="B943" s="75">
        <v>623</v>
      </c>
      <c r="C943" s="55" t="s">
        <v>2000</v>
      </c>
      <c r="D943" s="56">
        <f>'Прил.1.1 -перечень домов'!D948</f>
        <v>1978</v>
      </c>
      <c r="E943" s="57">
        <v>8795.2000000000007</v>
      </c>
      <c r="F943" s="76">
        <f>SUM('Прил.1.1 -перечень домов'!J948)*(3.9*31+4.13*26+6.71*16+7.69*12+8.45*12+9.29*252)</f>
        <v>23152646.399999999</v>
      </c>
      <c r="G943" s="57">
        <f t="shared" si="610"/>
        <v>19563356.77</v>
      </c>
      <c r="H943" s="57">
        <v>0</v>
      </c>
      <c r="I943" s="57">
        <v>0</v>
      </c>
      <c r="J943" s="57">
        <v>0</v>
      </c>
      <c r="K943" s="57">
        <v>0</v>
      </c>
      <c r="L943" s="54">
        <v>0</v>
      </c>
      <c r="M943" s="57">
        <v>0</v>
      </c>
      <c r="N943" s="57">
        <v>2842</v>
      </c>
      <c r="O943" s="57">
        <v>6594</v>
      </c>
      <c r="P943" s="57">
        <f t="shared" si="615"/>
        <v>18740148</v>
      </c>
      <c r="Q943" s="57">
        <v>0</v>
      </c>
      <c r="R943" s="57">
        <v>0</v>
      </c>
      <c r="S943" s="57">
        <v>0</v>
      </c>
      <c r="T943" s="57">
        <v>0</v>
      </c>
      <c r="U943" s="57">
        <v>0</v>
      </c>
      <c r="V943" s="57">
        <v>0</v>
      </c>
      <c r="W943" s="101">
        <v>1</v>
      </c>
      <c r="X943" s="57">
        <f t="shared" si="614"/>
        <v>422169.59999999998</v>
      </c>
      <c r="Y943" s="101">
        <v>1</v>
      </c>
      <c r="Z943" s="57">
        <f t="shared" si="602"/>
        <v>401039.17</v>
      </c>
      <c r="AA943" s="73"/>
      <c r="AB943" s="74"/>
      <c r="AC943" s="74"/>
    </row>
    <row r="944" spans="1:29" s="36" customFormat="1" ht="30" x14ac:dyDescent="0.25">
      <c r="A944" s="101">
        <v>929</v>
      </c>
      <c r="B944" s="75">
        <v>624</v>
      </c>
      <c r="C944" s="55" t="s">
        <v>2001</v>
      </c>
      <c r="D944" s="56">
        <f>'Прил.1.1 -перечень домов'!D949</f>
        <v>1979</v>
      </c>
      <c r="E944" s="79">
        <v>3779.4</v>
      </c>
      <c r="F944" s="76">
        <f>SUM('Прил.1.1 -перечень домов'!J949)*(3.9*31+4.13*26+6.71*16+7.69*12+8.45*12+9.29*252)</f>
        <v>9976936.3200000003</v>
      </c>
      <c r="G944" s="57">
        <f t="shared" si="610"/>
        <v>10638179.529999999</v>
      </c>
      <c r="H944" s="57">
        <v>0</v>
      </c>
      <c r="I944" s="57">
        <f>E944*2700</f>
        <v>10204380</v>
      </c>
      <c r="J944" s="57">
        <v>0</v>
      </c>
      <c r="K944" s="57">
        <v>0</v>
      </c>
      <c r="L944" s="54">
        <v>0</v>
      </c>
      <c r="M944" s="78">
        <v>0</v>
      </c>
      <c r="N944" s="79">
        <v>0</v>
      </c>
      <c r="O944" s="79"/>
      <c r="P944" s="78">
        <v>0</v>
      </c>
      <c r="Q944" s="78">
        <v>0</v>
      </c>
      <c r="R944" s="78">
        <v>0</v>
      </c>
      <c r="S944" s="78">
        <v>0</v>
      </c>
      <c r="T944" s="78">
        <v>0</v>
      </c>
      <c r="U944" s="78">
        <v>0</v>
      </c>
      <c r="V944" s="78">
        <v>0</v>
      </c>
      <c r="W944" s="101">
        <v>1</v>
      </c>
      <c r="X944" s="57">
        <f>E944*57</f>
        <v>215425.8</v>
      </c>
      <c r="Y944" s="101">
        <v>1</v>
      </c>
      <c r="Z944" s="57">
        <f t="shared" si="602"/>
        <v>218373.73</v>
      </c>
      <c r="AA944" s="73"/>
      <c r="AB944" s="74"/>
      <c r="AC944" s="74"/>
    </row>
    <row r="945" spans="1:29" s="36" customFormat="1" ht="30" x14ac:dyDescent="0.25">
      <c r="A945" s="101">
        <v>930</v>
      </c>
      <c r="B945" s="75">
        <v>625</v>
      </c>
      <c r="C945" s="55" t="s">
        <v>2002</v>
      </c>
      <c r="D945" s="56">
        <f>'Прил.1.1 -перечень домов'!D950</f>
        <v>1961</v>
      </c>
      <c r="E945" s="79">
        <v>2395.06</v>
      </c>
      <c r="F945" s="76">
        <f>SUM('Прил.1.1 -перечень домов'!J950)*(3.9*31+4.13*26+6.71*16+7.69*12+8.45*12+9.29*252)</f>
        <v>6438479.4199999999</v>
      </c>
      <c r="G945" s="57">
        <f t="shared" si="610"/>
        <v>2783481.73</v>
      </c>
      <c r="H945" s="78">
        <v>0</v>
      </c>
      <c r="I945" s="78">
        <v>0</v>
      </c>
      <c r="J945" s="57">
        <f>E945*855</f>
        <v>2047776.3</v>
      </c>
      <c r="K945" s="57">
        <f t="shared" ref="K945" si="616">E945*228</f>
        <v>546073.68000000005</v>
      </c>
      <c r="L945" s="54">
        <v>0</v>
      </c>
      <c r="M945" s="78">
        <v>0</v>
      </c>
      <c r="N945" s="78">
        <v>0</v>
      </c>
      <c r="O945" s="78"/>
      <c r="P945" s="78">
        <v>0</v>
      </c>
      <c r="Q945" s="78">
        <v>0</v>
      </c>
      <c r="R945" s="78">
        <v>0</v>
      </c>
      <c r="S945" s="78">
        <v>0</v>
      </c>
      <c r="T945" s="78">
        <v>0</v>
      </c>
      <c r="U945" s="78">
        <v>0</v>
      </c>
      <c r="V945" s="78">
        <v>0</v>
      </c>
      <c r="W945" s="101">
        <v>2</v>
      </c>
      <c r="X945" s="57">
        <f t="shared" ref="X945" si="617">E945*28+E945*28</f>
        <v>134123.35999999999</v>
      </c>
      <c r="Y945" s="101">
        <v>2</v>
      </c>
      <c r="Z945" s="57">
        <f t="shared" si="602"/>
        <v>55508.39</v>
      </c>
      <c r="AA945" s="73">
        <v>3545626.8</v>
      </c>
      <c r="AB945" s="74" t="s">
        <v>2121</v>
      </c>
      <c r="AC945" s="74">
        <v>2021</v>
      </c>
    </row>
    <row r="946" spans="1:29" s="36" customFormat="1" ht="30" x14ac:dyDescent="0.25">
      <c r="A946" s="101">
        <v>931</v>
      </c>
      <c r="B946" s="75">
        <v>626</v>
      </c>
      <c r="C946" s="55" t="s">
        <v>2003</v>
      </c>
      <c r="D946" s="56">
        <f>'Прил.1.1 -перечень домов'!D951</f>
        <v>1956</v>
      </c>
      <c r="E946" s="57">
        <v>1970.5</v>
      </c>
      <c r="F946" s="76">
        <f>SUM('Прил.1.1 -перечень домов'!J951)*(3.9*31+4.13*26+6.71*16+7.69*12+8.45*12+9.29*252)</f>
        <v>5175044.16</v>
      </c>
      <c r="G946" s="57">
        <f t="shared" si="610"/>
        <v>6872161.3300000001</v>
      </c>
      <c r="H946" s="57">
        <v>0</v>
      </c>
      <c r="I946" s="57">
        <v>0</v>
      </c>
      <c r="J946" s="57">
        <v>0</v>
      </c>
      <c r="K946" s="57">
        <v>0</v>
      </c>
      <c r="L946" s="54">
        <v>0</v>
      </c>
      <c r="M946" s="57">
        <v>0</v>
      </c>
      <c r="N946" s="57">
        <v>1006</v>
      </c>
      <c r="O946" s="57">
        <v>6596</v>
      </c>
      <c r="P946" s="57">
        <f t="shared" ref="P946:P950" si="618">O946*N946</f>
        <v>6635576</v>
      </c>
      <c r="Q946" s="57">
        <v>0</v>
      </c>
      <c r="R946" s="57">
        <v>0</v>
      </c>
      <c r="S946" s="57">
        <v>0</v>
      </c>
      <c r="T946" s="57">
        <v>0</v>
      </c>
      <c r="U946" s="57">
        <v>0</v>
      </c>
      <c r="V946" s="57">
        <v>0</v>
      </c>
      <c r="W946" s="101">
        <v>1</v>
      </c>
      <c r="X946" s="57">
        <f t="shared" ref="X946:X952" si="619">E946*48</f>
        <v>94584</v>
      </c>
      <c r="Y946" s="101">
        <v>1</v>
      </c>
      <c r="Z946" s="57">
        <f t="shared" si="602"/>
        <v>142001.32999999999</v>
      </c>
      <c r="AA946" s="73"/>
      <c r="AB946" s="74"/>
      <c r="AC946" s="74"/>
    </row>
    <row r="947" spans="1:29" s="36" customFormat="1" ht="30" x14ac:dyDescent="0.25">
      <c r="A947" s="101">
        <v>932</v>
      </c>
      <c r="B947" s="75">
        <v>627</v>
      </c>
      <c r="C947" s="55" t="s">
        <v>2004</v>
      </c>
      <c r="D947" s="56">
        <f>'Прил.1.1 -перечень домов'!D952</f>
        <v>1966</v>
      </c>
      <c r="E947" s="57">
        <v>3666.7</v>
      </c>
      <c r="F947" s="76">
        <f>SUM('Прил.1.1 -перечень домов'!J952)*(3.9*31+4.13*26+6.71*16+7.69*12+8.45*12+9.29*252)</f>
        <v>9657173.7599999998</v>
      </c>
      <c r="G947" s="57">
        <f t="shared" si="610"/>
        <v>9776446.6199999992</v>
      </c>
      <c r="H947" s="57">
        <v>0</v>
      </c>
      <c r="I947" s="57">
        <v>0</v>
      </c>
      <c r="J947" s="57">
        <v>0</v>
      </c>
      <c r="K947" s="57">
        <v>0</v>
      </c>
      <c r="L947" s="54">
        <v>0</v>
      </c>
      <c r="M947" s="57">
        <v>0</v>
      </c>
      <c r="N947" s="57">
        <v>1425</v>
      </c>
      <c r="O947" s="57">
        <v>6596</v>
      </c>
      <c r="P947" s="57">
        <f t="shared" si="618"/>
        <v>9399300</v>
      </c>
      <c r="Q947" s="57">
        <v>0</v>
      </c>
      <c r="R947" s="57">
        <v>0</v>
      </c>
      <c r="S947" s="57">
        <v>0</v>
      </c>
      <c r="T947" s="57">
        <v>0</v>
      </c>
      <c r="U947" s="57">
        <v>0</v>
      </c>
      <c r="V947" s="57">
        <v>0</v>
      </c>
      <c r="W947" s="101">
        <v>1</v>
      </c>
      <c r="X947" s="57">
        <f t="shared" si="619"/>
        <v>176001.6</v>
      </c>
      <c r="Y947" s="101">
        <v>1</v>
      </c>
      <c r="Z947" s="57">
        <f t="shared" si="602"/>
        <v>201145.02</v>
      </c>
      <c r="AA947" s="73"/>
      <c r="AB947" s="74"/>
      <c r="AC947" s="74"/>
    </row>
    <row r="948" spans="1:29" s="36" customFormat="1" ht="30" x14ac:dyDescent="0.25">
      <c r="A948" s="101">
        <v>933</v>
      </c>
      <c r="B948" s="75">
        <v>628</v>
      </c>
      <c r="C948" s="55" t="s">
        <v>2005</v>
      </c>
      <c r="D948" s="56">
        <f>'Прил.1.1 -перечень домов'!D953</f>
        <v>1970</v>
      </c>
      <c r="E948" s="57">
        <v>4426.6000000000004</v>
      </c>
      <c r="F948" s="76">
        <f>SUM('Прил.1.1 -перечень домов'!J953)*(3.9*31+4.13*26+6.71*16+7.69*12+8.45*12+9.29*252)</f>
        <v>8540875.1999999993</v>
      </c>
      <c r="G948" s="57">
        <f t="shared" si="610"/>
        <v>7542500.79</v>
      </c>
      <c r="H948" s="57">
        <v>0</v>
      </c>
      <c r="I948" s="57">
        <v>0</v>
      </c>
      <c r="J948" s="57">
        <v>0</v>
      </c>
      <c r="K948" s="57">
        <v>0</v>
      </c>
      <c r="L948" s="54">
        <v>0</v>
      </c>
      <c r="M948" s="57">
        <v>0</v>
      </c>
      <c r="N948" s="57">
        <v>1088</v>
      </c>
      <c r="O948" s="57">
        <v>6596</v>
      </c>
      <c r="P948" s="57">
        <f t="shared" si="618"/>
        <v>7176448</v>
      </c>
      <c r="Q948" s="57">
        <v>0</v>
      </c>
      <c r="R948" s="57">
        <v>0</v>
      </c>
      <c r="S948" s="57">
        <v>0</v>
      </c>
      <c r="T948" s="57">
        <v>0</v>
      </c>
      <c r="U948" s="57">
        <v>0</v>
      </c>
      <c r="V948" s="57">
        <v>0</v>
      </c>
      <c r="W948" s="101">
        <v>1</v>
      </c>
      <c r="X948" s="57">
        <f t="shared" si="619"/>
        <v>212476.79999999999</v>
      </c>
      <c r="Y948" s="101">
        <v>1</v>
      </c>
      <c r="Z948" s="57">
        <f t="shared" si="602"/>
        <v>153575.99</v>
      </c>
      <c r="AA948" s="73"/>
      <c r="AB948" s="74"/>
      <c r="AC948" s="74"/>
    </row>
    <row r="949" spans="1:29" s="36" customFormat="1" ht="30" x14ac:dyDescent="0.25">
      <c r="A949" s="101">
        <v>934</v>
      </c>
      <c r="B949" s="75">
        <v>629</v>
      </c>
      <c r="C949" s="55" t="s">
        <v>2006</v>
      </c>
      <c r="D949" s="56">
        <f>'Прил.1.1 -перечень домов'!D954</f>
        <v>1966</v>
      </c>
      <c r="E949" s="57">
        <v>3667.4</v>
      </c>
      <c r="F949" s="76">
        <f>SUM('Прил.1.1 -перечень домов'!J954)*(3.9*31+4.13*26+6.71*16+7.69*12+8.45*12+9.29*252)</f>
        <v>9678701.7599999998</v>
      </c>
      <c r="G949" s="57">
        <f t="shared" si="610"/>
        <v>9776480.2200000007</v>
      </c>
      <c r="H949" s="57">
        <v>0</v>
      </c>
      <c r="I949" s="57">
        <v>0</v>
      </c>
      <c r="J949" s="57">
        <v>0</v>
      </c>
      <c r="K949" s="57">
        <v>0</v>
      </c>
      <c r="L949" s="54">
        <v>0</v>
      </c>
      <c r="M949" s="57">
        <v>0</v>
      </c>
      <c r="N949" s="57">
        <v>1425</v>
      </c>
      <c r="O949" s="57">
        <v>6596</v>
      </c>
      <c r="P949" s="57">
        <f t="shared" si="618"/>
        <v>9399300</v>
      </c>
      <c r="Q949" s="57">
        <v>0</v>
      </c>
      <c r="R949" s="57">
        <v>0</v>
      </c>
      <c r="S949" s="57">
        <v>0</v>
      </c>
      <c r="T949" s="57">
        <v>0</v>
      </c>
      <c r="U949" s="57">
        <v>0</v>
      </c>
      <c r="V949" s="57">
        <v>0</v>
      </c>
      <c r="W949" s="101">
        <v>1</v>
      </c>
      <c r="X949" s="57">
        <f t="shared" si="619"/>
        <v>176035.20000000001</v>
      </c>
      <c r="Y949" s="101">
        <v>1</v>
      </c>
      <c r="Z949" s="57">
        <f t="shared" si="602"/>
        <v>201145.02</v>
      </c>
      <c r="AA949" s="73"/>
      <c r="AB949" s="74"/>
      <c r="AC949" s="74"/>
    </row>
    <row r="950" spans="1:29" s="36" customFormat="1" ht="30" x14ac:dyDescent="0.25">
      <c r="A950" s="101">
        <v>935</v>
      </c>
      <c r="B950" s="75">
        <v>630</v>
      </c>
      <c r="C950" s="55" t="s">
        <v>2007</v>
      </c>
      <c r="D950" s="56">
        <f>'Прил.1.1 -перечень домов'!D955</f>
        <v>1963</v>
      </c>
      <c r="E950" s="57">
        <v>3464.6</v>
      </c>
      <c r="F950" s="76">
        <f>SUM('Прил.1.1 -перечень домов'!J955)*(3.9*31+4.13*26+6.71*16+7.69*12+8.45*12+9.29*252)</f>
        <v>9169492.8000000007</v>
      </c>
      <c r="G950" s="57">
        <f t="shared" si="610"/>
        <v>7226838.6100000003</v>
      </c>
      <c r="H950" s="57">
        <v>0</v>
      </c>
      <c r="I950" s="57">
        <v>0</v>
      </c>
      <c r="J950" s="57">
        <v>0</v>
      </c>
      <c r="K950" s="57">
        <v>0</v>
      </c>
      <c r="L950" s="54">
        <v>0</v>
      </c>
      <c r="M950" s="57">
        <v>0</v>
      </c>
      <c r="N950" s="57">
        <v>1048</v>
      </c>
      <c r="O950" s="57">
        <v>6596</v>
      </c>
      <c r="P950" s="57">
        <f t="shared" si="618"/>
        <v>6912608</v>
      </c>
      <c r="Q950" s="57">
        <v>0</v>
      </c>
      <c r="R950" s="57">
        <v>0</v>
      </c>
      <c r="S950" s="57">
        <v>0</v>
      </c>
      <c r="T950" s="57">
        <v>0</v>
      </c>
      <c r="U950" s="57">
        <v>0</v>
      </c>
      <c r="V950" s="57">
        <v>0</v>
      </c>
      <c r="W950" s="101">
        <v>1</v>
      </c>
      <c r="X950" s="57">
        <f t="shared" si="619"/>
        <v>166300.79999999999</v>
      </c>
      <c r="Y950" s="101">
        <v>1</v>
      </c>
      <c r="Z950" s="57">
        <f t="shared" si="602"/>
        <v>147929.81</v>
      </c>
      <c r="AA950" s="73"/>
      <c r="AB950" s="74"/>
      <c r="AC950" s="74"/>
    </row>
    <row r="951" spans="1:29" s="36" customFormat="1" ht="30" x14ac:dyDescent="0.25">
      <c r="A951" s="101">
        <v>936</v>
      </c>
      <c r="B951" s="75">
        <v>631</v>
      </c>
      <c r="C951" s="55" t="s">
        <v>2008</v>
      </c>
      <c r="D951" s="56">
        <f>'Прил.1.1 -перечень домов'!D956</f>
        <v>1961</v>
      </c>
      <c r="E951" s="79">
        <v>2167.6999999999998</v>
      </c>
      <c r="F951" s="76">
        <f>SUM('Прил.1.1 -перечень домов'!J956)*(3.9*31+4.13*26+6.71*16+7.69*12+8.45*12+9.29*252)</f>
        <v>5762040.96</v>
      </c>
      <c r="G951" s="57">
        <f t="shared" ref="G951:G954" si="620">H951+I951+J951+K951+M951+P951+R951+T951+V951+X951+Z951</f>
        <v>1729237.15</v>
      </c>
      <c r="H951" s="57">
        <f t="shared" ref="H951" si="621">E951*735</f>
        <v>1593259.5</v>
      </c>
      <c r="I951" s="57">
        <v>0</v>
      </c>
      <c r="J951" s="57">
        <v>0</v>
      </c>
      <c r="K951" s="57">
        <v>0</v>
      </c>
      <c r="L951" s="54">
        <v>0</v>
      </c>
      <c r="M951" s="78">
        <v>0</v>
      </c>
      <c r="N951" s="79">
        <v>0</v>
      </c>
      <c r="O951" s="79"/>
      <c r="P951" s="78">
        <v>0</v>
      </c>
      <c r="Q951" s="78">
        <v>0</v>
      </c>
      <c r="R951" s="78">
        <v>0</v>
      </c>
      <c r="S951" s="78">
        <v>0</v>
      </c>
      <c r="T951" s="78">
        <v>0</v>
      </c>
      <c r="U951" s="78">
        <v>0</v>
      </c>
      <c r="V951" s="78">
        <v>0</v>
      </c>
      <c r="W951" s="101">
        <v>1</v>
      </c>
      <c r="X951" s="57">
        <f>E951*47</f>
        <v>101881.9</v>
      </c>
      <c r="Y951" s="101">
        <v>1</v>
      </c>
      <c r="Z951" s="57">
        <f t="shared" si="602"/>
        <v>34095.75</v>
      </c>
      <c r="AA951" s="73"/>
      <c r="AB951" s="74"/>
      <c r="AC951" s="74"/>
    </row>
    <row r="952" spans="1:29" s="36" customFormat="1" ht="30" x14ac:dyDescent="0.25">
      <c r="A952" s="101">
        <v>937</v>
      </c>
      <c r="B952" s="75">
        <v>632</v>
      </c>
      <c r="C952" s="55" t="s">
        <v>2009</v>
      </c>
      <c r="D952" s="56">
        <f>'Прил.1.1 -перечень домов'!D957</f>
        <v>1959</v>
      </c>
      <c r="E952" s="57">
        <v>909.8</v>
      </c>
      <c r="F952" s="76">
        <f>SUM('Прил.1.1 -перечень домов'!J957)*(3.9*31+4.13*26+6.71*16+7.69*12+8.45*12+9.29*252)</f>
        <v>2399367.36</v>
      </c>
      <c r="G952" s="57">
        <f t="shared" si="620"/>
        <v>4187020.36</v>
      </c>
      <c r="H952" s="57">
        <v>0</v>
      </c>
      <c r="I952" s="57">
        <v>0</v>
      </c>
      <c r="J952" s="57">
        <v>0</v>
      </c>
      <c r="K952" s="57">
        <v>0</v>
      </c>
      <c r="L952" s="54">
        <v>0</v>
      </c>
      <c r="M952" s="57">
        <v>0</v>
      </c>
      <c r="N952" s="57">
        <v>615</v>
      </c>
      <c r="O952" s="57">
        <v>6596</v>
      </c>
      <c r="P952" s="57">
        <f>O952*N952</f>
        <v>4056540</v>
      </c>
      <c r="Q952" s="57">
        <v>0</v>
      </c>
      <c r="R952" s="57">
        <v>0</v>
      </c>
      <c r="S952" s="57">
        <v>0</v>
      </c>
      <c r="T952" s="57">
        <v>0</v>
      </c>
      <c r="U952" s="57">
        <v>0</v>
      </c>
      <c r="V952" s="57">
        <v>0</v>
      </c>
      <c r="W952" s="101">
        <v>1</v>
      </c>
      <c r="X952" s="57">
        <f t="shared" si="619"/>
        <v>43670.400000000001</v>
      </c>
      <c r="Y952" s="101">
        <v>1</v>
      </c>
      <c r="Z952" s="57">
        <f t="shared" si="602"/>
        <v>86809.96</v>
      </c>
      <c r="AA952" s="73">
        <v>2695188.07</v>
      </c>
      <c r="AB952" s="74" t="s">
        <v>2121</v>
      </c>
      <c r="AC952" s="74">
        <v>2020</v>
      </c>
    </row>
    <row r="953" spans="1:29" s="36" customFormat="1" ht="30" x14ac:dyDescent="0.25">
      <c r="A953" s="101">
        <v>938</v>
      </c>
      <c r="B953" s="75">
        <v>633</v>
      </c>
      <c r="C953" s="55" t="s">
        <v>2010</v>
      </c>
      <c r="D953" s="56">
        <f>'Прил.1.1 -перечень домов'!D958</f>
        <v>1961</v>
      </c>
      <c r="E953" s="79">
        <v>1496.11</v>
      </c>
      <c r="F953" s="76">
        <f>SUM('Прил.1.1 -перечень домов'!J958)*(3.9*31+4.13*26+6.71*16+7.69*12+8.45*12+9.29*252)</f>
        <v>3926161.82</v>
      </c>
      <c r="G953" s="57">
        <f t="shared" si="620"/>
        <v>5284573.8099999996</v>
      </c>
      <c r="H953" s="57">
        <v>0</v>
      </c>
      <c r="I953" s="57">
        <v>0</v>
      </c>
      <c r="J953" s="57">
        <v>0</v>
      </c>
      <c r="K953" s="57">
        <v>0</v>
      </c>
      <c r="L953" s="54">
        <v>0</v>
      </c>
      <c r="M953" s="57">
        <v>0</v>
      </c>
      <c r="N953" s="57">
        <v>0</v>
      </c>
      <c r="O953" s="57"/>
      <c r="P953" s="57">
        <v>0</v>
      </c>
      <c r="Q953" s="57">
        <v>0</v>
      </c>
      <c r="R953" s="57">
        <v>0</v>
      </c>
      <c r="S953" s="57">
        <v>0</v>
      </c>
      <c r="T953" s="57">
        <f>E953*3421</f>
        <v>5118192.3099999996</v>
      </c>
      <c r="U953" s="57">
        <v>0</v>
      </c>
      <c r="V953" s="57">
        <v>0</v>
      </c>
      <c r="W953" s="101">
        <v>1</v>
      </c>
      <c r="X953" s="57">
        <f>E953*38</f>
        <v>56852.18</v>
      </c>
      <c r="Y953" s="101">
        <v>1</v>
      </c>
      <c r="Z953" s="57">
        <f t="shared" si="602"/>
        <v>109529.32</v>
      </c>
      <c r="AA953" s="73">
        <v>4515105.8899999997</v>
      </c>
      <c r="AB953" s="74" t="s">
        <v>2121</v>
      </c>
      <c r="AC953" s="74">
        <v>2022</v>
      </c>
    </row>
    <row r="954" spans="1:29" s="36" customFormat="1" ht="30" x14ac:dyDescent="0.25">
      <c r="A954" s="101">
        <v>939</v>
      </c>
      <c r="B954" s="75">
        <v>634</v>
      </c>
      <c r="C954" s="55" t="s">
        <v>2011</v>
      </c>
      <c r="D954" s="56">
        <f>'Прил.1.1 -перечень домов'!D959</f>
        <v>1960</v>
      </c>
      <c r="E954" s="79">
        <v>1478.9</v>
      </c>
      <c r="F954" s="76">
        <f>SUM('Прил.1.1 -перечень домов'!J959)*(3.9*31+4.13*26+6.71*16+7.69*12+8.45*12+9.29*252)</f>
        <v>3884225.28</v>
      </c>
      <c r="G954" s="57">
        <f t="shared" si="620"/>
        <v>5223784.4800000004</v>
      </c>
      <c r="H954" s="57">
        <v>0</v>
      </c>
      <c r="I954" s="57">
        <v>0</v>
      </c>
      <c r="J954" s="57">
        <v>0</v>
      </c>
      <c r="K954" s="57">
        <v>0</v>
      </c>
      <c r="L954" s="54">
        <v>0</v>
      </c>
      <c r="M954" s="57">
        <v>0</v>
      </c>
      <c r="N954" s="57">
        <v>0</v>
      </c>
      <c r="O954" s="57"/>
      <c r="P954" s="57">
        <v>0</v>
      </c>
      <c r="Q954" s="57">
        <v>0</v>
      </c>
      <c r="R954" s="57">
        <v>0</v>
      </c>
      <c r="S954" s="57">
        <v>0</v>
      </c>
      <c r="T954" s="57">
        <f>E954*3421</f>
        <v>5059316.9000000004</v>
      </c>
      <c r="U954" s="57">
        <v>0</v>
      </c>
      <c r="V954" s="57">
        <v>0</v>
      </c>
      <c r="W954" s="101">
        <v>1</v>
      </c>
      <c r="X954" s="57">
        <f>E954*38</f>
        <v>56198.2</v>
      </c>
      <c r="Y954" s="101">
        <v>1</v>
      </c>
      <c r="Z954" s="57">
        <f t="shared" si="602"/>
        <v>108269.38</v>
      </c>
      <c r="AA954" s="73">
        <v>3690933.99</v>
      </c>
      <c r="AB954" s="74" t="s">
        <v>2121</v>
      </c>
      <c r="AC954" s="74">
        <v>2020</v>
      </c>
    </row>
    <row r="955" spans="1:29" s="36" customFormat="1" ht="30" x14ac:dyDescent="0.25">
      <c r="A955" s="101">
        <v>940</v>
      </c>
      <c r="B955" s="75">
        <v>635</v>
      </c>
      <c r="C955" s="55" t="s">
        <v>2012</v>
      </c>
      <c r="D955" s="56">
        <f>'Прил.1.1 -перечень домов'!D960</f>
        <v>1961</v>
      </c>
      <c r="E955" s="79">
        <v>4023.06</v>
      </c>
      <c r="F955" s="76">
        <f>SUM('Прил.1.1 -перечень домов'!J960)*(3.9*31+4.13*26+6.71*16+7.69*12+8.45*12+9.29*252)</f>
        <v>10806080.060000001</v>
      </c>
      <c r="G955" s="57">
        <f t="shared" ref="G955:G964" si="622">H955+I955+J955+K955+M955+P955+R955+T955+V955+X955+Z955</f>
        <v>3209311.63</v>
      </c>
      <c r="H955" s="57">
        <f t="shared" ref="H955:H956" si="623">E955*735</f>
        <v>2956949.1</v>
      </c>
      <c r="I955" s="57">
        <v>0</v>
      </c>
      <c r="J955" s="57">
        <v>0</v>
      </c>
      <c r="K955" s="57">
        <v>0</v>
      </c>
      <c r="L955" s="54">
        <v>0</v>
      </c>
      <c r="M955" s="78">
        <v>0</v>
      </c>
      <c r="N955" s="79">
        <v>0</v>
      </c>
      <c r="O955" s="79"/>
      <c r="P955" s="78">
        <v>0</v>
      </c>
      <c r="Q955" s="78">
        <v>0</v>
      </c>
      <c r="R955" s="78">
        <v>0</v>
      </c>
      <c r="S955" s="78">
        <v>0</v>
      </c>
      <c r="T955" s="78">
        <v>0</v>
      </c>
      <c r="U955" s="78">
        <v>0</v>
      </c>
      <c r="V955" s="78">
        <v>0</v>
      </c>
      <c r="W955" s="101">
        <v>1</v>
      </c>
      <c r="X955" s="57">
        <f t="shared" ref="X955:X956" si="624">E955*47</f>
        <v>189083.82</v>
      </c>
      <c r="Y955" s="101">
        <v>1</v>
      </c>
      <c r="Z955" s="57">
        <f t="shared" si="602"/>
        <v>63278.71</v>
      </c>
      <c r="AA955" s="73">
        <v>4402406.3499999996</v>
      </c>
      <c r="AB955" s="74" t="s">
        <v>2132</v>
      </c>
      <c r="AC955" s="74">
        <v>2021</v>
      </c>
    </row>
    <row r="956" spans="1:29" s="36" customFormat="1" ht="30" x14ac:dyDescent="0.25">
      <c r="A956" s="101">
        <v>941</v>
      </c>
      <c r="B956" s="75">
        <v>636</v>
      </c>
      <c r="C956" s="55" t="s">
        <v>2013</v>
      </c>
      <c r="D956" s="56">
        <f>'Прил.1.1 -перечень домов'!D961</f>
        <v>1961</v>
      </c>
      <c r="E956" s="79">
        <v>1710.3</v>
      </c>
      <c r="F956" s="76">
        <f>SUM('Прил.1.1 -перечень домов'!J961)*(3.9*31+4.13*26+6.71*16+7.69*12+8.45*12+9.29*252)</f>
        <v>4525759.68</v>
      </c>
      <c r="G956" s="57">
        <f t="shared" si="622"/>
        <v>1364355.91</v>
      </c>
      <c r="H956" s="57">
        <f t="shared" si="623"/>
        <v>1257070.5</v>
      </c>
      <c r="I956" s="57">
        <v>0</v>
      </c>
      <c r="J956" s="57">
        <v>0</v>
      </c>
      <c r="K956" s="57">
        <v>0</v>
      </c>
      <c r="L956" s="54">
        <v>0</v>
      </c>
      <c r="M956" s="78">
        <v>0</v>
      </c>
      <c r="N956" s="79">
        <v>0</v>
      </c>
      <c r="O956" s="79"/>
      <c r="P956" s="78">
        <v>0</v>
      </c>
      <c r="Q956" s="78">
        <v>0</v>
      </c>
      <c r="R956" s="78">
        <v>0</v>
      </c>
      <c r="S956" s="78">
        <v>0</v>
      </c>
      <c r="T956" s="78">
        <v>0</v>
      </c>
      <c r="U956" s="78">
        <v>0</v>
      </c>
      <c r="V956" s="78">
        <v>0</v>
      </c>
      <c r="W956" s="101">
        <v>1</v>
      </c>
      <c r="X956" s="57">
        <f t="shared" si="624"/>
        <v>80384.100000000006</v>
      </c>
      <c r="Y956" s="101">
        <v>1</v>
      </c>
      <c r="Z956" s="57">
        <f t="shared" si="602"/>
        <v>26901.31</v>
      </c>
      <c r="AA956" s="73">
        <v>1859391.46</v>
      </c>
      <c r="AB956" s="74" t="s">
        <v>2121</v>
      </c>
      <c r="AC956" s="74">
        <v>2021</v>
      </c>
    </row>
    <row r="957" spans="1:29" s="36" customFormat="1" ht="30" x14ac:dyDescent="0.25">
      <c r="A957" s="101">
        <v>942</v>
      </c>
      <c r="B957" s="75">
        <v>637</v>
      </c>
      <c r="C957" s="55" t="s">
        <v>2014</v>
      </c>
      <c r="D957" s="56">
        <f>'Прил.1.1 -перечень домов'!D962</f>
        <v>1960</v>
      </c>
      <c r="E957" s="79">
        <v>2171</v>
      </c>
      <c r="F957" s="76">
        <f>SUM('Прил.1.1 -перечень домов'!J962)*(3.9*31+4.13*26+6.71*16+7.69*12+8.45*12+9.29*252)</f>
        <v>5774957.7599999998</v>
      </c>
      <c r="G957" s="57">
        <f t="shared" si="622"/>
        <v>6110887.3799999999</v>
      </c>
      <c r="H957" s="57">
        <v>0</v>
      </c>
      <c r="I957" s="57">
        <f>E957*2700</f>
        <v>5861700</v>
      </c>
      <c r="J957" s="57">
        <v>0</v>
      </c>
      <c r="K957" s="57">
        <v>0</v>
      </c>
      <c r="L957" s="54">
        <v>0</v>
      </c>
      <c r="M957" s="78">
        <v>0</v>
      </c>
      <c r="N957" s="79">
        <v>0</v>
      </c>
      <c r="O957" s="79"/>
      <c r="P957" s="78">
        <v>0</v>
      </c>
      <c r="Q957" s="78">
        <v>0</v>
      </c>
      <c r="R957" s="78">
        <v>0</v>
      </c>
      <c r="S957" s="78">
        <v>0</v>
      </c>
      <c r="T957" s="78">
        <v>0</v>
      </c>
      <c r="U957" s="78">
        <v>0</v>
      </c>
      <c r="V957" s="78">
        <v>0</v>
      </c>
      <c r="W957" s="101">
        <v>1</v>
      </c>
      <c r="X957" s="57">
        <f>E957*57</f>
        <v>123747</v>
      </c>
      <c r="Y957" s="101">
        <v>1</v>
      </c>
      <c r="Z957" s="57">
        <f t="shared" si="602"/>
        <v>125440.38</v>
      </c>
      <c r="AA957" s="73"/>
      <c r="AB957" s="74"/>
      <c r="AC957" s="74"/>
    </row>
    <row r="958" spans="1:29" s="36" customFormat="1" ht="30" x14ac:dyDescent="0.25">
      <c r="A958" s="101">
        <v>943</v>
      </c>
      <c r="B958" s="75">
        <v>638</v>
      </c>
      <c r="C958" s="55" t="s">
        <v>2015</v>
      </c>
      <c r="D958" s="56">
        <f>'Прил.1.1 -перечень домов'!D963</f>
        <v>1979</v>
      </c>
      <c r="E958" s="57">
        <v>4278.6000000000004</v>
      </c>
      <c r="F958" s="76">
        <f>SUM('Прил.1.1 -перечень домов'!J963)*(3.9*31+4.13*26+6.71*16+7.69*12+8.45*12+9.29*252)</f>
        <v>11195708.16</v>
      </c>
      <c r="G958" s="57">
        <f t="shared" si="622"/>
        <v>6455439.9299999997</v>
      </c>
      <c r="H958" s="57">
        <v>0</v>
      </c>
      <c r="I958" s="57">
        <v>0</v>
      </c>
      <c r="J958" s="57">
        <v>0</v>
      </c>
      <c r="K958" s="57">
        <v>0</v>
      </c>
      <c r="L958" s="54">
        <v>0</v>
      </c>
      <c r="M958" s="57">
        <v>0</v>
      </c>
      <c r="N958" s="57">
        <v>1269</v>
      </c>
      <c r="O958" s="57">
        <v>4822</v>
      </c>
      <c r="P958" s="57">
        <f t="shared" ref="P958:P961" si="625">O958*N958</f>
        <v>6119118</v>
      </c>
      <c r="Q958" s="57">
        <v>0</v>
      </c>
      <c r="R958" s="57">
        <v>0</v>
      </c>
      <c r="S958" s="57">
        <v>0</v>
      </c>
      <c r="T958" s="57">
        <v>0</v>
      </c>
      <c r="U958" s="57">
        <v>0</v>
      </c>
      <c r="V958" s="57">
        <v>0</v>
      </c>
      <c r="W958" s="101">
        <v>1</v>
      </c>
      <c r="X958" s="57">
        <f t="shared" ref="X958" si="626">E958*48</f>
        <v>205372.79999999999</v>
      </c>
      <c r="Y958" s="101">
        <v>1</v>
      </c>
      <c r="Z958" s="57">
        <f t="shared" si="602"/>
        <v>130949.13</v>
      </c>
      <c r="AA958" s="73"/>
      <c r="AB958" s="74"/>
      <c r="AC958" s="74"/>
    </row>
    <row r="959" spans="1:29" s="36" customFormat="1" ht="30" x14ac:dyDescent="0.25">
      <c r="A959" s="101">
        <v>944</v>
      </c>
      <c r="B959" s="75">
        <v>639</v>
      </c>
      <c r="C959" s="55" t="s">
        <v>2016</v>
      </c>
      <c r="D959" s="56">
        <f>'Прил.1.1 -перечень домов'!D964</f>
        <v>1966</v>
      </c>
      <c r="E959" s="57">
        <v>1096.4000000000001</v>
      </c>
      <c r="F959" s="76">
        <f>SUM('Прил.1.1 -перечень домов'!J964)*(3.9*31+4.13*26+6.71*16+7.69*12+8.45*12+9.29*252)</f>
        <v>2861214.72</v>
      </c>
      <c r="G959" s="57">
        <f t="shared" si="622"/>
        <v>4691158</v>
      </c>
      <c r="H959" s="57">
        <v>0</v>
      </c>
      <c r="I959" s="57">
        <v>0</v>
      </c>
      <c r="J959" s="57">
        <v>0</v>
      </c>
      <c r="K959" s="57">
        <v>0</v>
      </c>
      <c r="L959" s="54">
        <v>0</v>
      </c>
      <c r="M959" s="57">
        <v>0</v>
      </c>
      <c r="N959" s="57">
        <v>688.5</v>
      </c>
      <c r="O959" s="57">
        <v>6596</v>
      </c>
      <c r="P959" s="57">
        <f t="shared" si="625"/>
        <v>4541346</v>
      </c>
      <c r="Q959" s="57">
        <v>0</v>
      </c>
      <c r="R959" s="57">
        <v>0</v>
      </c>
      <c r="S959" s="57">
        <v>0</v>
      </c>
      <c r="T959" s="57">
        <v>0</v>
      </c>
      <c r="U959" s="57">
        <v>0</v>
      </c>
      <c r="V959" s="57">
        <v>0</v>
      </c>
      <c r="W959" s="101">
        <v>1</v>
      </c>
      <c r="X959" s="57">
        <f t="shared" ref="X959:X963" si="627">E959*48</f>
        <v>52627.199999999997</v>
      </c>
      <c r="Y959" s="101">
        <v>1</v>
      </c>
      <c r="Z959" s="57">
        <f t="shared" si="602"/>
        <v>97184.8</v>
      </c>
      <c r="AA959" s="73"/>
      <c r="AB959" s="74"/>
      <c r="AC959" s="74"/>
    </row>
    <row r="960" spans="1:29" s="36" customFormat="1" ht="30" x14ac:dyDescent="0.25">
      <c r="A960" s="101">
        <v>945</v>
      </c>
      <c r="B960" s="75">
        <v>640</v>
      </c>
      <c r="C960" s="55" t="s">
        <v>2017</v>
      </c>
      <c r="D960" s="56">
        <f>'Прил.1.1 -перечень домов'!D965</f>
        <v>1969</v>
      </c>
      <c r="E960" s="57">
        <v>3679.7</v>
      </c>
      <c r="F960" s="76">
        <f>SUM('Прил.1.1 -перечень домов'!J965)*(3.9*31+4.13*26+6.71*16+7.69*12+8.45*12+9.29*252)</f>
        <v>9699081.5999999996</v>
      </c>
      <c r="G960" s="57">
        <f t="shared" si="622"/>
        <v>8297591.5099999998</v>
      </c>
      <c r="H960" s="57">
        <v>0</v>
      </c>
      <c r="I960" s="57">
        <v>0</v>
      </c>
      <c r="J960" s="57">
        <v>0</v>
      </c>
      <c r="K960" s="57">
        <v>0</v>
      </c>
      <c r="L960" s="54">
        <v>0</v>
      </c>
      <c r="M960" s="57">
        <v>0</v>
      </c>
      <c r="N960" s="57">
        <v>1205.4000000000001</v>
      </c>
      <c r="O960" s="57">
        <v>6596</v>
      </c>
      <c r="P960" s="57">
        <f t="shared" si="625"/>
        <v>7950818.4000000004</v>
      </c>
      <c r="Q960" s="57">
        <v>0</v>
      </c>
      <c r="R960" s="57">
        <v>0</v>
      </c>
      <c r="S960" s="57">
        <v>0</v>
      </c>
      <c r="T960" s="57">
        <v>0</v>
      </c>
      <c r="U960" s="57">
        <v>0</v>
      </c>
      <c r="V960" s="57">
        <v>0</v>
      </c>
      <c r="W960" s="101">
        <v>1</v>
      </c>
      <c r="X960" s="57">
        <f t="shared" si="627"/>
        <v>176625.6</v>
      </c>
      <c r="Y960" s="101">
        <v>1</v>
      </c>
      <c r="Z960" s="57">
        <f t="shared" si="602"/>
        <v>170147.51</v>
      </c>
      <c r="AA960" s="73"/>
      <c r="AB960" s="74"/>
      <c r="AC960" s="74"/>
    </row>
    <row r="961" spans="1:29" s="36" customFormat="1" ht="30" x14ac:dyDescent="0.25">
      <c r="A961" s="101">
        <v>946</v>
      </c>
      <c r="B961" s="75">
        <v>641</v>
      </c>
      <c r="C961" s="55" t="s">
        <v>2018</v>
      </c>
      <c r="D961" s="56">
        <f>'Прил.1.1 -перечень домов'!D966</f>
        <v>1970</v>
      </c>
      <c r="E961" s="57">
        <v>3435.4</v>
      </c>
      <c r="F961" s="76">
        <f>SUM('Прил.1.1 -перечень домов'!J966)*(3.9*31+4.13*26+6.71*16+7.69*12+8.45*12+9.29*252)</f>
        <v>9085964.1600000001</v>
      </c>
      <c r="G961" s="57">
        <f t="shared" si="622"/>
        <v>7608107.3799999999</v>
      </c>
      <c r="H961" s="57">
        <v>0</v>
      </c>
      <c r="I961" s="57">
        <v>0</v>
      </c>
      <c r="J961" s="57">
        <v>0</v>
      </c>
      <c r="K961" s="57">
        <v>0</v>
      </c>
      <c r="L961" s="54">
        <v>0</v>
      </c>
      <c r="M961" s="57">
        <v>0</v>
      </c>
      <c r="N961" s="57">
        <v>1104.8</v>
      </c>
      <c r="O961" s="57">
        <v>6596</v>
      </c>
      <c r="P961" s="57">
        <f t="shared" si="625"/>
        <v>7287260.7999999998</v>
      </c>
      <c r="Q961" s="57">
        <v>0</v>
      </c>
      <c r="R961" s="57">
        <v>0</v>
      </c>
      <c r="S961" s="57">
        <v>0</v>
      </c>
      <c r="T961" s="57">
        <v>0</v>
      </c>
      <c r="U961" s="57">
        <v>0</v>
      </c>
      <c r="V961" s="57">
        <v>0</v>
      </c>
      <c r="W961" s="101">
        <v>1</v>
      </c>
      <c r="X961" s="57">
        <f t="shared" si="627"/>
        <v>164899.20000000001</v>
      </c>
      <c r="Y961" s="101">
        <v>1</v>
      </c>
      <c r="Z961" s="57">
        <f t="shared" si="602"/>
        <v>155947.38</v>
      </c>
      <c r="AA961" s="73"/>
      <c r="AB961" s="74"/>
      <c r="AC961" s="74"/>
    </row>
    <row r="962" spans="1:29" s="36" customFormat="1" ht="30" x14ac:dyDescent="0.25">
      <c r="A962" s="101">
        <v>947</v>
      </c>
      <c r="B962" s="75">
        <v>642</v>
      </c>
      <c r="C962" s="55" t="s">
        <v>2019</v>
      </c>
      <c r="D962" s="56">
        <f>'Прил.1.1 -перечень домов'!D967</f>
        <v>1968</v>
      </c>
      <c r="E962" s="79">
        <v>3011.2</v>
      </c>
      <c r="F962" s="76">
        <f>SUM('Прил.1.1 -перечень домов'!J967)*(3.9*31+4.13*26+6.71*16+7.69*12+8.45*12+9.29*252)</f>
        <v>7780506.2400000002</v>
      </c>
      <c r="G962" s="57">
        <f t="shared" si="622"/>
        <v>2402121.56</v>
      </c>
      <c r="H962" s="57">
        <f t="shared" ref="H962" si="628">E962*735</f>
        <v>2213232</v>
      </c>
      <c r="I962" s="57">
        <v>0</v>
      </c>
      <c r="J962" s="57">
        <v>0</v>
      </c>
      <c r="K962" s="57">
        <v>0</v>
      </c>
      <c r="L962" s="54">
        <v>0</v>
      </c>
      <c r="M962" s="57">
        <v>0</v>
      </c>
      <c r="N962" s="57">
        <v>0</v>
      </c>
      <c r="O962" s="57"/>
      <c r="P962" s="57">
        <v>0</v>
      </c>
      <c r="Q962" s="57">
        <v>0</v>
      </c>
      <c r="R962" s="57">
        <v>0</v>
      </c>
      <c r="S962" s="57">
        <v>0</v>
      </c>
      <c r="T962" s="57">
        <v>0</v>
      </c>
      <c r="U962" s="57">
        <v>0</v>
      </c>
      <c r="V962" s="57">
        <v>0</v>
      </c>
      <c r="W962" s="101">
        <v>1</v>
      </c>
      <c r="X962" s="57">
        <f t="shared" ref="X962" si="629">E962*47</f>
        <v>141526.39999999999</v>
      </c>
      <c r="Y962" s="101">
        <v>1</v>
      </c>
      <c r="Z962" s="57">
        <f t="shared" si="602"/>
        <v>47363.16</v>
      </c>
      <c r="AA962" s="73"/>
      <c r="AB962" s="74"/>
      <c r="AC962" s="74"/>
    </row>
    <row r="963" spans="1:29" s="36" customFormat="1" ht="30" x14ac:dyDescent="0.25">
      <c r="A963" s="101">
        <v>948</v>
      </c>
      <c r="B963" s="75">
        <v>643</v>
      </c>
      <c r="C963" s="55" t="s">
        <v>2020</v>
      </c>
      <c r="D963" s="56">
        <f>'Прил.1.1 -перечень домов'!D968</f>
        <v>1973</v>
      </c>
      <c r="E963" s="57">
        <v>6313.8</v>
      </c>
      <c r="F963" s="76">
        <f>SUM('Прил.1.1 -перечень домов'!J968)*(3.9*31+4.13*26+6.71*16+7.69*12+8.45*12+9.29*252)</f>
        <v>16395150.720000001</v>
      </c>
      <c r="G963" s="57">
        <f t="shared" si="622"/>
        <v>12475752.970000001</v>
      </c>
      <c r="H963" s="57">
        <v>0</v>
      </c>
      <c r="I963" s="57">
        <v>0</v>
      </c>
      <c r="J963" s="57">
        <v>0</v>
      </c>
      <c r="K963" s="57">
        <v>0</v>
      </c>
      <c r="L963" s="54">
        <v>0</v>
      </c>
      <c r="M963" s="57">
        <v>0</v>
      </c>
      <c r="N963" s="57">
        <v>1806.8</v>
      </c>
      <c r="O963" s="57">
        <v>6596</v>
      </c>
      <c r="P963" s="57">
        <f>O963*N963</f>
        <v>11917652.800000001</v>
      </c>
      <c r="Q963" s="57">
        <v>0</v>
      </c>
      <c r="R963" s="57">
        <v>0</v>
      </c>
      <c r="S963" s="57">
        <v>0</v>
      </c>
      <c r="T963" s="57">
        <v>0</v>
      </c>
      <c r="U963" s="57">
        <v>0</v>
      </c>
      <c r="V963" s="57">
        <v>0</v>
      </c>
      <c r="W963" s="101">
        <v>1</v>
      </c>
      <c r="X963" s="57">
        <f t="shared" si="627"/>
        <v>303062.40000000002</v>
      </c>
      <c r="Y963" s="101">
        <v>1</v>
      </c>
      <c r="Z963" s="57">
        <f t="shared" si="602"/>
        <v>255037.77</v>
      </c>
      <c r="AA963" s="73"/>
      <c r="AB963" s="74"/>
      <c r="AC963" s="74"/>
    </row>
    <row r="964" spans="1:29" s="36" customFormat="1" ht="30" x14ac:dyDescent="0.25">
      <c r="A964" s="101">
        <v>949</v>
      </c>
      <c r="B964" s="75">
        <v>644</v>
      </c>
      <c r="C964" s="55" t="s">
        <v>2021</v>
      </c>
      <c r="D964" s="56">
        <f>'Прил.1.1 -перечень домов'!D969</f>
        <v>1964</v>
      </c>
      <c r="E964" s="79">
        <v>2848.1</v>
      </c>
      <c r="F964" s="76">
        <f>SUM('Прил.1.1 -перечень домов'!J969)*(3.9*31+4.13*26+6.71*16+7.69*12+8.45*12+9.29*252)</f>
        <v>7512123.8399999999</v>
      </c>
      <c r="G964" s="57">
        <f t="shared" si="622"/>
        <v>3309994.04</v>
      </c>
      <c r="H964" s="57">
        <v>0</v>
      </c>
      <c r="I964" s="57">
        <v>0</v>
      </c>
      <c r="J964" s="57">
        <f>E964*855</f>
        <v>2435125.5</v>
      </c>
      <c r="K964" s="57">
        <f t="shared" ref="K964" si="630">E964*228</f>
        <v>649366.80000000005</v>
      </c>
      <c r="L964" s="54">
        <v>0</v>
      </c>
      <c r="M964" s="57">
        <v>0</v>
      </c>
      <c r="N964" s="57">
        <v>0</v>
      </c>
      <c r="O964" s="57"/>
      <c r="P964" s="57">
        <v>0</v>
      </c>
      <c r="Q964" s="57">
        <v>0</v>
      </c>
      <c r="R964" s="57">
        <v>0</v>
      </c>
      <c r="S964" s="57">
        <v>0</v>
      </c>
      <c r="T964" s="57">
        <v>0</v>
      </c>
      <c r="U964" s="57">
        <v>0</v>
      </c>
      <c r="V964" s="57">
        <v>0</v>
      </c>
      <c r="W964" s="101">
        <v>2</v>
      </c>
      <c r="X964" s="57">
        <f t="shared" ref="X964" si="631">E964*28+E964*28</f>
        <v>159493.6</v>
      </c>
      <c r="Y964" s="101">
        <v>2</v>
      </c>
      <c r="Z964" s="57">
        <f t="shared" si="602"/>
        <v>66008.14</v>
      </c>
      <c r="AA964" s="73"/>
      <c r="AB964" s="74"/>
      <c r="AC964" s="74"/>
    </row>
    <row r="965" spans="1:29" s="36" customFormat="1" ht="30" x14ac:dyDescent="0.25">
      <c r="A965" s="101">
        <v>950</v>
      </c>
      <c r="B965" s="75">
        <v>645</v>
      </c>
      <c r="C965" s="55" t="s">
        <v>2022</v>
      </c>
      <c r="D965" s="56">
        <f>'Прил.1.1 -перечень домов'!D970</f>
        <v>1951</v>
      </c>
      <c r="E965" s="57">
        <v>240.5</v>
      </c>
      <c r="F965" s="76">
        <f>SUM('Прил.1.1 -перечень домов'!J970)*(3.9*31+4.13*26+6.71*16+7.69*12+8.45*12+9.29*252)</f>
        <v>626321.28</v>
      </c>
      <c r="G965" s="57">
        <f t="shared" ref="G965:G984" si="632">H965+I965+J965+K965+M965+P965+R965+T965+V965+X965+Z965</f>
        <v>1165870.02</v>
      </c>
      <c r="H965" s="57">
        <v>0</v>
      </c>
      <c r="I965" s="57">
        <v>0</v>
      </c>
      <c r="J965" s="57">
        <v>0</v>
      </c>
      <c r="K965" s="57">
        <v>0</v>
      </c>
      <c r="L965" s="54">
        <v>0</v>
      </c>
      <c r="M965" s="57">
        <v>0</v>
      </c>
      <c r="N965" s="57">
        <v>240.2</v>
      </c>
      <c r="O965" s="57">
        <v>4705</v>
      </c>
      <c r="P965" s="57">
        <f>O965*N965</f>
        <v>1130141</v>
      </c>
      <c r="Q965" s="57">
        <v>0</v>
      </c>
      <c r="R965" s="57">
        <v>0</v>
      </c>
      <c r="S965" s="57">
        <v>0</v>
      </c>
      <c r="T965" s="57">
        <v>0</v>
      </c>
      <c r="U965" s="57">
        <v>0</v>
      </c>
      <c r="V965" s="57">
        <v>0</v>
      </c>
      <c r="W965" s="101">
        <v>1</v>
      </c>
      <c r="X965" s="57">
        <f t="shared" ref="X965" si="633">E965*48</f>
        <v>11544</v>
      </c>
      <c r="Y965" s="101">
        <v>1</v>
      </c>
      <c r="Z965" s="57">
        <f t="shared" si="602"/>
        <v>24185.02</v>
      </c>
      <c r="AA965" s="73"/>
      <c r="AB965" s="74"/>
      <c r="AC965" s="74"/>
    </row>
    <row r="966" spans="1:29" s="36" customFormat="1" ht="30" x14ac:dyDescent="0.25">
      <c r="A966" s="101">
        <v>951</v>
      </c>
      <c r="B966" s="75">
        <v>646</v>
      </c>
      <c r="C966" s="55" t="s">
        <v>2023</v>
      </c>
      <c r="D966" s="56">
        <f>'Прил.1.1 -перечень домов'!D971</f>
        <v>1952</v>
      </c>
      <c r="E966" s="79">
        <v>245.9</v>
      </c>
      <c r="F966" s="76">
        <f>SUM('Прил.1.1 -перечень домов'!J971)*(3.9*31+4.13*26+6.71*16+7.69*12+8.45*12+9.29*252)</f>
        <v>638089.92000000004</v>
      </c>
      <c r="G966" s="57">
        <f t="shared" si="632"/>
        <v>692154.4</v>
      </c>
      <c r="H966" s="57">
        <v>0</v>
      </c>
      <c r="I966" s="57">
        <f>E966*2700</f>
        <v>663930</v>
      </c>
      <c r="J966" s="57">
        <v>0</v>
      </c>
      <c r="K966" s="57">
        <v>0</v>
      </c>
      <c r="L966" s="54">
        <v>0</v>
      </c>
      <c r="M966" s="78">
        <v>0</v>
      </c>
      <c r="N966" s="79">
        <v>0</v>
      </c>
      <c r="O966" s="79"/>
      <c r="P966" s="78">
        <v>0</v>
      </c>
      <c r="Q966" s="78">
        <v>0</v>
      </c>
      <c r="R966" s="78">
        <v>0</v>
      </c>
      <c r="S966" s="78">
        <v>0</v>
      </c>
      <c r="T966" s="78">
        <v>0</v>
      </c>
      <c r="U966" s="78">
        <v>0</v>
      </c>
      <c r="V966" s="78">
        <v>0</v>
      </c>
      <c r="W966" s="101">
        <v>1</v>
      </c>
      <c r="X966" s="57">
        <f>E966*57</f>
        <v>14016.3</v>
      </c>
      <c r="Y966" s="101">
        <v>1</v>
      </c>
      <c r="Z966" s="57">
        <f t="shared" si="602"/>
        <v>14208.1</v>
      </c>
      <c r="AA966" s="73"/>
      <c r="AB966" s="74"/>
      <c r="AC966" s="74"/>
    </row>
    <row r="967" spans="1:29" s="36" customFormat="1" ht="30" x14ac:dyDescent="0.25">
      <c r="A967" s="101">
        <v>952</v>
      </c>
      <c r="B967" s="75">
        <v>647</v>
      </c>
      <c r="C967" s="55" t="s">
        <v>2024</v>
      </c>
      <c r="D967" s="56">
        <f>'Прил.1.1 -перечень домов'!D972</f>
        <v>1952</v>
      </c>
      <c r="E967" s="79">
        <v>243.6</v>
      </c>
      <c r="F967" s="76">
        <f>SUM('Прил.1.1 -перечень домов'!J972)*(3.9*31+4.13*26+6.71*16+7.69*12+8.45*12+9.29*252)</f>
        <v>625173.12</v>
      </c>
      <c r="G967" s="57">
        <f t="shared" si="632"/>
        <v>685680.41</v>
      </c>
      <c r="H967" s="57">
        <v>0</v>
      </c>
      <c r="I967" s="57">
        <f>E967*2700</f>
        <v>657720</v>
      </c>
      <c r="J967" s="57">
        <v>0</v>
      </c>
      <c r="K967" s="57">
        <v>0</v>
      </c>
      <c r="L967" s="54">
        <v>0</v>
      </c>
      <c r="M967" s="78">
        <v>0</v>
      </c>
      <c r="N967" s="79">
        <v>0</v>
      </c>
      <c r="O967" s="79"/>
      <c r="P967" s="78">
        <v>0</v>
      </c>
      <c r="Q967" s="78">
        <v>0</v>
      </c>
      <c r="R967" s="78">
        <v>0</v>
      </c>
      <c r="S967" s="78">
        <v>0</v>
      </c>
      <c r="T967" s="78">
        <v>0</v>
      </c>
      <c r="U967" s="78">
        <v>0</v>
      </c>
      <c r="V967" s="78">
        <v>0</v>
      </c>
      <c r="W967" s="101">
        <v>1</v>
      </c>
      <c r="X967" s="57">
        <f>E967*57</f>
        <v>13885.2</v>
      </c>
      <c r="Y967" s="101">
        <v>1</v>
      </c>
      <c r="Z967" s="57">
        <f t="shared" si="602"/>
        <v>14075.21</v>
      </c>
      <c r="AA967" s="73"/>
      <c r="AB967" s="74"/>
      <c r="AC967" s="74"/>
    </row>
    <row r="968" spans="1:29" s="36" customFormat="1" ht="30" x14ac:dyDescent="0.25">
      <c r="A968" s="101">
        <v>953</v>
      </c>
      <c r="B968" s="75">
        <v>648</v>
      </c>
      <c r="C968" s="55" t="s">
        <v>2025</v>
      </c>
      <c r="D968" s="56">
        <f>'Прил.1.1 -перечень домов'!D973</f>
        <v>1940</v>
      </c>
      <c r="E968" s="57">
        <v>5116.3999999999996</v>
      </c>
      <c r="F968" s="76">
        <f>SUM('Прил.1.1 -перечень домов'!J973)*(3.9*31+4.13*26+6.71*16+7.69*12+8.45*12+9.29*252)</f>
        <v>12737112.960000001</v>
      </c>
      <c r="G968" s="57">
        <f t="shared" si="632"/>
        <v>13046180.560000001</v>
      </c>
      <c r="H968" s="57">
        <v>0</v>
      </c>
      <c r="I968" s="57">
        <v>0</v>
      </c>
      <c r="J968" s="57">
        <v>0</v>
      </c>
      <c r="K968" s="57">
        <v>0</v>
      </c>
      <c r="L968" s="54">
        <v>0</v>
      </c>
      <c r="M968" s="57">
        <v>0</v>
      </c>
      <c r="N968" s="57">
        <v>1900</v>
      </c>
      <c r="O968" s="57">
        <v>6596</v>
      </c>
      <c r="P968" s="57">
        <f t="shared" ref="P968:P976" si="634">O968*N968</f>
        <v>12532400</v>
      </c>
      <c r="Q968" s="57">
        <v>0</v>
      </c>
      <c r="R968" s="57">
        <v>0</v>
      </c>
      <c r="S968" s="57">
        <v>0</v>
      </c>
      <c r="T968" s="57">
        <v>0</v>
      </c>
      <c r="U968" s="57">
        <v>0</v>
      </c>
      <c r="V968" s="57">
        <v>0</v>
      </c>
      <c r="W968" s="101">
        <v>1</v>
      </c>
      <c r="X968" s="57">
        <f t="shared" ref="X968:X983" si="635">E968*48</f>
        <v>245587.20000000001</v>
      </c>
      <c r="Y968" s="101">
        <v>1</v>
      </c>
      <c r="Z968" s="57">
        <f t="shared" si="602"/>
        <v>268193.36</v>
      </c>
      <c r="AA968" s="73"/>
      <c r="AB968" s="74"/>
      <c r="AC968" s="74"/>
    </row>
    <row r="969" spans="1:29" s="36" customFormat="1" ht="30" x14ac:dyDescent="0.25">
      <c r="A969" s="101">
        <v>954</v>
      </c>
      <c r="B969" s="75">
        <v>649</v>
      </c>
      <c r="C969" s="55" t="s">
        <v>2026</v>
      </c>
      <c r="D969" s="56">
        <f>'Прил.1.1 -перечень домов'!D974</f>
        <v>1939</v>
      </c>
      <c r="E969" s="57">
        <v>5239.1000000000004</v>
      </c>
      <c r="F969" s="76">
        <f>SUM('Прил.1.1 -перечень домов'!J974)*(3.9*31+4.13*26+6.71*16+7.69*12+8.45*12+9.29*252)</f>
        <v>13195515.84</v>
      </c>
      <c r="G969" s="57">
        <f t="shared" si="632"/>
        <v>14419712.5</v>
      </c>
      <c r="H969" s="57">
        <v>0</v>
      </c>
      <c r="I969" s="57">
        <v>0</v>
      </c>
      <c r="J969" s="57">
        <v>0</v>
      </c>
      <c r="K969" s="57">
        <v>0</v>
      </c>
      <c r="L969" s="54">
        <v>0</v>
      </c>
      <c r="M969" s="57">
        <v>0</v>
      </c>
      <c r="N969" s="57">
        <v>2103</v>
      </c>
      <c r="O969" s="57">
        <v>6596</v>
      </c>
      <c r="P969" s="57">
        <f t="shared" si="634"/>
        <v>13871388</v>
      </c>
      <c r="Q969" s="57">
        <v>0</v>
      </c>
      <c r="R969" s="57">
        <v>0</v>
      </c>
      <c r="S969" s="57">
        <v>0</v>
      </c>
      <c r="T969" s="57">
        <v>0</v>
      </c>
      <c r="U969" s="57">
        <v>0</v>
      </c>
      <c r="V969" s="57">
        <v>0</v>
      </c>
      <c r="W969" s="101">
        <v>1</v>
      </c>
      <c r="X969" s="57">
        <f t="shared" si="635"/>
        <v>251476.8</v>
      </c>
      <c r="Y969" s="101">
        <v>1</v>
      </c>
      <c r="Z969" s="57">
        <f t="shared" si="602"/>
        <v>296847.7</v>
      </c>
      <c r="AA969" s="73"/>
      <c r="AB969" s="74"/>
      <c r="AC969" s="74"/>
    </row>
    <row r="970" spans="1:29" s="36" customFormat="1" ht="30" x14ac:dyDescent="0.25">
      <c r="A970" s="101">
        <v>955</v>
      </c>
      <c r="B970" s="75">
        <v>650</v>
      </c>
      <c r="C970" s="55" t="s">
        <v>2027</v>
      </c>
      <c r="D970" s="56">
        <f>'Прил.1.1 -перечень домов'!D975</f>
        <v>1942</v>
      </c>
      <c r="E970" s="57">
        <v>6299.2</v>
      </c>
      <c r="F970" s="76">
        <f>SUM('Прил.1.1 -перечень домов'!J975)*(3.9*31+4.13*26+6.71*16+7.69*12+8.45*12+9.29*252)</f>
        <v>15341139.84</v>
      </c>
      <c r="G970" s="57">
        <f t="shared" si="632"/>
        <v>15932559.810000001</v>
      </c>
      <c r="H970" s="57">
        <v>0</v>
      </c>
      <c r="I970" s="57">
        <v>0</v>
      </c>
      <c r="J970" s="57">
        <v>0</v>
      </c>
      <c r="K970" s="57">
        <v>0</v>
      </c>
      <c r="L970" s="54">
        <v>0</v>
      </c>
      <c r="M970" s="57">
        <v>0</v>
      </c>
      <c r="N970" s="57">
        <v>2320</v>
      </c>
      <c r="O970" s="57">
        <v>6596</v>
      </c>
      <c r="P970" s="57">
        <f t="shared" si="634"/>
        <v>15302720</v>
      </c>
      <c r="Q970" s="57">
        <v>0</v>
      </c>
      <c r="R970" s="57">
        <v>0</v>
      </c>
      <c r="S970" s="57">
        <v>0</v>
      </c>
      <c r="T970" s="57">
        <v>0</v>
      </c>
      <c r="U970" s="57">
        <v>0</v>
      </c>
      <c r="V970" s="57">
        <v>0</v>
      </c>
      <c r="W970" s="101">
        <v>1</v>
      </c>
      <c r="X970" s="57">
        <f t="shared" si="635"/>
        <v>302361.59999999998</v>
      </c>
      <c r="Y970" s="101">
        <v>1</v>
      </c>
      <c r="Z970" s="57">
        <f t="shared" si="602"/>
        <v>327478.21000000002</v>
      </c>
      <c r="AA970" s="73"/>
      <c r="AB970" s="74"/>
      <c r="AC970" s="74"/>
    </row>
    <row r="971" spans="1:29" s="36" customFormat="1" ht="30" x14ac:dyDescent="0.25">
      <c r="A971" s="101">
        <v>956</v>
      </c>
      <c r="B971" s="75">
        <v>651</v>
      </c>
      <c r="C971" s="55" t="s">
        <v>2028</v>
      </c>
      <c r="D971" s="56">
        <f>'Прил.1.1 -перечень домов'!D976</f>
        <v>1939</v>
      </c>
      <c r="E971" s="57">
        <v>5004.2</v>
      </c>
      <c r="F971" s="76">
        <f>SUM('Прил.1.1 -перечень домов'!J976)*(3.9*31+4.13*26+6.71*16+7.69*12+8.45*12+9.29*252)</f>
        <v>12622296.960000001</v>
      </c>
      <c r="G971" s="57">
        <f t="shared" si="632"/>
        <v>14738557.869999999</v>
      </c>
      <c r="H971" s="57">
        <v>0</v>
      </c>
      <c r="I971" s="57">
        <v>0</v>
      </c>
      <c r="J971" s="57">
        <v>0</v>
      </c>
      <c r="K971" s="57">
        <v>0</v>
      </c>
      <c r="L971" s="54">
        <v>0</v>
      </c>
      <c r="M971" s="57">
        <v>0</v>
      </c>
      <c r="N971" s="57">
        <v>2152</v>
      </c>
      <c r="O971" s="57">
        <v>6596</v>
      </c>
      <c r="P971" s="57">
        <f t="shared" si="634"/>
        <v>14194592</v>
      </c>
      <c r="Q971" s="57">
        <v>0</v>
      </c>
      <c r="R971" s="57">
        <v>0</v>
      </c>
      <c r="S971" s="57">
        <v>0</v>
      </c>
      <c r="T971" s="57">
        <v>0</v>
      </c>
      <c r="U971" s="57">
        <v>0</v>
      </c>
      <c r="V971" s="57">
        <v>0</v>
      </c>
      <c r="W971" s="101">
        <v>1</v>
      </c>
      <c r="X971" s="57">
        <f t="shared" si="635"/>
        <v>240201.60000000001</v>
      </c>
      <c r="Y971" s="101">
        <v>1</v>
      </c>
      <c r="Z971" s="57">
        <f t="shared" si="602"/>
        <v>303764.27</v>
      </c>
      <c r="AA971" s="73"/>
      <c r="AB971" s="74"/>
      <c r="AC971" s="74"/>
    </row>
    <row r="972" spans="1:29" s="36" customFormat="1" ht="30" x14ac:dyDescent="0.25">
      <c r="A972" s="101">
        <v>957</v>
      </c>
      <c r="B972" s="75">
        <v>652</v>
      </c>
      <c r="C972" s="55" t="s">
        <v>2029</v>
      </c>
      <c r="D972" s="56">
        <f>'Прил.1.1 -перечень домов'!D977</f>
        <v>1955</v>
      </c>
      <c r="E972" s="57">
        <v>10994.6</v>
      </c>
      <c r="F972" s="76">
        <f>SUM('Прил.1.1 -перечень домов'!J977)*(3.9*31+4.13*26+6.71*16+7.69*12+8.45*12+9.29*252)</f>
        <v>27725193.600000001</v>
      </c>
      <c r="G972" s="57">
        <f t="shared" si="632"/>
        <v>24127992.66</v>
      </c>
      <c r="H972" s="57">
        <v>0</v>
      </c>
      <c r="I972" s="57">
        <v>0</v>
      </c>
      <c r="J972" s="57">
        <v>0</v>
      </c>
      <c r="K972" s="57">
        <v>0</v>
      </c>
      <c r="L972" s="54">
        <v>0</v>
      </c>
      <c r="M972" s="57">
        <v>0</v>
      </c>
      <c r="N972" s="57">
        <v>3503</v>
      </c>
      <c r="O972" s="57">
        <v>6596</v>
      </c>
      <c r="P972" s="57">
        <f t="shared" si="634"/>
        <v>23105788</v>
      </c>
      <c r="Q972" s="57">
        <v>0</v>
      </c>
      <c r="R972" s="57">
        <v>0</v>
      </c>
      <c r="S972" s="57">
        <v>0</v>
      </c>
      <c r="T972" s="57">
        <v>0</v>
      </c>
      <c r="U972" s="57">
        <v>0</v>
      </c>
      <c r="V972" s="57">
        <v>0</v>
      </c>
      <c r="W972" s="101">
        <v>1</v>
      </c>
      <c r="X972" s="57">
        <f t="shared" si="635"/>
        <v>527740.80000000005</v>
      </c>
      <c r="Y972" s="101">
        <v>1</v>
      </c>
      <c r="Z972" s="57">
        <f t="shared" si="602"/>
        <v>494463.86</v>
      </c>
      <c r="AA972" s="73"/>
      <c r="AB972" s="74"/>
      <c r="AC972" s="74"/>
    </row>
    <row r="973" spans="1:29" s="36" customFormat="1" ht="30" x14ac:dyDescent="0.25">
      <c r="A973" s="101">
        <v>958</v>
      </c>
      <c r="B973" s="75">
        <v>653</v>
      </c>
      <c r="C973" s="55" t="s">
        <v>2030</v>
      </c>
      <c r="D973" s="56">
        <f>'Прил.1.1 -перечень домов'!D978</f>
        <v>1978</v>
      </c>
      <c r="E973" s="57">
        <v>10267.629999999999</v>
      </c>
      <c r="F973" s="76">
        <f>SUM('Прил.1.1 -перечень домов'!J978)*(3.9*31+4.13*26+6.71*16+7.69*12+8.45*12+9.29*252)</f>
        <v>26946109.629999999</v>
      </c>
      <c r="G973" s="57">
        <f t="shared" si="632"/>
        <v>12577294.390000001</v>
      </c>
      <c r="H973" s="57">
        <v>0</v>
      </c>
      <c r="I973" s="57">
        <v>0</v>
      </c>
      <c r="J973" s="57">
        <v>0</v>
      </c>
      <c r="K973" s="57">
        <v>0</v>
      </c>
      <c r="L973" s="54">
        <v>0</v>
      </c>
      <c r="M973" s="57">
        <v>0</v>
      </c>
      <c r="N973" s="57">
        <v>2453.6</v>
      </c>
      <c r="O973" s="57">
        <v>4822</v>
      </c>
      <c r="P973" s="57">
        <f t="shared" si="634"/>
        <v>11831259.199999999</v>
      </c>
      <c r="Q973" s="57">
        <v>0</v>
      </c>
      <c r="R973" s="57">
        <v>0</v>
      </c>
      <c r="S973" s="57">
        <v>0</v>
      </c>
      <c r="T973" s="57">
        <v>0</v>
      </c>
      <c r="U973" s="57">
        <v>0</v>
      </c>
      <c r="V973" s="57">
        <v>0</v>
      </c>
      <c r="W973" s="101">
        <v>1</v>
      </c>
      <c r="X973" s="57">
        <f t="shared" si="635"/>
        <v>492846.24</v>
      </c>
      <c r="Y973" s="101">
        <v>1</v>
      </c>
      <c r="Z973" s="57">
        <f t="shared" si="602"/>
        <v>253188.95</v>
      </c>
      <c r="AA973" s="73"/>
      <c r="AB973" s="74"/>
      <c r="AC973" s="74"/>
    </row>
    <row r="974" spans="1:29" s="36" customFormat="1" ht="30" x14ac:dyDescent="0.25">
      <c r="A974" s="101">
        <v>959</v>
      </c>
      <c r="B974" s="75">
        <v>654</v>
      </c>
      <c r="C974" s="55" t="s">
        <v>2031</v>
      </c>
      <c r="D974" s="56">
        <f>'Прил.1.1 -перечень домов'!D979</f>
        <v>1972</v>
      </c>
      <c r="E974" s="57">
        <v>9316.6299999999992</v>
      </c>
      <c r="F974" s="76">
        <f>SUM('Прил.1.1 -перечень домов'!J979)*(3.9*31+4.13*26+6.71*16+7.69*12+8.45*12+9.29*252)</f>
        <v>24882435.550000001</v>
      </c>
      <c r="G974" s="57">
        <f t="shared" si="632"/>
        <v>12299156.439999999</v>
      </c>
      <c r="H974" s="57">
        <v>0</v>
      </c>
      <c r="I974" s="57">
        <v>0</v>
      </c>
      <c r="J974" s="57">
        <v>0</v>
      </c>
      <c r="K974" s="57">
        <v>0</v>
      </c>
      <c r="L974" s="54">
        <v>0</v>
      </c>
      <c r="M974" s="57">
        <v>0</v>
      </c>
      <c r="N974" s="57">
        <v>1947.9</v>
      </c>
      <c r="O974" s="57">
        <v>5957</v>
      </c>
      <c r="P974" s="57">
        <f t="shared" si="634"/>
        <v>11603640.300000001</v>
      </c>
      <c r="Q974" s="57">
        <v>0</v>
      </c>
      <c r="R974" s="57">
        <v>0</v>
      </c>
      <c r="S974" s="57">
        <v>0</v>
      </c>
      <c r="T974" s="57">
        <v>0</v>
      </c>
      <c r="U974" s="57">
        <v>0</v>
      </c>
      <c r="V974" s="57">
        <v>0</v>
      </c>
      <c r="W974" s="101">
        <v>1</v>
      </c>
      <c r="X974" s="57">
        <f t="shared" si="635"/>
        <v>447198.24</v>
      </c>
      <c r="Y974" s="101">
        <v>1</v>
      </c>
      <c r="Z974" s="57">
        <f t="shared" si="602"/>
        <v>248317.9</v>
      </c>
      <c r="AA974" s="73"/>
      <c r="AB974" s="74"/>
      <c r="AC974" s="74"/>
    </row>
    <row r="975" spans="1:29" s="36" customFormat="1" ht="31.5" customHeight="1" x14ac:dyDescent="0.25">
      <c r="A975" s="101">
        <v>960</v>
      </c>
      <c r="B975" s="75">
        <v>655</v>
      </c>
      <c r="C975" s="55" t="s">
        <v>2032</v>
      </c>
      <c r="D975" s="56">
        <f>'Прил.1.1 -перечень домов'!D980</f>
        <v>1973</v>
      </c>
      <c r="E975" s="57">
        <v>5043.3999999999996</v>
      </c>
      <c r="F975" s="76">
        <f>SUM('Прил.1.1 -перечень домов'!J980)*(3.9*31+4.13*26+6.71*16+7.69*12+8.45*12+9.29*252)</f>
        <v>13216182.720000001</v>
      </c>
      <c r="G975" s="57">
        <f t="shared" si="632"/>
        <v>11902076.32</v>
      </c>
      <c r="H975" s="57">
        <v>0</v>
      </c>
      <c r="I975" s="57">
        <v>0</v>
      </c>
      <c r="J975" s="57">
        <v>0</v>
      </c>
      <c r="K975" s="57">
        <v>0</v>
      </c>
      <c r="L975" s="54">
        <v>0</v>
      </c>
      <c r="M975" s="57">
        <v>0</v>
      </c>
      <c r="N975" s="57">
        <v>1730.7</v>
      </c>
      <c r="O975" s="57">
        <v>6596</v>
      </c>
      <c r="P975" s="57">
        <f t="shared" si="634"/>
        <v>11415697.199999999</v>
      </c>
      <c r="Q975" s="57">
        <v>0</v>
      </c>
      <c r="R975" s="57">
        <v>0</v>
      </c>
      <c r="S975" s="57">
        <v>0</v>
      </c>
      <c r="T975" s="57">
        <v>0</v>
      </c>
      <c r="U975" s="57">
        <v>0</v>
      </c>
      <c r="V975" s="57">
        <v>0</v>
      </c>
      <c r="W975" s="101">
        <v>1</v>
      </c>
      <c r="X975" s="57">
        <f t="shared" si="635"/>
        <v>242083.20000000001</v>
      </c>
      <c r="Y975" s="101">
        <v>1</v>
      </c>
      <c r="Z975" s="57">
        <f t="shared" si="602"/>
        <v>244295.92</v>
      </c>
      <c r="AA975" s="73"/>
      <c r="AB975" s="74"/>
      <c r="AC975" s="74"/>
    </row>
    <row r="976" spans="1:29" s="36" customFormat="1" ht="30" x14ac:dyDescent="0.25">
      <c r="A976" s="101">
        <v>961</v>
      </c>
      <c r="B976" s="75">
        <v>656</v>
      </c>
      <c r="C976" s="55" t="s">
        <v>2033</v>
      </c>
      <c r="D976" s="56">
        <f>'Прил.1.1 -перечень домов'!D981</f>
        <v>1978</v>
      </c>
      <c r="E976" s="57">
        <v>8551.4</v>
      </c>
      <c r="F976" s="76">
        <f>SUM('Прил.1.1 -перечень домов'!J981)*(3.9*31+4.13*26+6.71*16+7.69*12+8.45*12+9.29*252)</f>
        <v>22083135.359999999</v>
      </c>
      <c r="G976" s="57">
        <f t="shared" si="632"/>
        <v>6586163.9400000004</v>
      </c>
      <c r="H976" s="57">
        <v>0</v>
      </c>
      <c r="I976" s="57">
        <v>0</v>
      </c>
      <c r="J976" s="57">
        <v>0</v>
      </c>
      <c r="K976" s="57">
        <v>0</v>
      </c>
      <c r="L976" s="54">
        <v>0</v>
      </c>
      <c r="M976" s="57">
        <v>0</v>
      </c>
      <c r="N976" s="57">
        <v>1253.9000000000001</v>
      </c>
      <c r="O976" s="57">
        <v>4822</v>
      </c>
      <c r="P976" s="57">
        <f t="shared" si="634"/>
        <v>6046305.7999999998</v>
      </c>
      <c r="Q976" s="57">
        <v>0</v>
      </c>
      <c r="R976" s="57">
        <v>0</v>
      </c>
      <c r="S976" s="57">
        <v>0</v>
      </c>
      <c r="T976" s="57">
        <v>0</v>
      </c>
      <c r="U976" s="57">
        <v>0</v>
      </c>
      <c r="V976" s="57">
        <v>0</v>
      </c>
      <c r="W976" s="101">
        <v>1</v>
      </c>
      <c r="X976" s="57">
        <f t="shared" si="635"/>
        <v>410467.2</v>
      </c>
      <c r="Y976" s="101">
        <v>1</v>
      </c>
      <c r="Z976" s="57">
        <f t="shared" si="602"/>
        <v>129390.94</v>
      </c>
      <c r="AA976" s="73"/>
      <c r="AB976" s="74"/>
      <c r="AC976" s="74"/>
    </row>
    <row r="977" spans="1:29" s="36" customFormat="1" ht="33" customHeight="1" x14ac:dyDescent="0.25">
      <c r="A977" s="101">
        <v>962</v>
      </c>
      <c r="B977" s="75">
        <v>657</v>
      </c>
      <c r="C977" s="55" t="s">
        <v>2034</v>
      </c>
      <c r="D977" s="56">
        <f>'Прил.1.1 -перечень домов'!D982</f>
        <v>1964</v>
      </c>
      <c r="E977" s="79">
        <v>3875.9</v>
      </c>
      <c r="F977" s="76">
        <f>SUM('Прил.1.1 -перечень домов'!J982)*(3.9*31+4.13*26+6.71*16+7.69*12+8.45*12+9.29*252)</f>
        <v>10242448.32</v>
      </c>
      <c r="G977" s="57">
        <f t="shared" si="632"/>
        <v>3493337.04</v>
      </c>
      <c r="H977" s="78">
        <v>0</v>
      </c>
      <c r="I977" s="78">
        <v>0</v>
      </c>
      <c r="J977" s="57">
        <f>E977*855</f>
        <v>3313894.5</v>
      </c>
      <c r="K977" s="78">
        <v>0</v>
      </c>
      <c r="L977" s="54">
        <v>0</v>
      </c>
      <c r="M977" s="78">
        <v>0</v>
      </c>
      <c r="N977" s="78">
        <v>0</v>
      </c>
      <c r="O977" s="78"/>
      <c r="P977" s="78">
        <v>0</v>
      </c>
      <c r="Q977" s="78">
        <v>0</v>
      </c>
      <c r="R977" s="78">
        <v>0</v>
      </c>
      <c r="S977" s="78">
        <v>0</v>
      </c>
      <c r="T977" s="78">
        <v>0</v>
      </c>
      <c r="U977" s="78">
        <v>0</v>
      </c>
      <c r="V977" s="78">
        <v>0</v>
      </c>
      <c r="W977" s="101">
        <v>1</v>
      </c>
      <c r="X977" s="57">
        <f>E977*28</f>
        <v>108525.2</v>
      </c>
      <c r="Y977" s="101">
        <v>1</v>
      </c>
      <c r="Z977" s="57">
        <f t="shared" si="602"/>
        <v>70917.34</v>
      </c>
      <c r="AA977" s="73"/>
      <c r="AB977" s="74"/>
      <c r="AC977" s="74"/>
    </row>
    <row r="978" spans="1:29" s="36" customFormat="1" ht="42.75" customHeight="1" x14ac:dyDescent="0.25">
      <c r="A978" s="101">
        <v>963</v>
      </c>
      <c r="B978" s="75">
        <v>658</v>
      </c>
      <c r="C978" s="55" t="s">
        <v>2035</v>
      </c>
      <c r="D978" s="56">
        <f>'Прил.1.1 -перечень домов'!D983</f>
        <v>1982</v>
      </c>
      <c r="E978" s="57">
        <v>4616.1000000000004</v>
      </c>
      <c r="F978" s="76">
        <f>SUM('Прил.1.1 -перечень домов'!J983)*(3.9*31+4.13*26+6.71*16+7.69*12+8.45*12+9.29*252)</f>
        <v>11155809.6</v>
      </c>
      <c r="G978" s="57">
        <f t="shared" si="632"/>
        <v>3166836.9</v>
      </c>
      <c r="H978" s="57">
        <v>0</v>
      </c>
      <c r="I978" s="57">
        <v>0</v>
      </c>
      <c r="J978" s="57">
        <v>0</v>
      </c>
      <c r="K978" s="57">
        <v>0</v>
      </c>
      <c r="L978" s="54">
        <v>0</v>
      </c>
      <c r="M978" s="57">
        <v>0</v>
      </c>
      <c r="N978" s="57">
        <v>598</v>
      </c>
      <c r="O978" s="57">
        <v>4822</v>
      </c>
      <c r="P978" s="57">
        <f t="shared" ref="P978:P981" si="636">O978*N978</f>
        <v>2883556</v>
      </c>
      <c r="Q978" s="57">
        <v>0</v>
      </c>
      <c r="R978" s="57">
        <v>0</v>
      </c>
      <c r="S978" s="57">
        <v>0</v>
      </c>
      <c r="T978" s="57">
        <v>0</v>
      </c>
      <c r="U978" s="57">
        <v>0</v>
      </c>
      <c r="V978" s="57">
        <v>0</v>
      </c>
      <c r="W978" s="101">
        <v>1</v>
      </c>
      <c r="X978" s="57">
        <f t="shared" si="635"/>
        <v>221572.8</v>
      </c>
      <c r="Y978" s="101">
        <v>1</v>
      </c>
      <c r="Z978" s="57">
        <f t="shared" si="602"/>
        <v>61708.1</v>
      </c>
      <c r="AA978" s="73"/>
      <c r="AB978" s="74"/>
      <c r="AC978" s="74"/>
    </row>
    <row r="979" spans="1:29" s="36" customFormat="1" ht="30" x14ac:dyDescent="0.25">
      <c r="A979" s="101">
        <v>964</v>
      </c>
      <c r="B979" s="75">
        <v>659</v>
      </c>
      <c r="C979" s="55" t="s">
        <v>2036</v>
      </c>
      <c r="D979" s="56">
        <f>'Прил.1.1 -перечень домов'!D984</f>
        <v>1971</v>
      </c>
      <c r="E979" s="57">
        <v>4914.1000000000004</v>
      </c>
      <c r="F979" s="76">
        <f>SUM('Прил.1.1 -перечень домов'!J984)*(3.9*31+4.13*26+6.71*16+7.69*12+8.45*12+9.29*252)</f>
        <v>13105385.279999999</v>
      </c>
      <c r="G979" s="57">
        <f t="shared" si="632"/>
        <v>8758377.1199999992</v>
      </c>
      <c r="H979" s="57">
        <v>0</v>
      </c>
      <c r="I979" s="57">
        <v>0</v>
      </c>
      <c r="J979" s="57">
        <v>0</v>
      </c>
      <c r="K979" s="57">
        <v>0</v>
      </c>
      <c r="L979" s="54">
        <v>0</v>
      </c>
      <c r="M979" s="57">
        <v>0</v>
      </c>
      <c r="N979" s="57">
        <v>1265</v>
      </c>
      <c r="O979" s="57">
        <v>6596</v>
      </c>
      <c r="P979" s="57">
        <f t="shared" si="636"/>
        <v>8343940</v>
      </c>
      <c r="Q979" s="57">
        <v>0</v>
      </c>
      <c r="R979" s="57">
        <v>0</v>
      </c>
      <c r="S979" s="57">
        <v>0</v>
      </c>
      <c r="T979" s="57">
        <v>0</v>
      </c>
      <c r="U979" s="57">
        <v>0</v>
      </c>
      <c r="V979" s="57">
        <v>0</v>
      </c>
      <c r="W979" s="101">
        <v>1</v>
      </c>
      <c r="X979" s="57">
        <f t="shared" si="635"/>
        <v>235876.8</v>
      </c>
      <c r="Y979" s="101">
        <v>1</v>
      </c>
      <c r="Z979" s="57">
        <f t="shared" si="602"/>
        <v>178560.32</v>
      </c>
      <c r="AA979" s="73"/>
      <c r="AB979" s="74"/>
      <c r="AC979" s="74"/>
    </row>
    <row r="980" spans="1:29" s="36" customFormat="1" ht="30" x14ac:dyDescent="0.25">
      <c r="A980" s="101">
        <v>965</v>
      </c>
      <c r="B980" s="75">
        <v>660</v>
      </c>
      <c r="C980" s="55" t="s">
        <v>2037</v>
      </c>
      <c r="D980" s="56">
        <f>'Прил.1.1 -перечень домов'!D985</f>
        <v>1987</v>
      </c>
      <c r="E980" s="57">
        <v>9762.41</v>
      </c>
      <c r="F980" s="76">
        <f>SUM('Прил.1.1 -перечень домов'!J985)*(3.9*31+4.13*26+6.71*16+7.69*12+8.45*12+9.29*252)</f>
        <v>24854248.219999999</v>
      </c>
      <c r="G980" s="57">
        <f t="shared" si="632"/>
        <v>12056092.08</v>
      </c>
      <c r="H980" s="57">
        <v>0</v>
      </c>
      <c r="I980" s="57">
        <v>0</v>
      </c>
      <c r="J980" s="57">
        <v>0</v>
      </c>
      <c r="K980" s="57">
        <v>0</v>
      </c>
      <c r="L980" s="54">
        <v>0</v>
      </c>
      <c r="M980" s="57">
        <v>0</v>
      </c>
      <c r="N980" s="57">
        <v>2352.6999999999998</v>
      </c>
      <c r="O980" s="57">
        <v>4822</v>
      </c>
      <c r="P980" s="57">
        <f t="shared" si="636"/>
        <v>11344719.4</v>
      </c>
      <c r="Q980" s="57">
        <v>0</v>
      </c>
      <c r="R980" s="57">
        <v>0</v>
      </c>
      <c r="S980" s="57">
        <v>0</v>
      </c>
      <c r="T980" s="57">
        <v>0</v>
      </c>
      <c r="U980" s="57">
        <v>0</v>
      </c>
      <c r="V980" s="57">
        <v>0</v>
      </c>
      <c r="W980" s="101">
        <v>1</v>
      </c>
      <c r="X980" s="57">
        <f t="shared" si="635"/>
        <v>468595.68</v>
      </c>
      <c r="Y980" s="101">
        <v>1</v>
      </c>
      <c r="Z980" s="57">
        <f t="shared" si="602"/>
        <v>242777</v>
      </c>
      <c r="AA980" s="73"/>
      <c r="AB980" s="74"/>
      <c r="AC980" s="74"/>
    </row>
    <row r="981" spans="1:29" s="36" customFormat="1" ht="30" x14ac:dyDescent="0.25">
      <c r="A981" s="101">
        <v>966</v>
      </c>
      <c r="B981" s="75">
        <v>661</v>
      </c>
      <c r="C981" s="55" t="s">
        <v>2038</v>
      </c>
      <c r="D981" s="56">
        <f>'Прил.1.1 -перечень домов'!D986</f>
        <v>1938</v>
      </c>
      <c r="E981" s="57">
        <v>799.2</v>
      </c>
      <c r="F981" s="76">
        <f>SUM('Прил.1.1 -перечень домов'!J986)*(3.9*31+4.13*26+6.71*16+7.69*12+8.45*12+9.29*252)</f>
        <v>2078169.6</v>
      </c>
      <c r="G981" s="57">
        <f t="shared" si="632"/>
        <v>3306228.76</v>
      </c>
      <c r="H981" s="57">
        <v>0</v>
      </c>
      <c r="I981" s="57">
        <v>0</v>
      </c>
      <c r="J981" s="57">
        <v>0</v>
      </c>
      <c r="K981" s="57">
        <v>0</v>
      </c>
      <c r="L981" s="54">
        <v>0</v>
      </c>
      <c r="M981" s="57">
        <v>0</v>
      </c>
      <c r="N981" s="57">
        <v>680</v>
      </c>
      <c r="O981" s="57">
        <v>4705</v>
      </c>
      <c r="P981" s="57">
        <f t="shared" si="636"/>
        <v>3199400</v>
      </c>
      <c r="Q981" s="57">
        <v>0</v>
      </c>
      <c r="R981" s="57">
        <v>0</v>
      </c>
      <c r="S981" s="57">
        <v>0</v>
      </c>
      <c r="T981" s="57">
        <v>0</v>
      </c>
      <c r="U981" s="57">
        <v>0</v>
      </c>
      <c r="V981" s="57">
        <v>0</v>
      </c>
      <c r="W981" s="101">
        <v>1</v>
      </c>
      <c r="X981" s="57">
        <f t="shared" si="635"/>
        <v>38361.599999999999</v>
      </c>
      <c r="Y981" s="101">
        <v>1</v>
      </c>
      <c r="Z981" s="57">
        <f t="shared" si="602"/>
        <v>68467.16</v>
      </c>
      <c r="AA981" s="73"/>
      <c r="AB981" s="74"/>
      <c r="AC981" s="74"/>
    </row>
    <row r="982" spans="1:29" s="36" customFormat="1" ht="30" x14ac:dyDescent="0.25">
      <c r="A982" s="101">
        <v>967</v>
      </c>
      <c r="B982" s="75">
        <v>662</v>
      </c>
      <c r="C982" s="55" t="s">
        <v>2039</v>
      </c>
      <c r="D982" s="56">
        <f>'Прил.1.1 -перечень домов'!D987</f>
        <v>2009</v>
      </c>
      <c r="E982" s="79">
        <v>757</v>
      </c>
      <c r="F982" s="76">
        <f>SUM('Прил.1.1 -перечень домов'!J987)*(3.9*31+4.13*26+6.71*16+7.69*12+8.45*12+9.29*252)</f>
        <v>1946992.32</v>
      </c>
      <c r="G982" s="57">
        <f t="shared" si="632"/>
        <v>603880.85</v>
      </c>
      <c r="H982" s="57">
        <f t="shared" ref="H982" si="637">E982*735</f>
        <v>556395</v>
      </c>
      <c r="I982" s="78">
        <v>0</v>
      </c>
      <c r="J982" s="78">
        <v>0</v>
      </c>
      <c r="K982" s="78">
        <v>0</v>
      </c>
      <c r="L982" s="54">
        <v>0</v>
      </c>
      <c r="M982" s="78">
        <v>0</v>
      </c>
      <c r="N982" s="78">
        <v>0</v>
      </c>
      <c r="O982" s="78"/>
      <c r="P982" s="78">
        <v>0</v>
      </c>
      <c r="Q982" s="78">
        <v>0</v>
      </c>
      <c r="R982" s="78">
        <v>0</v>
      </c>
      <c r="S982" s="78">
        <v>0</v>
      </c>
      <c r="T982" s="78">
        <v>0</v>
      </c>
      <c r="U982" s="78">
        <v>0</v>
      </c>
      <c r="V982" s="78">
        <v>0</v>
      </c>
      <c r="W982" s="101">
        <v>1</v>
      </c>
      <c r="X982" s="57">
        <f>E982*47</f>
        <v>35579</v>
      </c>
      <c r="Y982" s="101">
        <v>1</v>
      </c>
      <c r="Z982" s="57">
        <f t="shared" si="602"/>
        <v>11906.85</v>
      </c>
      <c r="AA982" s="73"/>
      <c r="AB982" s="74"/>
      <c r="AC982" s="74"/>
    </row>
    <row r="983" spans="1:29" s="36" customFormat="1" ht="30" x14ac:dyDescent="0.25">
      <c r="A983" s="101">
        <v>968</v>
      </c>
      <c r="B983" s="75">
        <v>663</v>
      </c>
      <c r="C983" s="55" t="s">
        <v>2040</v>
      </c>
      <c r="D983" s="56">
        <f>'Прил.1.1 -перечень домов'!D988</f>
        <v>1955</v>
      </c>
      <c r="E983" s="57">
        <v>784</v>
      </c>
      <c r="F983" s="76">
        <f>SUM('Прил.1.1 -перечень домов'!J988)*(3.9*31+4.13*26+6.71*16+7.69*12+8.45*12+9.29*252)</f>
        <v>1986316.8</v>
      </c>
      <c r="G983" s="57">
        <f t="shared" si="632"/>
        <v>3459281.14</v>
      </c>
      <c r="H983" s="57">
        <v>0</v>
      </c>
      <c r="I983" s="57">
        <v>0</v>
      </c>
      <c r="J983" s="57">
        <v>0</v>
      </c>
      <c r="K983" s="57">
        <v>0</v>
      </c>
      <c r="L983" s="54">
        <v>0</v>
      </c>
      <c r="M983" s="57">
        <v>0</v>
      </c>
      <c r="N983" s="57">
        <v>712</v>
      </c>
      <c r="O983" s="57">
        <v>4705</v>
      </c>
      <c r="P983" s="57">
        <f>O983*N983</f>
        <v>3349960</v>
      </c>
      <c r="Q983" s="57">
        <v>0</v>
      </c>
      <c r="R983" s="57">
        <v>0</v>
      </c>
      <c r="S983" s="57">
        <v>0</v>
      </c>
      <c r="T983" s="57">
        <v>0</v>
      </c>
      <c r="U983" s="57">
        <v>0</v>
      </c>
      <c r="V983" s="57">
        <v>0</v>
      </c>
      <c r="W983" s="101">
        <v>1</v>
      </c>
      <c r="X983" s="57">
        <f t="shared" si="635"/>
        <v>37632</v>
      </c>
      <c r="Y983" s="101">
        <v>1</v>
      </c>
      <c r="Z983" s="57">
        <f t="shared" si="602"/>
        <v>71689.14</v>
      </c>
      <c r="AA983" s="73"/>
      <c r="AB983" s="74"/>
      <c r="AC983" s="74"/>
    </row>
    <row r="984" spans="1:29" s="36" customFormat="1" ht="30" x14ac:dyDescent="0.25">
      <c r="A984" s="101">
        <v>969</v>
      </c>
      <c r="B984" s="75">
        <v>664</v>
      </c>
      <c r="C984" s="55" t="s">
        <v>2041</v>
      </c>
      <c r="D984" s="56">
        <f>'Прил.1.1 -перечень домов'!D989</f>
        <v>1990</v>
      </c>
      <c r="E984" s="79">
        <v>3350.6</v>
      </c>
      <c r="F984" s="76">
        <f>SUM('Прил.1.1 -перечень домов'!J989)*(3.9*31+4.13*26+6.71*16+7.69*12+8.45*12+9.29*252)</f>
        <v>8356882.5599999996</v>
      </c>
      <c r="G984" s="57">
        <f t="shared" si="632"/>
        <v>9431201.8699999992</v>
      </c>
      <c r="H984" s="78">
        <v>0</v>
      </c>
      <c r="I984" s="57">
        <f t="shared" ref="I984:I985" si="638">E984*2700</f>
        <v>9046620</v>
      </c>
      <c r="J984" s="78">
        <v>0</v>
      </c>
      <c r="K984" s="78">
        <v>0</v>
      </c>
      <c r="L984" s="54">
        <v>0</v>
      </c>
      <c r="M984" s="78">
        <v>0</v>
      </c>
      <c r="N984" s="78">
        <v>0</v>
      </c>
      <c r="O984" s="78"/>
      <c r="P984" s="78">
        <v>0</v>
      </c>
      <c r="Q984" s="78">
        <v>0</v>
      </c>
      <c r="R984" s="78">
        <v>0</v>
      </c>
      <c r="S984" s="78">
        <v>0</v>
      </c>
      <c r="T984" s="78">
        <v>0</v>
      </c>
      <c r="U984" s="78">
        <v>0</v>
      </c>
      <c r="V984" s="78">
        <v>0</v>
      </c>
      <c r="W984" s="101">
        <v>1</v>
      </c>
      <c r="X984" s="57">
        <f>E984*57</f>
        <v>190984.2</v>
      </c>
      <c r="Y984" s="101">
        <v>1</v>
      </c>
      <c r="Z984" s="57">
        <f t="shared" si="602"/>
        <v>193597.67</v>
      </c>
      <c r="AA984" s="73"/>
      <c r="AB984" s="74"/>
      <c r="AC984" s="74"/>
    </row>
    <row r="985" spans="1:29" s="36" customFormat="1" ht="30" x14ac:dyDescent="0.25">
      <c r="A985" s="101">
        <v>970</v>
      </c>
      <c r="B985" s="75">
        <v>665</v>
      </c>
      <c r="C985" s="55" t="s">
        <v>2042</v>
      </c>
      <c r="D985" s="56">
        <f>'Прил.1.1 -перечень домов'!D990</f>
        <v>1978</v>
      </c>
      <c r="E985" s="79">
        <v>3685.9</v>
      </c>
      <c r="F985" s="76">
        <f>SUM('Прил.1.1 -перечень домов'!J990)*(3.9*31+4.13*26+6.71*16+7.69*12+8.45*12+9.29*252)</f>
        <v>9733813.4399999995</v>
      </c>
      <c r="G985" s="57">
        <f t="shared" ref="G985:G992" si="639">H985+I985+J985+K985+M985+P985+R985+T985+V985+X985+Z985</f>
        <v>14658662.859999999</v>
      </c>
      <c r="H985" s="57">
        <v>0</v>
      </c>
      <c r="I985" s="57">
        <f t="shared" si="638"/>
        <v>9951930</v>
      </c>
      <c r="J985" s="57">
        <f>E985*855</f>
        <v>3151444.5</v>
      </c>
      <c r="K985" s="57">
        <f t="shared" ref="K985:K987" si="640">E985*228</f>
        <v>840385.2</v>
      </c>
      <c r="L985" s="54">
        <v>0</v>
      </c>
      <c r="M985" s="78">
        <v>0</v>
      </c>
      <c r="N985" s="79">
        <v>0</v>
      </c>
      <c r="O985" s="79"/>
      <c r="P985" s="78">
        <v>0</v>
      </c>
      <c r="Q985" s="78">
        <v>0</v>
      </c>
      <c r="R985" s="78">
        <v>0</v>
      </c>
      <c r="S985" s="78">
        <v>0</v>
      </c>
      <c r="T985" s="78">
        <v>0</v>
      </c>
      <c r="U985" s="78">
        <v>0</v>
      </c>
      <c r="V985" s="78">
        <v>0</v>
      </c>
      <c r="W985" s="101">
        <v>3</v>
      </c>
      <c r="X985" s="57">
        <f>E985*57+E985*28+E985*28</f>
        <v>416506.7</v>
      </c>
      <c r="Y985" s="101">
        <v>3</v>
      </c>
      <c r="Z985" s="57">
        <f t="shared" si="602"/>
        <v>298396.46000000002</v>
      </c>
      <c r="AA985" s="73"/>
      <c r="AB985" s="74"/>
      <c r="AC985" s="74"/>
    </row>
    <row r="986" spans="1:29" s="36" customFormat="1" ht="30" x14ac:dyDescent="0.25">
      <c r="A986" s="101">
        <v>971</v>
      </c>
      <c r="B986" s="75">
        <v>666</v>
      </c>
      <c r="C986" s="55" t="s">
        <v>2043</v>
      </c>
      <c r="D986" s="56">
        <f>'Прил.1.1 -перечень домов'!D991</f>
        <v>1977</v>
      </c>
      <c r="E986" s="79">
        <v>6475.5</v>
      </c>
      <c r="F986" s="76">
        <f>SUM('Прил.1.1 -перечень домов'!J991)*(3.9*31+4.13*26+6.71*16+7.69*12+8.45*12+9.29*252)</f>
        <v>16661523.84</v>
      </c>
      <c r="G986" s="57">
        <f t="shared" si="639"/>
        <v>5165694.1399999997</v>
      </c>
      <c r="H986" s="57">
        <f t="shared" ref="H986" si="641">E986*735</f>
        <v>4759492.5</v>
      </c>
      <c r="I986" s="78">
        <v>0</v>
      </c>
      <c r="J986" s="78">
        <v>0</v>
      </c>
      <c r="K986" s="78">
        <v>0</v>
      </c>
      <c r="L986" s="54">
        <v>0</v>
      </c>
      <c r="M986" s="78">
        <v>0</v>
      </c>
      <c r="N986" s="79">
        <v>0</v>
      </c>
      <c r="O986" s="79"/>
      <c r="P986" s="78">
        <v>0</v>
      </c>
      <c r="Q986" s="78">
        <v>0</v>
      </c>
      <c r="R986" s="78">
        <v>0</v>
      </c>
      <c r="S986" s="78">
        <v>0</v>
      </c>
      <c r="T986" s="78">
        <v>0</v>
      </c>
      <c r="U986" s="78">
        <v>0</v>
      </c>
      <c r="V986" s="78">
        <v>0</v>
      </c>
      <c r="W986" s="101">
        <v>1</v>
      </c>
      <c r="X986" s="57">
        <f>E986*47</f>
        <v>304348.5</v>
      </c>
      <c r="Y986" s="101">
        <v>1</v>
      </c>
      <c r="Z986" s="57">
        <f t="shared" si="602"/>
        <v>101853.14</v>
      </c>
      <c r="AA986" s="73"/>
      <c r="AB986" s="74"/>
      <c r="AC986" s="74"/>
    </row>
    <row r="987" spans="1:29" s="36" customFormat="1" ht="30" x14ac:dyDescent="0.25">
      <c r="A987" s="101">
        <v>972</v>
      </c>
      <c r="B987" s="75">
        <v>667</v>
      </c>
      <c r="C987" s="55" t="s">
        <v>2044</v>
      </c>
      <c r="D987" s="56">
        <f>'Прил.1.1 -перечень домов'!D992</f>
        <v>1967</v>
      </c>
      <c r="E987" s="79">
        <v>3028.5</v>
      </c>
      <c r="F987" s="76">
        <f>SUM('Прил.1.1 -перечень домов'!J992)*(3.9*31+4.13*26+6.71*16+7.69*12+8.45*12+9.29*252)</f>
        <v>7823562.2400000002</v>
      </c>
      <c r="G987" s="57">
        <f t="shared" si="639"/>
        <v>12044211.85</v>
      </c>
      <c r="H987" s="57">
        <v>0</v>
      </c>
      <c r="I987" s="57">
        <f>E987*2700</f>
        <v>8176950</v>
      </c>
      <c r="J987" s="57">
        <f>E987*855</f>
        <v>2589367.5</v>
      </c>
      <c r="K987" s="57">
        <f t="shared" si="640"/>
        <v>690498</v>
      </c>
      <c r="L987" s="54">
        <v>0</v>
      </c>
      <c r="M987" s="78">
        <v>0</v>
      </c>
      <c r="N987" s="79">
        <v>0</v>
      </c>
      <c r="O987" s="79"/>
      <c r="P987" s="78">
        <v>0</v>
      </c>
      <c r="Q987" s="78">
        <v>0</v>
      </c>
      <c r="R987" s="78">
        <v>0</v>
      </c>
      <c r="S987" s="78">
        <v>0</v>
      </c>
      <c r="T987" s="78">
        <v>0</v>
      </c>
      <c r="U987" s="78">
        <v>0</v>
      </c>
      <c r="V987" s="78">
        <v>0</v>
      </c>
      <c r="W987" s="101">
        <v>3</v>
      </c>
      <c r="X987" s="57">
        <f t="shared" ref="X987" si="642">E987*57+E987*28+E987*28</f>
        <v>342220.5</v>
      </c>
      <c r="Y987" s="101">
        <v>3</v>
      </c>
      <c r="Z987" s="57">
        <f t="shared" si="602"/>
        <v>245175.85</v>
      </c>
      <c r="AA987" s="73"/>
      <c r="AB987" s="74"/>
      <c r="AC987" s="74"/>
    </row>
    <row r="988" spans="1:29" s="36" customFormat="1" ht="30" x14ac:dyDescent="0.25">
      <c r="A988" s="101">
        <v>973</v>
      </c>
      <c r="B988" s="75">
        <v>668</v>
      </c>
      <c r="C988" s="55" t="s">
        <v>2045</v>
      </c>
      <c r="D988" s="56">
        <f>'Прил.1.1 -перечень домов'!D993</f>
        <v>1967</v>
      </c>
      <c r="E988" s="57">
        <v>4852.7</v>
      </c>
      <c r="F988" s="76">
        <f>SUM('Прил.1.1 -перечень домов'!J993)*(3.9*31+4.13*26+6.71*16+7.69*12+8.45*12+9.29*252)</f>
        <v>12616556.16</v>
      </c>
      <c r="G988" s="57">
        <f t="shared" si="639"/>
        <v>9132710.5600000005</v>
      </c>
      <c r="H988" s="57">
        <v>0</v>
      </c>
      <c r="I988" s="57">
        <v>0</v>
      </c>
      <c r="J988" s="57">
        <v>0</v>
      </c>
      <c r="K988" s="57">
        <v>0</v>
      </c>
      <c r="L988" s="54">
        <v>0</v>
      </c>
      <c r="M988" s="57">
        <v>0</v>
      </c>
      <c r="N988" s="57">
        <v>1321</v>
      </c>
      <c r="O988" s="57">
        <v>6596</v>
      </c>
      <c r="P988" s="57">
        <f t="shared" ref="P988:P990" si="643">O988*N988</f>
        <v>8713316</v>
      </c>
      <c r="Q988" s="57">
        <v>0</v>
      </c>
      <c r="R988" s="57">
        <v>0</v>
      </c>
      <c r="S988" s="57">
        <v>0</v>
      </c>
      <c r="T988" s="57">
        <v>0</v>
      </c>
      <c r="U988" s="57">
        <v>0</v>
      </c>
      <c r="V988" s="57">
        <v>0</v>
      </c>
      <c r="W988" s="101">
        <v>1</v>
      </c>
      <c r="X988" s="57">
        <f t="shared" ref="X988:X992" si="644">E988*48</f>
        <v>232929.6</v>
      </c>
      <c r="Y988" s="101">
        <v>1</v>
      </c>
      <c r="Z988" s="57">
        <f t="shared" si="602"/>
        <v>186464.96</v>
      </c>
      <c r="AA988" s="73"/>
      <c r="AB988" s="74"/>
      <c r="AC988" s="74"/>
    </row>
    <row r="989" spans="1:29" s="36" customFormat="1" ht="30" x14ac:dyDescent="0.25">
      <c r="A989" s="101">
        <v>974</v>
      </c>
      <c r="B989" s="75">
        <v>669</v>
      </c>
      <c r="C989" s="55" t="s">
        <v>2046</v>
      </c>
      <c r="D989" s="56">
        <f>'Прил.1.1 -перечень домов'!D994</f>
        <v>1984</v>
      </c>
      <c r="E989" s="57">
        <v>3614.2</v>
      </c>
      <c r="F989" s="76">
        <f>SUM('Прил.1.1 -перечень домов'!J994)*(3.9*31+4.13*26+6.71*16+7.69*12+8.45*12+9.29*252)</f>
        <v>9370420.8000000007</v>
      </c>
      <c r="G989" s="57">
        <f t="shared" si="639"/>
        <v>4389444.92</v>
      </c>
      <c r="H989" s="57">
        <v>0</v>
      </c>
      <c r="I989" s="57">
        <v>0</v>
      </c>
      <c r="J989" s="57">
        <v>0</v>
      </c>
      <c r="K989" s="57">
        <v>0</v>
      </c>
      <c r="L989" s="54">
        <v>0</v>
      </c>
      <c r="M989" s="57">
        <v>0</v>
      </c>
      <c r="N989" s="57">
        <v>856</v>
      </c>
      <c r="O989" s="57">
        <v>4822</v>
      </c>
      <c r="P989" s="57">
        <f t="shared" si="643"/>
        <v>4127632</v>
      </c>
      <c r="Q989" s="57">
        <v>0</v>
      </c>
      <c r="R989" s="57">
        <v>0</v>
      </c>
      <c r="S989" s="57">
        <v>0</v>
      </c>
      <c r="T989" s="57">
        <v>0</v>
      </c>
      <c r="U989" s="57">
        <v>0</v>
      </c>
      <c r="V989" s="57">
        <v>0</v>
      </c>
      <c r="W989" s="101">
        <v>1</v>
      </c>
      <c r="X989" s="57">
        <f t="shared" si="644"/>
        <v>173481.60000000001</v>
      </c>
      <c r="Y989" s="101">
        <v>1</v>
      </c>
      <c r="Z989" s="57">
        <f t="shared" si="602"/>
        <v>88331.32</v>
      </c>
      <c r="AA989" s="73"/>
      <c r="AB989" s="74"/>
      <c r="AC989" s="74"/>
    </row>
    <row r="990" spans="1:29" s="36" customFormat="1" ht="30" x14ac:dyDescent="0.25">
      <c r="A990" s="101">
        <v>975</v>
      </c>
      <c r="B990" s="75">
        <v>670</v>
      </c>
      <c r="C990" s="55" t="s">
        <v>2047</v>
      </c>
      <c r="D990" s="56">
        <f>'Прил.1.1 -перечень домов'!D995</f>
        <v>1965</v>
      </c>
      <c r="E990" s="57">
        <v>3448.7</v>
      </c>
      <c r="F990" s="76">
        <f>SUM('Прил.1.1 -перечень домов'!J995)*(3.9*31+4.13*26+6.71*16+7.69*12+8.45*12+9.29*252)</f>
        <v>9122418.2400000002</v>
      </c>
      <c r="G990" s="57">
        <f t="shared" si="639"/>
        <v>7554174.8300000001</v>
      </c>
      <c r="H990" s="57">
        <v>0</v>
      </c>
      <c r="I990" s="57">
        <v>0</v>
      </c>
      <c r="J990" s="57">
        <v>0</v>
      </c>
      <c r="K990" s="57">
        <v>0</v>
      </c>
      <c r="L990" s="54">
        <v>0</v>
      </c>
      <c r="M990" s="57">
        <v>0</v>
      </c>
      <c r="N990" s="57">
        <v>1096.7</v>
      </c>
      <c r="O990" s="57">
        <v>6596</v>
      </c>
      <c r="P990" s="57">
        <f t="shared" si="643"/>
        <v>7233833.2000000002</v>
      </c>
      <c r="Q990" s="57">
        <v>0</v>
      </c>
      <c r="R990" s="57">
        <v>0</v>
      </c>
      <c r="S990" s="57">
        <v>0</v>
      </c>
      <c r="T990" s="57">
        <v>0</v>
      </c>
      <c r="U990" s="57">
        <v>0</v>
      </c>
      <c r="V990" s="57">
        <v>0</v>
      </c>
      <c r="W990" s="101">
        <v>1</v>
      </c>
      <c r="X990" s="57">
        <f t="shared" si="644"/>
        <v>165537.60000000001</v>
      </c>
      <c r="Y990" s="101">
        <v>1</v>
      </c>
      <c r="Z990" s="57">
        <f t="shared" ref="Z990:Z1049" si="645">(H990+I990+J990+K990+M990+P990+R990+T990+V990)*0.0214</f>
        <v>154804.03</v>
      </c>
      <c r="AA990" s="73"/>
      <c r="AB990" s="74"/>
      <c r="AC990" s="74"/>
    </row>
    <row r="991" spans="1:29" s="36" customFormat="1" ht="30" x14ac:dyDescent="0.25">
      <c r="A991" s="101">
        <v>976</v>
      </c>
      <c r="B991" s="75">
        <v>671</v>
      </c>
      <c r="C991" s="55" t="s">
        <v>2048</v>
      </c>
      <c r="D991" s="56">
        <f>'Прил.1.1 -перечень домов'!D996</f>
        <v>1997</v>
      </c>
      <c r="E991" s="79">
        <v>4938.2</v>
      </c>
      <c r="F991" s="76">
        <f>SUM('Прил.1.1 -перечень домов'!J996)*(3.9*31+4.13*26+6.71*16+7.69*12+8.45*12+9.29*252)</f>
        <v>12691473.6</v>
      </c>
      <c r="G991" s="57">
        <f t="shared" si="639"/>
        <v>13899946.6</v>
      </c>
      <c r="H991" s="57">
        <v>0</v>
      </c>
      <c r="I991" s="57">
        <f>E991*2700</f>
        <v>13333140</v>
      </c>
      <c r="J991" s="57">
        <v>0</v>
      </c>
      <c r="K991" s="57">
        <v>0</v>
      </c>
      <c r="L991" s="54">
        <v>0</v>
      </c>
      <c r="M991" s="57">
        <v>0</v>
      </c>
      <c r="N991" s="57">
        <v>0</v>
      </c>
      <c r="O991" s="57"/>
      <c r="P991" s="57">
        <v>0</v>
      </c>
      <c r="Q991" s="57">
        <v>0</v>
      </c>
      <c r="R991" s="57">
        <v>0</v>
      </c>
      <c r="S991" s="57">
        <v>0</v>
      </c>
      <c r="T991" s="57">
        <v>0</v>
      </c>
      <c r="U991" s="57">
        <v>0</v>
      </c>
      <c r="V991" s="57">
        <v>0</v>
      </c>
      <c r="W991" s="101">
        <v>1</v>
      </c>
      <c r="X991" s="57">
        <f>E991*57</f>
        <v>281477.40000000002</v>
      </c>
      <c r="Y991" s="101">
        <v>1</v>
      </c>
      <c r="Z991" s="57">
        <f t="shared" si="645"/>
        <v>285329.2</v>
      </c>
      <c r="AA991" s="73"/>
      <c r="AB991" s="74"/>
      <c r="AC991" s="74"/>
    </row>
    <row r="992" spans="1:29" s="36" customFormat="1" ht="30" x14ac:dyDescent="0.25">
      <c r="A992" s="101">
        <v>977</v>
      </c>
      <c r="B992" s="75">
        <v>672</v>
      </c>
      <c r="C992" s="55" t="s">
        <v>2049</v>
      </c>
      <c r="D992" s="56">
        <f>'Прил.1.1 -перечень домов'!D997</f>
        <v>1994</v>
      </c>
      <c r="E992" s="57">
        <v>1307.8</v>
      </c>
      <c r="F992" s="76">
        <f>SUM('Прил.1.1 -перечень домов'!J997)*(3.9*31+4.13*26+6.71*16+7.69*12+8.45*12+9.29*252)</f>
        <v>3249866.88</v>
      </c>
      <c r="G992" s="57">
        <f t="shared" si="639"/>
        <v>5406011.5499999998</v>
      </c>
      <c r="H992" s="57">
        <v>0</v>
      </c>
      <c r="I992" s="57">
        <v>0</v>
      </c>
      <c r="J992" s="57">
        <v>0</v>
      </c>
      <c r="K992" s="57">
        <v>0</v>
      </c>
      <c r="L992" s="54">
        <v>0</v>
      </c>
      <c r="M992" s="57">
        <v>0</v>
      </c>
      <c r="N992" s="57">
        <v>793.1</v>
      </c>
      <c r="O992" s="57">
        <v>6596</v>
      </c>
      <c r="P992" s="57">
        <f>O992*N992</f>
        <v>5231287.5999999996</v>
      </c>
      <c r="Q992" s="57">
        <v>0</v>
      </c>
      <c r="R992" s="57">
        <v>0</v>
      </c>
      <c r="S992" s="57">
        <v>0</v>
      </c>
      <c r="T992" s="57">
        <v>0</v>
      </c>
      <c r="U992" s="57">
        <v>0</v>
      </c>
      <c r="V992" s="57">
        <v>0</v>
      </c>
      <c r="W992" s="101">
        <v>1</v>
      </c>
      <c r="X992" s="57">
        <f t="shared" si="644"/>
        <v>62774.400000000001</v>
      </c>
      <c r="Y992" s="101">
        <v>1</v>
      </c>
      <c r="Z992" s="57">
        <f t="shared" si="645"/>
        <v>111949.55</v>
      </c>
      <c r="AA992" s="73"/>
      <c r="AB992" s="74"/>
      <c r="AC992" s="74"/>
    </row>
    <row r="993" spans="1:29" s="36" customFormat="1" ht="30" x14ac:dyDescent="0.25">
      <c r="A993" s="101">
        <v>978</v>
      </c>
      <c r="B993" s="75">
        <v>673</v>
      </c>
      <c r="C993" s="55" t="s">
        <v>2050</v>
      </c>
      <c r="D993" s="56">
        <f>'Прил.1.1 -перечень домов'!D998</f>
        <v>1961</v>
      </c>
      <c r="E993" s="79">
        <v>787.9</v>
      </c>
      <c r="F993" s="76">
        <f>SUM('Прил.1.1 -перечень домов'!J998)*(3.9*31+4.13*26+6.71*16+7.69*12+8.45*12+9.29*252)</f>
        <v>2018465.28</v>
      </c>
      <c r="G993" s="57">
        <f t="shared" ref="G993:G1004" si="646">H993+I993+J993+K993+M993+P993+R993+T993+V993+X993+Z993</f>
        <v>628530.68000000005</v>
      </c>
      <c r="H993" s="57">
        <f t="shared" ref="H993" si="647">E993*735</f>
        <v>579106.5</v>
      </c>
      <c r="I993" s="57">
        <v>0</v>
      </c>
      <c r="J993" s="57">
        <v>0</v>
      </c>
      <c r="K993" s="57">
        <v>0</v>
      </c>
      <c r="L993" s="54">
        <v>0</v>
      </c>
      <c r="M993" s="78">
        <v>0</v>
      </c>
      <c r="N993" s="79">
        <v>0</v>
      </c>
      <c r="O993" s="79"/>
      <c r="P993" s="78">
        <v>0</v>
      </c>
      <c r="Q993" s="78">
        <v>0</v>
      </c>
      <c r="R993" s="78">
        <v>0</v>
      </c>
      <c r="S993" s="78">
        <v>0</v>
      </c>
      <c r="T993" s="78">
        <v>0</v>
      </c>
      <c r="U993" s="78">
        <v>0</v>
      </c>
      <c r="V993" s="78">
        <v>0</v>
      </c>
      <c r="W993" s="101">
        <v>1</v>
      </c>
      <c r="X993" s="57">
        <f>E993*47</f>
        <v>37031.300000000003</v>
      </c>
      <c r="Y993" s="101">
        <v>1</v>
      </c>
      <c r="Z993" s="57">
        <f t="shared" si="645"/>
        <v>12392.88</v>
      </c>
      <c r="AA993" s="73">
        <v>1688428.1</v>
      </c>
      <c r="AB993" s="74" t="s">
        <v>2121</v>
      </c>
      <c r="AC993" s="74">
        <v>2020</v>
      </c>
    </row>
    <row r="994" spans="1:29" s="36" customFormat="1" ht="30" x14ac:dyDescent="0.25">
      <c r="A994" s="101">
        <v>979</v>
      </c>
      <c r="B994" s="75">
        <v>674</v>
      </c>
      <c r="C994" s="55" t="s">
        <v>2051</v>
      </c>
      <c r="D994" s="56">
        <f>'Прил.1.1 -перечень домов'!D999</f>
        <v>1970</v>
      </c>
      <c r="E994" s="79">
        <v>761.2</v>
      </c>
      <c r="F994" s="76">
        <f>SUM('Прил.1.1 -перечень домов'!J999)*(3.9*31+4.13*26+6.71*16+7.69*12+8.45*12+9.29*252)</f>
        <v>2008992.96</v>
      </c>
      <c r="G994" s="57">
        <f t="shared" si="646"/>
        <v>3027259.06</v>
      </c>
      <c r="H994" s="57">
        <v>0</v>
      </c>
      <c r="I994" s="57">
        <f t="shared" ref="I994:I995" si="648">E994*2700</f>
        <v>2055240</v>
      </c>
      <c r="J994" s="57">
        <f>E994*855</f>
        <v>650826</v>
      </c>
      <c r="K994" s="57">
        <f t="shared" ref="K994" si="649">E994*228</f>
        <v>173553.6</v>
      </c>
      <c r="L994" s="54">
        <v>0</v>
      </c>
      <c r="M994" s="57">
        <v>0</v>
      </c>
      <c r="N994" s="57">
        <v>0</v>
      </c>
      <c r="O994" s="57"/>
      <c r="P994" s="57">
        <v>0</v>
      </c>
      <c r="Q994" s="57">
        <v>0</v>
      </c>
      <c r="R994" s="57">
        <v>0</v>
      </c>
      <c r="S994" s="57">
        <v>0</v>
      </c>
      <c r="T994" s="57">
        <v>0</v>
      </c>
      <c r="U994" s="57">
        <v>0</v>
      </c>
      <c r="V994" s="57">
        <v>0</v>
      </c>
      <c r="W994" s="101">
        <v>3</v>
      </c>
      <c r="X994" s="57">
        <f t="shared" ref="X994" si="650">E994*57+E994*28+E994*28</f>
        <v>86015.6</v>
      </c>
      <c r="Y994" s="101">
        <v>3</v>
      </c>
      <c r="Z994" s="57">
        <f t="shared" si="645"/>
        <v>61623.86</v>
      </c>
      <c r="AA994" s="73"/>
      <c r="AB994" s="74"/>
      <c r="AC994" s="74"/>
    </row>
    <row r="995" spans="1:29" s="36" customFormat="1" ht="30" x14ac:dyDescent="0.25">
      <c r="A995" s="101">
        <v>980</v>
      </c>
      <c r="B995" s="75">
        <v>675</v>
      </c>
      <c r="C995" s="55" t="s">
        <v>2052</v>
      </c>
      <c r="D995" s="56">
        <f>'Прил.1.1 -перечень домов'!D1000</f>
        <v>1961</v>
      </c>
      <c r="E995" s="79">
        <v>3460.4</v>
      </c>
      <c r="F995" s="76">
        <f>SUM('Прил.1.1 -перечень домов'!J1000)*(3.9*31+4.13*26+6.71*16+7.69*12+8.45*12+9.29*252)</f>
        <v>9140501.7599999998</v>
      </c>
      <c r="G995" s="57">
        <f t="shared" si="646"/>
        <v>9740264.7100000009</v>
      </c>
      <c r="H995" s="57">
        <v>0</v>
      </c>
      <c r="I995" s="57">
        <f t="shared" si="648"/>
        <v>9343080</v>
      </c>
      <c r="J995" s="57">
        <v>0</v>
      </c>
      <c r="K995" s="57">
        <v>0</v>
      </c>
      <c r="L995" s="54">
        <v>0</v>
      </c>
      <c r="M995" s="57">
        <v>0</v>
      </c>
      <c r="N995" s="57">
        <v>0</v>
      </c>
      <c r="O995" s="57"/>
      <c r="P995" s="57">
        <v>0</v>
      </c>
      <c r="Q995" s="57">
        <v>0</v>
      </c>
      <c r="R995" s="57">
        <v>0</v>
      </c>
      <c r="S995" s="57">
        <v>0</v>
      </c>
      <c r="T995" s="57">
        <v>0</v>
      </c>
      <c r="U995" s="57">
        <v>0</v>
      </c>
      <c r="V995" s="57">
        <v>0</v>
      </c>
      <c r="W995" s="101">
        <v>1</v>
      </c>
      <c r="X995" s="57">
        <f>E995*57</f>
        <v>197242.8</v>
      </c>
      <c r="Y995" s="101">
        <v>1</v>
      </c>
      <c r="Z995" s="57">
        <f t="shared" si="645"/>
        <v>199941.91</v>
      </c>
      <c r="AA995" s="73">
        <v>3594906.71</v>
      </c>
      <c r="AB995" s="74" t="s">
        <v>2121</v>
      </c>
      <c r="AC995" s="74">
        <v>2021</v>
      </c>
    </row>
    <row r="996" spans="1:29" s="36" customFormat="1" ht="30" x14ac:dyDescent="0.25">
      <c r="A996" s="101">
        <v>981</v>
      </c>
      <c r="B996" s="75">
        <v>676</v>
      </c>
      <c r="C996" s="55" t="s">
        <v>2053</v>
      </c>
      <c r="D996" s="56">
        <f>'Прил.1.1 -перечень домов'!D1001</f>
        <v>1972</v>
      </c>
      <c r="E996" s="57">
        <v>5006.8</v>
      </c>
      <c r="F996" s="76">
        <f>SUM('Прил.1.1 -перечень домов'!J1001)*(3.9*31+4.13*26+6.71*16+7.69*12+8.45*12+9.29*252)</f>
        <v>13134950.4</v>
      </c>
      <c r="G996" s="57">
        <f t="shared" si="646"/>
        <v>8612070.1199999992</v>
      </c>
      <c r="H996" s="57">
        <v>0</v>
      </c>
      <c r="I996" s="57">
        <v>0</v>
      </c>
      <c r="J996" s="57">
        <v>0</v>
      </c>
      <c r="K996" s="57">
        <v>0</v>
      </c>
      <c r="L996" s="54">
        <v>0</v>
      </c>
      <c r="M996" s="57">
        <v>0</v>
      </c>
      <c r="N996" s="57">
        <v>1243</v>
      </c>
      <c r="O996" s="57">
        <v>6594</v>
      </c>
      <c r="P996" s="57">
        <f t="shared" ref="P996:P998" si="651">O996*N996</f>
        <v>8196342</v>
      </c>
      <c r="Q996" s="57">
        <v>0</v>
      </c>
      <c r="R996" s="57">
        <v>0</v>
      </c>
      <c r="S996" s="57">
        <v>0</v>
      </c>
      <c r="T996" s="57">
        <v>0</v>
      </c>
      <c r="U996" s="57">
        <v>0</v>
      </c>
      <c r="V996" s="57">
        <v>0</v>
      </c>
      <c r="W996" s="101">
        <v>1</v>
      </c>
      <c r="X996" s="57">
        <f t="shared" ref="X996:X998" si="652">E996*48</f>
        <v>240326.39999999999</v>
      </c>
      <c r="Y996" s="101">
        <v>1</v>
      </c>
      <c r="Z996" s="57">
        <f t="shared" si="645"/>
        <v>175401.72</v>
      </c>
      <c r="AA996" s="73"/>
      <c r="AB996" s="74"/>
      <c r="AC996" s="74"/>
    </row>
    <row r="997" spans="1:29" s="36" customFormat="1" ht="30" x14ac:dyDescent="0.25">
      <c r="A997" s="101">
        <v>982</v>
      </c>
      <c r="B997" s="75">
        <v>677</v>
      </c>
      <c r="C997" s="55" t="s">
        <v>2054</v>
      </c>
      <c r="D997" s="56">
        <f>'Прил.1.1 -перечень домов'!D1002</f>
        <v>1970</v>
      </c>
      <c r="E997" s="57">
        <v>5001.8999999999996</v>
      </c>
      <c r="F997" s="76">
        <f>SUM('Прил.1.1 -перечень домов'!J1002)*(3.9*31+4.13*26+6.71*16+7.69*12+8.45*12+9.29*252)</f>
        <v>13091320.32</v>
      </c>
      <c r="G997" s="57">
        <f t="shared" si="646"/>
        <v>8760007.3699999992</v>
      </c>
      <c r="H997" s="57">
        <v>0</v>
      </c>
      <c r="I997" s="57">
        <v>0</v>
      </c>
      <c r="J997" s="57">
        <v>0</v>
      </c>
      <c r="K997" s="57">
        <v>0</v>
      </c>
      <c r="L997" s="54">
        <v>0</v>
      </c>
      <c r="M997" s="57">
        <v>0</v>
      </c>
      <c r="N997" s="57">
        <v>1265</v>
      </c>
      <c r="O997" s="57">
        <v>6594</v>
      </c>
      <c r="P997" s="57">
        <f t="shared" si="651"/>
        <v>8341410</v>
      </c>
      <c r="Q997" s="57">
        <v>0</v>
      </c>
      <c r="R997" s="57">
        <v>0</v>
      </c>
      <c r="S997" s="57">
        <v>0</v>
      </c>
      <c r="T997" s="57">
        <v>0</v>
      </c>
      <c r="U997" s="57">
        <v>0</v>
      </c>
      <c r="V997" s="57">
        <v>0</v>
      </c>
      <c r="W997" s="101">
        <v>1</v>
      </c>
      <c r="X997" s="57">
        <f t="shared" si="652"/>
        <v>240091.2</v>
      </c>
      <c r="Y997" s="101">
        <v>1</v>
      </c>
      <c r="Z997" s="57">
        <f t="shared" si="645"/>
        <v>178506.17</v>
      </c>
      <c r="AA997" s="73"/>
      <c r="AB997" s="74"/>
      <c r="AC997" s="74"/>
    </row>
    <row r="998" spans="1:29" s="36" customFormat="1" ht="30" x14ac:dyDescent="0.25">
      <c r="A998" s="101">
        <v>983</v>
      </c>
      <c r="B998" s="75">
        <v>678</v>
      </c>
      <c r="C998" s="55" t="s">
        <v>2055</v>
      </c>
      <c r="D998" s="56">
        <f>'Прил.1.1 -перечень домов'!D1003</f>
        <v>1971</v>
      </c>
      <c r="E998" s="57">
        <v>4970.8</v>
      </c>
      <c r="F998" s="76">
        <f>SUM('Прил.1.1 -перечень домов'!J1003)*(3.9*31+4.13*26+6.71*16+7.69*12+8.45*12+9.29*252)</f>
        <v>13005208.32</v>
      </c>
      <c r="G998" s="57">
        <f t="shared" si="646"/>
        <v>8758514.5700000003</v>
      </c>
      <c r="H998" s="57">
        <v>0</v>
      </c>
      <c r="I998" s="57">
        <v>0</v>
      </c>
      <c r="J998" s="57">
        <v>0</v>
      </c>
      <c r="K998" s="57">
        <v>0</v>
      </c>
      <c r="L998" s="54">
        <v>0</v>
      </c>
      <c r="M998" s="57">
        <v>0</v>
      </c>
      <c r="N998" s="57">
        <v>1265</v>
      </c>
      <c r="O998" s="57">
        <v>6594</v>
      </c>
      <c r="P998" s="57">
        <f t="shared" si="651"/>
        <v>8341410</v>
      </c>
      <c r="Q998" s="57">
        <v>0</v>
      </c>
      <c r="R998" s="57">
        <v>0</v>
      </c>
      <c r="S998" s="57">
        <v>0</v>
      </c>
      <c r="T998" s="57">
        <v>0</v>
      </c>
      <c r="U998" s="57">
        <v>0</v>
      </c>
      <c r="V998" s="57">
        <v>0</v>
      </c>
      <c r="W998" s="101">
        <v>1</v>
      </c>
      <c r="X998" s="57">
        <f t="shared" si="652"/>
        <v>238598.39999999999</v>
      </c>
      <c r="Y998" s="101">
        <v>1</v>
      </c>
      <c r="Z998" s="57">
        <f t="shared" si="645"/>
        <v>178506.17</v>
      </c>
      <c r="AA998" s="73"/>
      <c r="AB998" s="74"/>
      <c r="AC998" s="74"/>
    </row>
    <row r="999" spans="1:29" s="36" customFormat="1" ht="30" x14ac:dyDescent="0.25">
      <c r="A999" s="101">
        <v>984</v>
      </c>
      <c r="B999" s="75">
        <v>679</v>
      </c>
      <c r="C999" s="55" t="s">
        <v>2056</v>
      </c>
      <c r="D999" s="56">
        <f>'Прил.1.1 -перечень домов'!D1004</f>
        <v>1961</v>
      </c>
      <c r="E999" s="79">
        <v>3476.4</v>
      </c>
      <c r="F999" s="76">
        <f>SUM('Прил.1.1 -перечень домов'!J1004)*(3.9*31+4.13*26+6.71*16+7.69*12+8.45*12+9.29*252)</f>
        <v>9220298.8800000008</v>
      </c>
      <c r="G999" s="57">
        <f t="shared" si="646"/>
        <v>9785301.1899999995</v>
      </c>
      <c r="H999" s="57">
        <v>0</v>
      </c>
      <c r="I999" s="57">
        <f>E999*2700</f>
        <v>9386280</v>
      </c>
      <c r="J999" s="57">
        <v>0</v>
      </c>
      <c r="K999" s="57">
        <v>0</v>
      </c>
      <c r="L999" s="54">
        <v>0</v>
      </c>
      <c r="M999" s="57">
        <v>0</v>
      </c>
      <c r="N999" s="57">
        <v>0</v>
      </c>
      <c r="O999" s="57"/>
      <c r="P999" s="57">
        <v>0</v>
      </c>
      <c r="Q999" s="57">
        <v>0</v>
      </c>
      <c r="R999" s="57">
        <v>0</v>
      </c>
      <c r="S999" s="57">
        <v>0</v>
      </c>
      <c r="T999" s="57">
        <v>0</v>
      </c>
      <c r="U999" s="57">
        <v>0</v>
      </c>
      <c r="V999" s="57">
        <v>0</v>
      </c>
      <c r="W999" s="101">
        <v>1</v>
      </c>
      <c r="X999" s="57">
        <f>E999*57</f>
        <v>198154.8</v>
      </c>
      <c r="Y999" s="101">
        <v>1</v>
      </c>
      <c r="Z999" s="57">
        <f t="shared" si="645"/>
        <v>200866.39</v>
      </c>
      <c r="AA999" s="73"/>
      <c r="AB999" s="74"/>
      <c r="AC999" s="74"/>
    </row>
    <row r="1000" spans="1:29" s="36" customFormat="1" ht="30" x14ac:dyDescent="0.25">
      <c r="A1000" s="101">
        <v>985</v>
      </c>
      <c r="B1000" s="75">
        <v>680</v>
      </c>
      <c r="C1000" s="55" t="s">
        <v>2057</v>
      </c>
      <c r="D1000" s="56">
        <f>'Прил.1.1 -перечень домов'!D1005</f>
        <v>1962</v>
      </c>
      <c r="E1000" s="57">
        <v>1724.4</v>
      </c>
      <c r="F1000" s="76">
        <f>SUM('Прил.1.1 -перечень домов'!J1005)*(3.9*31+4.13*26+6.71*16+7.69*12+8.45*12+9.29*252)</f>
        <v>4547861.76</v>
      </c>
      <c r="G1000" s="57">
        <f t="shared" si="646"/>
        <v>4073187.75</v>
      </c>
      <c r="H1000" s="57">
        <v>0</v>
      </c>
      <c r="I1000" s="57">
        <v>0</v>
      </c>
      <c r="J1000" s="57">
        <v>0</v>
      </c>
      <c r="K1000" s="57">
        <v>0</v>
      </c>
      <c r="L1000" s="54">
        <v>0</v>
      </c>
      <c r="M1000" s="57">
        <v>0</v>
      </c>
      <c r="N1000" s="57">
        <v>592.29999999999995</v>
      </c>
      <c r="O1000" s="57">
        <v>6596</v>
      </c>
      <c r="P1000" s="57">
        <f>O1000*N1000</f>
        <v>3906810.8</v>
      </c>
      <c r="Q1000" s="57">
        <v>0</v>
      </c>
      <c r="R1000" s="57">
        <v>0</v>
      </c>
      <c r="S1000" s="57">
        <v>0</v>
      </c>
      <c r="T1000" s="57">
        <v>0</v>
      </c>
      <c r="U1000" s="57">
        <v>0</v>
      </c>
      <c r="V1000" s="57">
        <v>0</v>
      </c>
      <c r="W1000" s="101">
        <v>1</v>
      </c>
      <c r="X1000" s="57">
        <f t="shared" ref="X1000" si="653">E1000*48</f>
        <v>82771.199999999997</v>
      </c>
      <c r="Y1000" s="101">
        <v>1</v>
      </c>
      <c r="Z1000" s="57">
        <f t="shared" si="645"/>
        <v>83605.75</v>
      </c>
      <c r="AA1000" s="73"/>
      <c r="AB1000" s="74"/>
      <c r="AC1000" s="74"/>
    </row>
    <row r="1001" spans="1:29" s="36" customFormat="1" ht="30" x14ac:dyDescent="0.25">
      <c r="A1001" s="101">
        <v>986</v>
      </c>
      <c r="B1001" s="75">
        <v>681</v>
      </c>
      <c r="C1001" s="55" t="s">
        <v>2058</v>
      </c>
      <c r="D1001" s="56">
        <f>'Прил.1.1 -перечень домов'!D1006</f>
        <v>1958</v>
      </c>
      <c r="E1001" s="79">
        <v>2401.1999999999998</v>
      </c>
      <c r="F1001" s="76">
        <f>SUM('Прил.1.1 -перечень домов'!J1006)*(3.9*31+4.13*26+6.71*16+7.69*12+8.45*12+9.29*252)</f>
        <v>6193462.0800000001</v>
      </c>
      <c r="G1001" s="57">
        <f t="shared" si="646"/>
        <v>6758849.7400000002</v>
      </c>
      <c r="H1001" s="57">
        <v>0</v>
      </c>
      <c r="I1001" s="57">
        <f>E1001*2700</f>
        <v>6483240</v>
      </c>
      <c r="J1001" s="57">
        <v>0</v>
      </c>
      <c r="K1001" s="57">
        <v>0</v>
      </c>
      <c r="L1001" s="54">
        <v>0</v>
      </c>
      <c r="M1001" s="57">
        <v>0</v>
      </c>
      <c r="N1001" s="57">
        <v>0</v>
      </c>
      <c r="O1001" s="57"/>
      <c r="P1001" s="57">
        <v>0</v>
      </c>
      <c r="Q1001" s="57">
        <v>0</v>
      </c>
      <c r="R1001" s="57">
        <v>0</v>
      </c>
      <c r="S1001" s="57">
        <v>0</v>
      </c>
      <c r="T1001" s="57">
        <v>0</v>
      </c>
      <c r="U1001" s="57">
        <v>0</v>
      </c>
      <c r="V1001" s="57">
        <v>0</v>
      </c>
      <c r="W1001" s="101">
        <v>1</v>
      </c>
      <c r="X1001" s="57">
        <f>E1001*57</f>
        <v>136868.4</v>
      </c>
      <c r="Y1001" s="101">
        <v>1</v>
      </c>
      <c r="Z1001" s="57">
        <f t="shared" si="645"/>
        <v>138741.34</v>
      </c>
      <c r="AA1001" s="73"/>
      <c r="AB1001" s="74"/>
      <c r="AC1001" s="74"/>
    </row>
    <row r="1002" spans="1:29" s="36" customFormat="1" ht="30" x14ac:dyDescent="0.25">
      <c r="A1002" s="101">
        <v>987</v>
      </c>
      <c r="B1002" s="75">
        <v>682</v>
      </c>
      <c r="C1002" s="55" t="s">
        <v>2059</v>
      </c>
      <c r="D1002" s="56">
        <f>'Прил.1.1 -перечень домов'!D1007</f>
        <v>1963</v>
      </c>
      <c r="E1002" s="79">
        <v>3874.7</v>
      </c>
      <c r="F1002" s="76">
        <f>SUM('Прил.1.1 -перечень домов'!J1007)*(3.9*31+4.13*26+6.71*16+7.69*12+8.45*12+9.29*252)</f>
        <v>10241013.119999999</v>
      </c>
      <c r="G1002" s="57">
        <f t="shared" si="646"/>
        <v>3492255.49</v>
      </c>
      <c r="H1002" s="57">
        <v>0</v>
      </c>
      <c r="I1002" s="57">
        <v>0</v>
      </c>
      <c r="J1002" s="57">
        <f>E1002*855</f>
        <v>3312868.5</v>
      </c>
      <c r="K1002" s="57">
        <v>0</v>
      </c>
      <c r="L1002" s="54">
        <v>0</v>
      </c>
      <c r="M1002" s="57">
        <v>0</v>
      </c>
      <c r="N1002" s="57">
        <v>0</v>
      </c>
      <c r="O1002" s="57"/>
      <c r="P1002" s="57">
        <v>0</v>
      </c>
      <c r="Q1002" s="57">
        <v>0</v>
      </c>
      <c r="R1002" s="57">
        <v>0</v>
      </c>
      <c r="S1002" s="57">
        <v>0</v>
      </c>
      <c r="T1002" s="57">
        <v>0</v>
      </c>
      <c r="U1002" s="57">
        <v>0</v>
      </c>
      <c r="V1002" s="57">
        <v>0</v>
      </c>
      <c r="W1002" s="101">
        <v>1</v>
      </c>
      <c r="X1002" s="57">
        <f>E1002*28</f>
        <v>108491.6</v>
      </c>
      <c r="Y1002" s="101">
        <v>1</v>
      </c>
      <c r="Z1002" s="57">
        <f t="shared" si="645"/>
        <v>70895.39</v>
      </c>
      <c r="AA1002" s="73"/>
      <c r="AB1002" s="74"/>
      <c r="AC1002" s="74"/>
    </row>
    <row r="1003" spans="1:29" s="36" customFormat="1" ht="30" x14ac:dyDescent="0.25">
      <c r="A1003" s="101">
        <v>988</v>
      </c>
      <c r="B1003" s="75">
        <v>683</v>
      </c>
      <c r="C1003" s="55" t="s">
        <v>2060</v>
      </c>
      <c r="D1003" s="56">
        <f>'Прил.1.1 -перечень домов'!D1008</f>
        <v>1962</v>
      </c>
      <c r="E1003" s="79">
        <v>4002.2</v>
      </c>
      <c r="F1003" s="76">
        <f>SUM('Прил.1.1 -перечень домов'!J1008)*(3.9*31+4.13*26+6.71*16+7.69*12+8.45*12+9.29*252)</f>
        <v>10596655.68</v>
      </c>
      <c r="G1003" s="57">
        <f t="shared" si="646"/>
        <v>3607170.85</v>
      </c>
      <c r="H1003" s="57">
        <v>0</v>
      </c>
      <c r="I1003" s="57">
        <v>0</v>
      </c>
      <c r="J1003" s="57">
        <f>E1003*855</f>
        <v>3421881</v>
      </c>
      <c r="K1003" s="57">
        <v>0</v>
      </c>
      <c r="L1003" s="54">
        <v>0</v>
      </c>
      <c r="M1003" s="57">
        <v>0</v>
      </c>
      <c r="N1003" s="57">
        <v>0</v>
      </c>
      <c r="O1003" s="57"/>
      <c r="P1003" s="57">
        <v>0</v>
      </c>
      <c r="Q1003" s="57">
        <v>0</v>
      </c>
      <c r="R1003" s="57">
        <v>0</v>
      </c>
      <c r="S1003" s="57">
        <v>0</v>
      </c>
      <c r="T1003" s="57">
        <v>0</v>
      </c>
      <c r="U1003" s="57">
        <v>0</v>
      </c>
      <c r="V1003" s="57">
        <v>0</v>
      </c>
      <c r="W1003" s="101">
        <v>1</v>
      </c>
      <c r="X1003" s="57">
        <f>E1003*28</f>
        <v>112061.6</v>
      </c>
      <c r="Y1003" s="101">
        <v>1</v>
      </c>
      <c r="Z1003" s="57">
        <f t="shared" si="645"/>
        <v>73228.25</v>
      </c>
      <c r="AA1003" s="73"/>
      <c r="AB1003" s="74"/>
      <c r="AC1003" s="74"/>
    </row>
    <row r="1004" spans="1:29" s="36" customFormat="1" ht="30" x14ac:dyDescent="0.25">
      <c r="A1004" s="101">
        <v>989</v>
      </c>
      <c r="B1004" s="75">
        <v>684</v>
      </c>
      <c r="C1004" s="55" t="s">
        <v>2061</v>
      </c>
      <c r="D1004" s="56">
        <f>'Прил.1.1 -перечень домов'!D1009</f>
        <v>1963</v>
      </c>
      <c r="E1004" s="79">
        <v>3895.7</v>
      </c>
      <c r="F1004" s="76">
        <f>SUM('Прил.1.1 -перечень домов'!J1009)*(3.9*31+4.13*26+6.71*16+7.69*12+8.45*12+9.29*252)</f>
        <v>10296411.84</v>
      </c>
      <c r="G1004" s="57">
        <f t="shared" si="646"/>
        <v>3107712.87</v>
      </c>
      <c r="H1004" s="57">
        <f t="shared" ref="H1004" si="654">E1004*735</f>
        <v>2863339.5</v>
      </c>
      <c r="I1004" s="57">
        <v>0</v>
      </c>
      <c r="J1004" s="57">
        <v>0</v>
      </c>
      <c r="K1004" s="57">
        <v>0</v>
      </c>
      <c r="L1004" s="54">
        <v>0</v>
      </c>
      <c r="M1004" s="57">
        <v>0</v>
      </c>
      <c r="N1004" s="57">
        <v>0</v>
      </c>
      <c r="O1004" s="57"/>
      <c r="P1004" s="57">
        <v>0</v>
      </c>
      <c r="Q1004" s="57">
        <v>0</v>
      </c>
      <c r="R1004" s="57">
        <v>0</v>
      </c>
      <c r="S1004" s="57">
        <v>0</v>
      </c>
      <c r="T1004" s="57">
        <v>0</v>
      </c>
      <c r="U1004" s="57">
        <v>0</v>
      </c>
      <c r="V1004" s="57">
        <v>0</v>
      </c>
      <c r="W1004" s="101">
        <v>1</v>
      </c>
      <c r="X1004" s="57">
        <f>E1004*47</f>
        <v>183097.9</v>
      </c>
      <c r="Y1004" s="101">
        <v>1</v>
      </c>
      <c r="Z1004" s="57">
        <f t="shared" si="645"/>
        <v>61275.47</v>
      </c>
      <c r="AA1004" s="73"/>
      <c r="AB1004" s="74"/>
      <c r="AC1004" s="74"/>
    </row>
    <row r="1005" spans="1:29" s="36" customFormat="1" ht="30" x14ac:dyDescent="0.25">
      <c r="A1005" s="101">
        <v>990</v>
      </c>
      <c r="B1005" s="75">
        <v>685</v>
      </c>
      <c r="C1005" s="55" t="s">
        <v>2062</v>
      </c>
      <c r="D1005" s="56">
        <f>'Прил.1.1 -перечень домов'!D1010</f>
        <v>1961</v>
      </c>
      <c r="E1005" s="57">
        <v>1624.6</v>
      </c>
      <c r="F1005" s="76">
        <f>SUM('Прил.1.1 -перечень домов'!J1010)*(3.9*31+4.13*26+6.71*16+7.69*12+8.45*12+9.29*252)</f>
        <v>4312776</v>
      </c>
      <c r="G1005" s="57">
        <f t="shared" ref="G1005:G1006" si="655">H1005+I1005+J1005+K1005+M1005+P1005+R1005+T1005+V1005+X1005+Z1005</f>
        <v>6242477.0800000001</v>
      </c>
      <c r="H1005" s="57">
        <v>0</v>
      </c>
      <c r="I1005" s="57">
        <v>0</v>
      </c>
      <c r="J1005" s="57">
        <v>0</v>
      </c>
      <c r="K1005" s="57">
        <v>0</v>
      </c>
      <c r="L1005" s="54">
        <v>0</v>
      </c>
      <c r="M1005" s="57">
        <v>0</v>
      </c>
      <c r="N1005" s="57">
        <v>915</v>
      </c>
      <c r="O1005" s="57">
        <v>6596</v>
      </c>
      <c r="P1005" s="57">
        <f>O1005*N1005</f>
        <v>6035340</v>
      </c>
      <c r="Q1005" s="57">
        <v>0</v>
      </c>
      <c r="R1005" s="57">
        <v>0</v>
      </c>
      <c r="S1005" s="57">
        <v>0</v>
      </c>
      <c r="T1005" s="57">
        <v>0</v>
      </c>
      <c r="U1005" s="57">
        <v>0</v>
      </c>
      <c r="V1005" s="57">
        <v>0</v>
      </c>
      <c r="W1005" s="101">
        <v>1</v>
      </c>
      <c r="X1005" s="57">
        <f t="shared" ref="X1005:X1009" si="656">E1005*48</f>
        <v>77980.800000000003</v>
      </c>
      <c r="Y1005" s="101">
        <v>1</v>
      </c>
      <c r="Z1005" s="57">
        <f t="shared" si="645"/>
        <v>129156.28</v>
      </c>
      <c r="AA1005" s="73"/>
      <c r="AB1005" s="74"/>
      <c r="AC1005" s="74"/>
    </row>
    <row r="1006" spans="1:29" s="36" customFormat="1" ht="30" x14ac:dyDescent="0.25">
      <c r="A1006" s="101">
        <v>991</v>
      </c>
      <c r="B1006" s="75">
        <v>686</v>
      </c>
      <c r="C1006" s="55" t="s">
        <v>2063</v>
      </c>
      <c r="D1006" s="56">
        <f>'Прил.1.1 -перечень домов'!D1011</f>
        <v>1994</v>
      </c>
      <c r="E1006" s="79">
        <v>4465.5</v>
      </c>
      <c r="F1006" s="76">
        <f>SUM('Прил.1.1 -перечень домов'!J1011)*(3.9*31+4.13*26+6.71*16+7.69*12+8.45*12+9.29*252)</f>
        <v>11579767.68</v>
      </c>
      <c r="G1006" s="57">
        <f t="shared" si="655"/>
        <v>12569400.09</v>
      </c>
      <c r="H1006" s="57">
        <v>0</v>
      </c>
      <c r="I1006" s="57">
        <f>E1006*2700</f>
        <v>12056850</v>
      </c>
      <c r="J1006" s="57">
        <v>0</v>
      </c>
      <c r="K1006" s="57">
        <v>0</v>
      </c>
      <c r="L1006" s="54">
        <v>0</v>
      </c>
      <c r="M1006" s="57">
        <v>0</v>
      </c>
      <c r="N1006" s="57">
        <v>0</v>
      </c>
      <c r="O1006" s="57"/>
      <c r="P1006" s="57">
        <v>0</v>
      </c>
      <c r="Q1006" s="57">
        <v>0</v>
      </c>
      <c r="R1006" s="57">
        <v>0</v>
      </c>
      <c r="S1006" s="57">
        <v>0</v>
      </c>
      <c r="T1006" s="57">
        <v>0</v>
      </c>
      <c r="U1006" s="57">
        <v>0</v>
      </c>
      <c r="V1006" s="57">
        <v>0</v>
      </c>
      <c r="W1006" s="101">
        <v>1</v>
      </c>
      <c r="X1006" s="57">
        <f>E1006*57</f>
        <v>254533.5</v>
      </c>
      <c r="Y1006" s="101">
        <v>1</v>
      </c>
      <c r="Z1006" s="57">
        <f t="shared" si="645"/>
        <v>258016.59</v>
      </c>
      <c r="AA1006" s="73"/>
      <c r="AB1006" s="74"/>
      <c r="AC1006" s="74"/>
    </row>
    <row r="1007" spans="1:29" s="36" customFormat="1" ht="30" x14ac:dyDescent="0.25">
      <c r="A1007" s="101">
        <v>992</v>
      </c>
      <c r="B1007" s="75">
        <v>687</v>
      </c>
      <c r="C1007" s="55" t="s">
        <v>2064</v>
      </c>
      <c r="D1007" s="56">
        <f>'Прил.1.1 -перечень домов'!D1012</f>
        <v>1984</v>
      </c>
      <c r="E1007" s="57">
        <v>4455.2</v>
      </c>
      <c r="F1007" s="76">
        <f>SUM('Прил.1.1 -перечень домов'!J1012)*(3.9*31+4.13*26+6.71*16+7.69*12+8.45*12+9.29*252)</f>
        <v>11003104.32</v>
      </c>
      <c r="G1007" s="57">
        <f t="shared" ref="G1007:G1011" si="657">H1007+I1007+J1007+K1007+M1007+P1007+R1007+T1007+V1007+X1007+Z1007</f>
        <v>3153695.99</v>
      </c>
      <c r="H1007" s="57">
        <v>0</v>
      </c>
      <c r="I1007" s="57">
        <v>0</v>
      </c>
      <c r="J1007" s="57">
        <v>0</v>
      </c>
      <c r="K1007" s="57">
        <v>0</v>
      </c>
      <c r="L1007" s="54">
        <v>0</v>
      </c>
      <c r="M1007" s="57">
        <v>0</v>
      </c>
      <c r="N1007" s="57">
        <v>596.9</v>
      </c>
      <c r="O1007" s="57">
        <v>4822</v>
      </c>
      <c r="P1007" s="57">
        <f t="shared" ref="P1007:P1009" si="658">O1007*N1007</f>
        <v>2878251.8</v>
      </c>
      <c r="Q1007" s="57">
        <v>0</v>
      </c>
      <c r="R1007" s="57">
        <v>0</v>
      </c>
      <c r="S1007" s="57">
        <v>0</v>
      </c>
      <c r="T1007" s="57">
        <v>0</v>
      </c>
      <c r="U1007" s="57">
        <v>0</v>
      </c>
      <c r="V1007" s="57">
        <v>0</v>
      </c>
      <c r="W1007" s="101">
        <v>1</v>
      </c>
      <c r="X1007" s="57">
        <f t="shared" si="656"/>
        <v>213849.60000000001</v>
      </c>
      <c r="Y1007" s="101">
        <v>1</v>
      </c>
      <c r="Z1007" s="57">
        <f t="shared" si="645"/>
        <v>61594.59</v>
      </c>
      <c r="AA1007" s="73"/>
      <c r="AB1007" s="74"/>
      <c r="AC1007" s="74"/>
    </row>
    <row r="1008" spans="1:29" s="36" customFormat="1" ht="30" x14ac:dyDescent="0.25">
      <c r="A1008" s="101">
        <v>993</v>
      </c>
      <c r="B1008" s="75">
        <v>688</v>
      </c>
      <c r="C1008" s="55" t="s">
        <v>2065</v>
      </c>
      <c r="D1008" s="56">
        <f>'Прил.1.1 -перечень домов'!D1013</f>
        <v>1984</v>
      </c>
      <c r="E1008" s="57">
        <v>4524.8999999999996</v>
      </c>
      <c r="F1008" s="76">
        <f>SUM('Прил.1.1 -перечень домов'!J1013)*(3.9*31+4.13*26+6.71*16+7.69*12+8.45*12+9.29*252)</f>
        <v>11148633.6</v>
      </c>
      <c r="G1008" s="57">
        <f t="shared" si="657"/>
        <v>3179697.47</v>
      </c>
      <c r="H1008" s="57">
        <v>0</v>
      </c>
      <c r="I1008" s="57">
        <v>0</v>
      </c>
      <c r="J1008" s="57">
        <v>0</v>
      </c>
      <c r="K1008" s="57">
        <v>0</v>
      </c>
      <c r="L1008" s="54">
        <v>0</v>
      </c>
      <c r="M1008" s="57">
        <v>0</v>
      </c>
      <c r="N1008" s="57">
        <v>601.5</v>
      </c>
      <c r="O1008" s="57">
        <v>4822</v>
      </c>
      <c r="P1008" s="57">
        <f t="shared" si="658"/>
        <v>2900433</v>
      </c>
      <c r="Q1008" s="57">
        <v>0</v>
      </c>
      <c r="R1008" s="57">
        <v>0</v>
      </c>
      <c r="S1008" s="57">
        <v>0</v>
      </c>
      <c r="T1008" s="57">
        <v>0</v>
      </c>
      <c r="U1008" s="57">
        <v>0</v>
      </c>
      <c r="V1008" s="57">
        <v>0</v>
      </c>
      <c r="W1008" s="101">
        <v>1</v>
      </c>
      <c r="X1008" s="57">
        <f t="shared" si="656"/>
        <v>217195.2</v>
      </c>
      <c r="Y1008" s="101">
        <v>1</v>
      </c>
      <c r="Z1008" s="57">
        <f t="shared" si="645"/>
        <v>62069.27</v>
      </c>
      <c r="AA1008" s="73"/>
      <c r="AB1008" s="74"/>
      <c r="AC1008" s="74"/>
    </row>
    <row r="1009" spans="1:29" s="36" customFormat="1" ht="30" x14ac:dyDescent="0.25">
      <c r="A1009" s="101">
        <v>994</v>
      </c>
      <c r="B1009" s="75">
        <v>689</v>
      </c>
      <c r="C1009" s="55" t="s">
        <v>2066</v>
      </c>
      <c r="D1009" s="56">
        <f>'Прил.1.1 -перечень домов'!D1014</f>
        <v>1985</v>
      </c>
      <c r="E1009" s="57">
        <v>4432.8999999999996</v>
      </c>
      <c r="F1009" s="76">
        <f>SUM('Прил.1.1 -перечень домов'!J1014)*(3.9*31+4.13*26+6.71*16+7.69*12+8.45*12+9.29*252)</f>
        <v>10926177.6</v>
      </c>
      <c r="G1009" s="57">
        <f t="shared" si="657"/>
        <v>3332395.05</v>
      </c>
      <c r="H1009" s="57">
        <v>0</v>
      </c>
      <c r="I1009" s="57">
        <v>0</v>
      </c>
      <c r="J1009" s="57">
        <v>0</v>
      </c>
      <c r="K1009" s="57">
        <v>0</v>
      </c>
      <c r="L1009" s="54">
        <v>0</v>
      </c>
      <c r="M1009" s="57">
        <v>0</v>
      </c>
      <c r="N1009" s="57">
        <v>633.4</v>
      </c>
      <c r="O1009" s="57">
        <v>4822</v>
      </c>
      <c r="P1009" s="57">
        <f t="shared" si="658"/>
        <v>3054254.8</v>
      </c>
      <c r="Q1009" s="57">
        <v>0</v>
      </c>
      <c r="R1009" s="57">
        <v>0</v>
      </c>
      <c r="S1009" s="57">
        <v>0</v>
      </c>
      <c r="T1009" s="57">
        <v>0</v>
      </c>
      <c r="U1009" s="57">
        <v>0</v>
      </c>
      <c r="V1009" s="57">
        <v>0</v>
      </c>
      <c r="W1009" s="101">
        <v>1</v>
      </c>
      <c r="X1009" s="57">
        <f t="shared" si="656"/>
        <v>212779.2</v>
      </c>
      <c r="Y1009" s="101">
        <v>1</v>
      </c>
      <c r="Z1009" s="57">
        <f t="shared" si="645"/>
        <v>65361.05</v>
      </c>
      <c r="AA1009" s="73"/>
      <c r="AB1009" s="74"/>
      <c r="AC1009" s="74"/>
    </row>
    <row r="1010" spans="1:29" s="36" customFormat="1" ht="30" x14ac:dyDescent="0.25">
      <c r="A1010" s="101">
        <v>995</v>
      </c>
      <c r="B1010" s="75">
        <v>690</v>
      </c>
      <c r="C1010" s="55" t="s">
        <v>2067</v>
      </c>
      <c r="D1010" s="56">
        <f>'Прил.1.1 -перечень домов'!D1015</f>
        <v>1995</v>
      </c>
      <c r="E1010" s="79">
        <v>5773</v>
      </c>
      <c r="F1010" s="76">
        <f>SUM('Прил.1.1 -перечень домов'!J1015)*(3.9*31+4.13*26+6.71*16+7.69*12+8.45*12+9.29*252)</f>
        <v>14049746.880000001</v>
      </c>
      <c r="G1010" s="57">
        <f t="shared" si="657"/>
        <v>5364953.6500000004</v>
      </c>
      <c r="H1010" s="57">
        <v>0</v>
      </c>
      <c r="I1010" s="57">
        <v>0</v>
      </c>
      <c r="J1010" s="57">
        <v>0</v>
      </c>
      <c r="K1010" s="57">
        <v>0</v>
      </c>
      <c r="L1010" s="54">
        <v>2</v>
      </c>
      <c r="M1010" s="78">
        <f>2681710+2508180</f>
        <v>5189890</v>
      </c>
      <c r="N1010" s="79">
        <v>0</v>
      </c>
      <c r="O1010" s="79"/>
      <c r="P1010" s="78">
        <v>0</v>
      </c>
      <c r="Q1010" s="78">
        <v>0</v>
      </c>
      <c r="R1010" s="78">
        <v>0</v>
      </c>
      <c r="S1010" s="78">
        <v>0</v>
      </c>
      <c r="T1010" s="78">
        <v>0</v>
      </c>
      <c r="U1010" s="78">
        <v>0</v>
      </c>
      <c r="V1010" s="78">
        <v>0</v>
      </c>
      <c r="W1010" s="54">
        <f>L1010</f>
        <v>2</v>
      </c>
      <c r="X1010" s="57">
        <f>32000*W1010</f>
        <v>64000</v>
      </c>
      <c r="Y1010" s="101">
        <v>1</v>
      </c>
      <c r="Z1010" s="57">
        <f t="shared" si="645"/>
        <v>111063.65</v>
      </c>
      <c r="AA1010" s="73"/>
      <c r="AB1010" s="74"/>
      <c r="AC1010" s="74"/>
    </row>
    <row r="1011" spans="1:29" s="36" customFormat="1" ht="30" x14ac:dyDescent="0.25">
      <c r="A1011" s="101">
        <v>996</v>
      </c>
      <c r="B1011" s="75">
        <v>691</v>
      </c>
      <c r="C1011" s="55" t="s">
        <v>2068</v>
      </c>
      <c r="D1011" s="56">
        <f>'Прил.1.1 -перечень домов'!D1016</f>
        <v>1962</v>
      </c>
      <c r="E1011" s="79">
        <v>2817.1</v>
      </c>
      <c r="F1011" s="76">
        <f>SUM('Прил.1.1 -перечень домов'!J1016)*(3.9*31+4.13*26+6.71*16+7.69*12+8.45*12+9.29*252)</f>
        <v>7430317.4400000004</v>
      </c>
      <c r="G1011" s="57">
        <f t="shared" si="657"/>
        <v>7929516.7400000002</v>
      </c>
      <c r="H1011" s="78">
        <v>0</v>
      </c>
      <c r="I1011" s="57">
        <f t="shared" ref="I1011:I1016" si="659">E1011*2700</f>
        <v>7606170</v>
      </c>
      <c r="J1011" s="78">
        <v>0</v>
      </c>
      <c r="K1011" s="78">
        <v>0</v>
      </c>
      <c r="L1011" s="54">
        <v>0</v>
      </c>
      <c r="M1011" s="78">
        <v>0</v>
      </c>
      <c r="N1011" s="78">
        <v>0</v>
      </c>
      <c r="O1011" s="78"/>
      <c r="P1011" s="78">
        <v>0</v>
      </c>
      <c r="Q1011" s="78">
        <v>0</v>
      </c>
      <c r="R1011" s="78">
        <v>0</v>
      </c>
      <c r="S1011" s="78">
        <v>0</v>
      </c>
      <c r="T1011" s="78">
        <v>0</v>
      </c>
      <c r="U1011" s="78">
        <v>0</v>
      </c>
      <c r="V1011" s="78">
        <v>0</v>
      </c>
      <c r="W1011" s="101">
        <v>1</v>
      </c>
      <c r="X1011" s="57">
        <f>E1011*57</f>
        <v>160574.70000000001</v>
      </c>
      <c r="Y1011" s="101">
        <v>1</v>
      </c>
      <c r="Z1011" s="57">
        <f t="shared" si="645"/>
        <v>162772.04</v>
      </c>
      <c r="AA1011" s="73"/>
      <c r="AB1011" s="74"/>
      <c r="AC1011" s="74"/>
    </row>
    <row r="1012" spans="1:29" s="36" customFormat="1" ht="30" x14ac:dyDescent="0.25">
      <c r="A1012" s="101">
        <v>997</v>
      </c>
      <c r="B1012" s="75">
        <v>692</v>
      </c>
      <c r="C1012" s="55" t="s">
        <v>2069</v>
      </c>
      <c r="D1012" s="56">
        <f>'Прил.1.1 -перечень домов'!D1017</f>
        <v>1958</v>
      </c>
      <c r="E1012" s="79">
        <v>1527.8</v>
      </c>
      <c r="F1012" s="76">
        <f>SUM('Прил.1.1 -перечень домов'!J1017)*(3.9*31+4.13*26+6.71*16+7.69*12+8.45*12+9.29*252)</f>
        <v>3994448.64</v>
      </c>
      <c r="G1012" s="57">
        <f t="shared" ref="G1012:G1037" si="660">H1012+I1012+J1012+K1012+M1012+P1012+R1012+T1012+V1012+X1012+Z1012</f>
        <v>4300420.88</v>
      </c>
      <c r="H1012" s="57">
        <v>0</v>
      </c>
      <c r="I1012" s="57">
        <f t="shared" si="659"/>
        <v>4125060</v>
      </c>
      <c r="J1012" s="57">
        <v>0</v>
      </c>
      <c r="K1012" s="57">
        <v>0</v>
      </c>
      <c r="L1012" s="54">
        <v>0</v>
      </c>
      <c r="M1012" s="78">
        <v>0</v>
      </c>
      <c r="N1012" s="79">
        <v>0</v>
      </c>
      <c r="O1012" s="79"/>
      <c r="P1012" s="78">
        <v>0</v>
      </c>
      <c r="Q1012" s="78">
        <v>0</v>
      </c>
      <c r="R1012" s="78">
        <v>0</v>
      </c>
      <c r="S1012" s="78">
        <v>0</v>
      </c>
      <c r="T1012" s="78">
        <v>0</v>
      </c>
      <c r="U1012" s="78">
        <v>0</v>
      </c>
      <c r="V1012" s="78">
        <v>0</v>
      </c>
      <c r="W1012" s="101">
        <v>1</v>
      </c>
      <c r="X1012" s="57">
        <f>E1012*57</f>
        <v>87084.6</v>
      </c>
      <c r="Y1012" s="101">
        <v>1</v>
      </c>
      <c r="Z1012" s="57">
        <f t="shared" si="645"/>
        <v>88276.28</v>
      </c>
      <c r="AA1012" s="73">
        <v>2725739.16</v>
      </c>
      <c r="AB1012" s="74" t="s">
        <v>2121</v>
      </c>
      <c r="AC1012" s="74">
        <v>2020</v>
      </c>
    </row>
    <row r="1013" spans="1:29" s="36" customFormat="1" ht="30" x14ac:dyDescent="0.25">
      <c r="A1013" s="101">
        <v>998</v>
      </c>
      <c r="B1013" s="75">
        <v>693</v>
      </c>
      <c r="C1013" s="55" t="s">
        <v>2070</v>
      </c>
      <c r="D1013" s="56">
        <f>'Прил.1.1 -перечень домов'!D1018</f>
        <v>1960</v>
      </c>
      <c r="E1013" s="79">
        <v>2087.1</v>
      </c>
      <c r="F1013" s="76">
        <f>SUM('Прил.1.1 -перечень домов'!J1018)*(3.9*31+4.13*26+6.71*16+7.69*12+8.45*12+9.29*252)</f>
        <v>5450028.4800000004</v>
      </c>
      <c r="G1013" s="57">
        <f t="shared" si="660"/>
        <v>5874727.3399999999</v>
      </c>
      <c r="H1013" s="57">
        <v>0</v>
      </c>
      <c r="I1013" s="57">
        <f t="shared" si="659"/>
        <v>5635170</v>
      </c>
      <c r="J1013" s="57">
        <v>0</v>
      </c>
      <c r="K1013" s="57">
        <v>0</v>
      </c>
      <c r="L1013" s="54">
        <v>0</v>
      </c>
      <c r="M1013" s="78">
        <v>0</v>
      </c>
      <c r="N1013" s="79">
        <v>0</v>
      </c>
      <c r="O1013" s="79"/>
      <c r="P1013" s="78">
        <v>0</v>
      </c>
      <c r="Q1013" s="78">
        <v>0</v>
      </c>
      <c r="R1013" s="78">
        <v>0</v>
      </c>
      <c r="S1013" s="78">
        <v>0</v>
      </c>
      <c r="T1013" s="78">
        <v>0</v>
      </c>
      <c r="U1013" s="78">
        <v>0</v>
      </c>
      <c r="V1013" s="78">
        <v>0</v>
      </c>
      <c r="W1013" s="101">
        <v>1</v>
      </c>
      <c r="X1013" s="57">
        <f t="shared" ref="X1013:X1016" si="661">E1013*57</f>
        <v>118964.7</v>
      </c>
      <c r="Y1013" s="101">
        <v>1</v>
      </c>
      <c r="Z1013" s="57">
        <f t="shared" si="645"/>
        <v>120592.64</v>
      </c>
      <c r="AA1013" s="73">
        <v>3790296.24</v>
      </c>
      <c r="AB1013" s="74" t="s">
        <v>2121</v>
      </c>
      <c r="AC1013" s="74">
        <v>2022</v>
      </c>
    </row>
    <row r="1014" spans="1:29" s="36" customFormat="1" ht="30" x14ac:dyDescent="0.25">
      <c r="A1014" s="101">
        <v>999</v>
      </c>
      <c r="B1014" s="75">
        <v>694</v>
      </c>
      <c r="C1014" s="55" t="s">
        <v>2071</v>
      </c>
      <c r="D1014" s="56">
        <f>'Прил.1.1 -перечень домов'!D1019</f>
        <v>1958</v>
      </c>
      <c r="E1014" s="79">
        <v>2078.89</v>
      </c>
      <c r="F1014" s="76">
        <f>SUM('Прил.1.1 -перечень домов'!J1019)*(3.9*31+4.13*26+6.71*16+7.69*12+8.45*12+9.29*252)</f>
        <v>5432777.3799999999</v>
      </c>
      <c r="G1014" s="57">
        <f t="shared" si="660"/>
        <v>5851617.9900000002</v>
      </c>
      <c r="H1014" s="57">
        <v>0</v>
      </c>
      <c r="I1014" s="57">
        <f t="shared" si="659"/>
        <v>5613003</v>
      </c>
      <c r="J1014" s="57">
        <v>0</v>
      </c>
      <c r="K1014" s="57">
        <v>0</v>
      </c>
      <c r="L1014" s="54">
        <v>0</v>
      </c>
      <c r="M1014" s="78">
        <v>0</v>
      </c>
      <c r="N1014" s="79">
        <v>0</v>
      </c>
      <c r="O1014" s="79"/>
      <c r="P1014" s="78">
        <v>0</v>
      </c>
      <c r="Q1014" s="78">
        <v>0</v>
      </c>
      <c r="R1014" s="78">
        <v>0</v>
      </c>
      <c r="S1014" s="78">
        <v>0</v>
      </c>
      <c r="T1014" s="78">
        <v>0</v>
      </c>
      <c r="U1014" s="78">
        <v>0</v>
      </c>
      <c r="V1014" s="78">
        <v>0</v>
      </c>
      <c r="W1014" s="101">
        <v>1</v>
      </c>
      <c r="X1014" s="57">
        <f t="shared" si="661"/>
        <v>118496.73</v>
      </c>
      <c r="Y1014" s="101">
        <v>1</v>
      </c>
      <c r="Z1014" s="57">
        <f t="shared" si="645"/>
        <v>120118.26</v>
      </c>
      <c r="AA1014" s="73">
        <v>2706869.33</v>
      </c>
      <c r="AB1014" s="74" t="s">
        <v>2121</v>
      </c>
      <c r="AC1014" s="74">
        <v>2017</v>
      </c>
    </row>
    <row r="1015" spans="1:29" s="36" customFormat="1" ht="30" x14ac:dyDescent="0.25">
      <c r="A1015" s="101">
        <v>1000</v>
      </c>
      <c r="B1015" s="75">
        <v>695</v>
      </c>
      <c r="C1015" s="55" t="s">
        <v>2072</v>
      </c>
      <c r="D1015" s="56">
        <f>'Прил.1.1 -перечень домов'!D1020</f>
        <v>1961</v>
      </c>
      <c r="E1015" s="79">
        <v>3414</v>
      </c>
      <c r="F1015" s="76">
        <f>SUM('Прил.1.1 -перечень домов'!J1020)*(3.9*31+4.13*26+6.71*16+7.69*12+8.45*12+9.29*252)</f>
        <v>9095723.5199999996</v>
      </c>
      <c r="G1015" s="57">
        <f t="shared" si="660"/>
        <v>9609658.9199999999</v>
      </c>
      <c r="H1015" s="57">
        <v>0</v>
      </c>
      <c r="I1015" s="57">
        <f t="shared" si="659"/>
        <v>9217800</v>
      </c>
      <c r="J1015" s="57">
        <v>0</v>
      </c>
      <c r="K1015" s="57">
        <v>0</v>
      </c>
      <c r="L1015" s="54">
        <v>0</v>
      </c>
      <c r="M1015" s="78">
        <v>0</v>
      </c>
      <c r="N1015" s="79">
        <v>0</v>
      </c>
      <c r="O1015" s="79"/>
      <c r="P1015" s="78">
        <v>0</v>
      </c>
      <c r="Q1015" s="78">
        <v>0</v>
      </c>
      <c r="R1015" s="78">
        <v>0</v>
      </c>
      <c r="S1015" s="78">
        <v>0</v>
      </c>
      <c r="T1015" s="78">
        <v>0</v>
      </c>
      <c r="U1015" s="78">
        <v>0</v>
      </c>
      <c r="V1015" s="78">
        <v>0</v>
      </c>
      <c r="W1015" s="101">
        <v>1</v>
      </c>
      <c r="X1015" s="57">
        <f t="shared" si="661"/>
        <v>194598</v>
      </c>
      <c r="Y1015" s="101">
        <v>1</v>
      </c>
      <c r="Z1015" s="57">
        <f t="shared" si="645"/>
        <v>197260.92</v>
      </c>
      <c r="AA1015" s="73">
        <v>4503688.58</v>
      </c>
      <c r="AB1015" s="74" t="s">
        <v>2121</v>
      </c>
      <c r="AC1015" s="74">
        <v>2020</v>
      </c>
    </row>
    <row r="1016" spans="1:29" s="36" customFormat="1" ht="30" x14ac:dyDescent="0.25">
      <c r="A1016" s="101">
        <v>1001</v>
      </c>
      <c r="B1016" s="75">
        <v>696</v>
      </c>
      <c r="C1016" s="55" t="s">
        <v>2073</v>
      </c>
      <c r="D1016" s="56">
        <f>'Прил.1.1 -перечень домов'!D1021</f>
        <v>1960</v>
      </c>
      <c r="E1016" s="79">
        <v>1396.9</v>
      </c>
      <c r="F1016" s="76">
        <f>SUM('Прил.1.1 -перечень домов'!J1021)*(3.9*31+4.13*26+6.71*16+7.69*12+8.45*12+9.29*252)</f>
        <v>3700806.72</v>
      </c>
      <c r="G1016" s="57">
        <f t="shared" si="660"/>
        <v>3931966.18</v>
      </c>
      <c r="H1016" s="57">
        <v>0</v>
      </c>
      <c r="I1016" s="57">
        <f t="shared" si="659"/>
        <v>3771630</v>
      </c>
      <c r="J1016" s="57">
        <v>0</v>
      </c>
      <c r="K1016" s="57">
        <v>0</v>
      </c>
      <c r="L1016" s="54">
        <v>0</v>
      </c>
      <c r="M1016" s="78">
        <v>0</v>
      </c>
      <c r="N1016" s="79">
        <v>0</v>
      </c>
      <c r="O1016" s="79"/>
      <c r="P1016" s="78">
        <v>0</v>
      </c>
      <c r="Q1016" s="78">
        <v>0</v>
      </c>
      <c r="R1016" s="78">
        <v>0</v>
      </c>
      <c r="S1016" s="78">
        <v>0</v>
      </c>
      <c r="T1016" s="78">
        <v>0</v>
      </c>
      <c r="U1016" s="78">
        <v>0</v>
      </c>
      <c r="V1016" s="78">
        <v>0</v>
      </c>
      <c r="W1016" s="101">
        <v>1</v>
      </c>
      <c r="X1016" s="57">
        <f t="shared" si="661"/>
        <v>79623.3</v>
      </c>
      <c r="Y1016" s="101">
        <v>1</v>
      </c>
      <c r="Z1016" s="57">
        <f t="shared" si="645"/>
        <v>80712.88</v>
      </c>
      <c r="AA1016" s="73">
        <v>2279955.1800000002</v>
      </c>
      <c r="AB1016" s="74" t="s">
        <v>2121</v>
      </c>
      <c r="AC1016" s="74">
        <v>2020</v>
      </c>
    </row>
    <row r="1017" spans="1:29" s="36" customFormat="1" ht="30" x14ac:dyDescent="0.25">
      <c r="A1017" s="101">
        <v>1002</v>
      </c>
      <c r="B1017" s="75">
        <v>697</v>
      </c>
      <c r="C1017" s="55" t="s">
        <v>2074</v>
      </c>
      <c r="D1017" s="56">
        <f>'Прил.1.1 -перечень домов'!D1022</f>
        <v>1958</v>
      </c>
      <c r="E1017" s="57">
        <v>1944.9</v>
      </c>
      <c r="F1017" s="76">
        <f>SUM('Прил.1.1 -перечень домов'!J1022)*(3.9*31+4.13*26+6.71*16+7.69*12+8.45*12+9.29*252)</f>
        <v>5060802.24</v>
      </c>
      <c r="G1017" s="57">
        <f t="shared" si="660"/>
        <v>6733956.4500000002</v>
      </c>
      <c r="H1017" s="57">
        <v>0</v>
      </c>
      <c r="I1017" s="57">
        <v>0</v>
      </c>
      <c r="J1017" s="57">
        <v>0</v>
      </c>
      <c r="K1017" s="57">
        <v>0</v>
      </c>
      <c r="L1017" s="54">
        <v>0</v>
      </c>
      <c r="M1017" s="57">
        <v>0</v>
      </c>
      <c r="N1017" s="57">
        <v>1091.4000000000001</v>
      </c>
      <c r="O1017" s="57">
        <v>5957</v>
      </c>
      <c r="P1017" s="57">
        <f t="shared" ref="P1017:P1018" si="662">O1017*N1017</f>
        <v>6501469.7999999998</v>
      </c>
      <c r="Q1017" s="57">
        <v>0</v>
      </c>
      <c r="R1017" s="57">
        <v>0</v>
      </c>
      <c r="S1017" s="57">
        <v>0</v>
      </c>
      <c r="T1017" s="57">
        <v>0</v>
      </c>
      <c r="U1017" s="57">
        <v>0</v>
      </c>
      <c r="V1017" s="57">
        <v>0</v>
      </c>
      <c r="W1017" s="101">
        <v>1</v>
      </c>
      <c r="X1017" s="57">
        <f t="shared" ref="X1017:X1022" si="663">E1017*48</f>
        <v>93355.199999999997</v>
      </c>
      <c r="Y1017" s="101">
        <v>1</v>
      </c>
      <c r="Z1017" s="57">
        <f t="shared" si="645"/>
        <v>139131.45000000001</v>
      </c>
      <c r="AA1017" s="73"/>
      <c r="AB1017" s="74"/>
      <c r="AC1017" s="74"/>
    </row>
    <row r="1018" spans="1:29" s="36" customFormat="1" ht="30" x14ac:dyDescent="0.25">
      <c r="A1018" s="101">
        <v>1003</v>
      </c>
      <c r="B1018" s="75">
        <v>698</v>
      </c>
      <c r="C1018" s="55" t="s">
        <v>2075</v>
      </c>
      <c r="D1018" s="56">
        <f>'Прил.1.1 -перечень домов'!D1023</f>
        <v>1958</v>
      </c>
      <c r="E1018" s="57">
        <v>2088</v>
      </c>
      <c r="F1018" s="76">
        <f>SUM('Прил.1.1 -перечень домов'!J1023)*(3.9*31+4.13*26+6.71*16+7.69*12+8.45*12+9.29*252)</f>
        <v>5503704.96</v>
      </c>
      <c r="G1018" s="57">
        <f t="shared" si="660"/>
        <v>7908585.9500000002</v>
      </c>
      <c r="H1018" s="57">
        <v>0</v>
      </c>
      <c r="I1018" s="57">
        <v>0</v>
      </c>
      <c r="J1018" s="57">
        <v>0</v>
      </c>
      <c r="K1018" s="57">
        <v>0</v>
      </c>
      <c r="L1018" s="54">
        <v>0</v>
      </c>
      <c r="M1018" s="57">
        <v>0</v>
      </c>
      <c r="N1018" s="57">
        <v>1159</v>
      </c>
      <c r="O1018" s="57">
        <v>6596</v>
      </c>
      <c r="P1018" s="57">
        <f t="shared" si="662"/>
        <v>7644764</v>
      </c>
      <c r="Q1018" s="57">
        <v>0</v>
      </c>
      <c r="R1018" s="57">
        <v>0</v>
      </c>
      <c r="S1018" s="57">
        <v>0</v>
      </c>
      <c r="T1018" s="57">
        <v>0</v>
      </c>
      <c r="U1018" s="57">
        <v>0</v>
      </c>
      <c r="V1018" s="57">
        <v>0</v>
      </c>
      <c r="W1018" s="101">
        <v>1</v>
      </c>
      <c r="X1018" s="57">
        <f t="shared" si="663"/>
        <v>100224</v>
      </c>
      <c r="Y1018" s="101">
        <v>1</v>
      </c>
      <c r="Z1018" s="57">
        <f t="shared" si="645"/>
        <v>163597.95000000001</v>
      </c>
      <c r="AA1018" s="73"/>
      <c r="AB1018" s="74"/>
      <c r="AC1018" s="74"/>
    </row>
    <row r="1019" spans="1:29" s="36" customFormat="1" ht="30" x14ac:dyDescent="0.25">
      <c r="A1019" s="101">
        <v>1004</v>
      </c>
      <c r="B1019" s="75">
        <v>699</v>
      </c>
      <c r="C1019" s="55" t="s">
        <v>2076</v>
      </c>
      <c r="D1019" s="56">
        <f>'Прил.1.1 -перечень домов'!D1024</f>
        <v>1956</v>
      </c>
      <c r="E1019" s="79">
        <v>12000.2</v>
      </c>
      <c r="F1019" s="76">
        <f>SUM('Прил.1.1 -перечень домов'!J1024)*(3.9*31+4.13*26+6.71*16+7.69*12+8.45*12+9.29*252)</f>
        <v>31081265.280000001</v>
      </c>
      <c r="G1019" s="57">
        <f t="shared" si="660"/>
        <v>42387219.240000002</v>
      </c>
      <c r="H1019" s="78">
        <v>0</v>
      </c>
      <c r="I1019" s="78">
        <v>0</v>
      </c>
      <c r="J1019" s="78">
        <v>0</v>
      </c>
      <c r="K1019" s="78">
        <v>0</v>
      </c>
      <c r="L1019" s="54">
        <v>0</v>
      </c>
      <c r="M1019" s="78">
        <v>0</v>
      </c>
      <c r="N1019" s="78">
        <v>0</v>
      </c>
      <c r="O1019" s="78"/>
      <c r="P1019" s="78">
        <v>0</v>
      </c>
      <c r="Q1019" s="78">
        <v>0</v>
      </c>
      <c r="R1019" s="78">
        <v>0</v>
      </c>
      <c r="S1019" s="78">
        <v>0</v>
      </c>
      <c r="T1019" s="57">
        <f>E1019*3421</f>
        <v>41052684.200000003</v>
      </c>
      <c r="U1019" s="78">
        <v>0</v>
      </c>
      <c r="V1019" s="78">
        <v>0</v>
      </c>
      <c r="W1019" s="101">
        <v>1</v>
      </c>
      <c r="X1019" s="57">
        <f>E1019*38</f>
        <v>456007.6</v>
      </c>
      <c r="Y1019" s="101">
        <v>1</v>
      </c>
      <c r="Z1019" s="57">
        <f t="shared" si="645"/>
        <v>878527.44</v>
      </c>
      <c r="AA1019" s="73"/>
      <c r="AB1019" s="74"/>
      <c r="AC1019" s="74"/>
    </row>
    <row r="1020" spans="1:29" s="36" customFormat="1" ht="30" x14ac:dyDescent="0.25">
      <c r="A1020" s="101">
        <v>1005</v>
      </c>
      <c r="B1020" s="75">
        <v>700</v>
      </c>
      <c r="C1020" s="55" t="s">
        <v>2077</v>
      </c>
      <c r="D1020" s="56">
        <f>'Прил.1.1 -перечень домов'!D1025</f>
        <v>1984</v>
      </c>
      <c r="E1020" s="57">
        <v>7209.6</v>
      </c>
      <c r="F1020" s="76">
        <f>SUM('Прил.1.1 -перечень домов'!J1025)*(3.9*31+4.13*26+6.71*16+7.69*12+8.45*12+9.29*252)</f>
        <v>18434569.920000002</v>
      </c>
      <c r="G1020" s="57">
        <f t="shared" si="660"/>
        <v>10018643.01</v>
      </c>
      <c r="H1020" s="57">
        <v>0</v>
      </c>
      <c r="I1020" s="57">
        <v>0</v>
      </c>
      <c r="J1020" s="57">
        <v>0</v>
      </c>
      <c r="K1020" s="57">
        <v>0</v>
      </c>
      <c r="L1020" s="54">
        <v>0</v>
      </c>
      <c r="M1020" s="57">
        <v>0</v>
      </c>
      <c r="N1020" s="57">
        <v>1963.9</v>
      </c>
      <c r="O1020" s="57">
        <v>4822</v>
      </c>
      <c r="P1020" s="57">
        <f t="shared" ref="P1020:P1022" si="664">O1020*N1020</f>
        <v>9469925.8000000007</v>
      </c>
      <c r="Q1020" s="57">
        <v>0</v>
      </c>
      <c r="R1020" s="57">
        <v>0</v>
      </c>
      <c r="S1020" s="57">
        <v>0</v>
      </c>
      <c r="T1020" s="57">
        <v>0</v>
      </c>
      <c r="U1020" s="57">
        <v>0</v>
      </c>
      <c r="V1020" s="57">
        <v>0</v>
      </c>
      <c r="W1020" s="101">
        <v>1</v>
      </c>
      <c r="X1020" s="57">
        <f t="shared" si="663"/>
        <v>346060.79999999999</v>
      </c>
      <c r="Y1020" s="101">
        <v>1</v>
      </c>
      <c r="Z1020" s="57">
        <f t="shared" si="645"/>
        <v>202656.41</v>
      </c>
      <c r="AA1020" s="73"/>
      <c r="AB1020" s="74"/>
      <c r="AC1020" s="74"/>
    </row>
    <row r="1021" spans="1:29" s="36" customFormat="1" ht="30" x14ac:dyDescent="0.25">
      <c r="A1021" s="101">
        <v>1006</v>
      </c>
      <c r="B1021" s="75">
        <v>701</v>
      </c>
      <c r="C1021" s="55" t="s">
        <v>2078</v>
      </c>
      <c r="D1021" s="56">
        <f>'Прил.1.1 -перечень домов'!D1026</f>
        <v>1979</v>
      </c>
      <c r="E1021" s="57">
        <v>9949.9</v>
      </c>
      <c r="F1021" s="76">
        <f>SUM('Прил.1.1 -перечень домов'!J1026)*(3.9*31+4.13*26+6.71*16+7.69*12+8.45*12+9.29*252)</f>
        <v>25888998.719999999</v>
      </c>
      <c r="G1021" s="57">
        <f t="shared" si="660"/>
        <v>14041726.02</v>
      </c>
      <c r="H1021" s="57">
        <v>0</v>
      </c>
      <c r="I1021" s="57">
        <v>0</v>
      </c>
      <c r="J1021" s="57">
        <v>0</v>
      </c>
      <c r="K1021" s="57">
        <v>0</v>
      </c>
      <c r="L1021" s="54">
        <v>0</v>
      </c>
      <c r="M1021" s="57">
        <v>0</v>
      </c>
      <c r="N1021" s="57">
        <v>2229.3000000000002</v>
      </c>
      <c r="O1021" s="57">
        <v>5957</v>
      </c>
      <c r="P1021" s="57">
        <f t="shared" si="664"/>
        <v>13279940.1</v>
      </c>
      <c r="Q1021" s="57">
        <v>0</v>
      </c>
      <c r="R1021" s="57">
        <v>0</v>
      </c>
      <c r="S1021" s="57">
        <v>0</v>
      </c>
      <c r="T1021" s="57">
        <v>0</v>
      </c>
      <c r="U1021" s="57">
        <v>0</v>
      </c>
      <c r="V1021" s="57">
        <v>0</v>
      </c>
      <c r="W1021" s="101">
        <v>1</v>
      </c>
      <c r="X1021" s="57">
        <f t="shared" si="663"/>
        <v>477595.2</v>
      </c>
      <c r="Y1021" s="101">
        <v>1</v>
      </c>
      <c r="Z1021" s="57">
        <f t="shared" si="645"/>
        <v>284190.71999999997</v>
      </c>
      <c r="AA1021" s="73"/>
      <c r="AB1021" s="74"/>
      <c r="AC1021" s="74"/>
    </row>
    <row r="1022" spans="1:29" s="36" customFormat="1" ht="30" x14ac:dyDescent="0.25">
      <c r="A1022" s="101">
        <v>1007</v>
      </c>
      <c r="B1022" s="75">
        <v>702</v>
      </c>
      <c r="C1022" s="55" t="s">
        <v>2079</v>
      </c>
      <c r="D1022" s="56">
        <f>'Прил.1.1 -перечень домов'!D1027</f>
        <v>1980</v>
      </c>
      <c r="E1022" s="57">
        <v>9507.9</v>
      </c>
      <c r="F1022" s="76">
        <f>SUM('Прил.1.1 -перечень домов'!J1027)*(3.9*31+4.13*26+6.71*16+7.69*12+8.45*12+9.29*252)</f>
        <v>21961717.440000001</v>
      </c>
      <c r="G1022" s="57">
        <f t="shared" si="660"/>
        <v>6501065.8700000001</v>
      </c>
      <c r="H1022" s="57">
        <v>0</v>
      </c>
      <c r="I1022" s="57">
        <v>0</v>
      </c>
      <c r="J1022" s="57">
        <v>0</v>
      </c>
      <c r="K1022" s="57">
        <v>0</v>
      </c>
      <c r="L1022" s="54">
        <v>0</v>
      </c>
      <c r="M1022" s="57">
        <v>0</v>
      </c>
      <c r="N1022" s="57">
        <v>1227.3</v>
      </c>
      <c r="O1022" s="57">
        <v>4822</v>
      </c>
      <c r="P1022" s="57">
        <f t="shared" si="664"/>
        <v>5918040.5999999996</v>
      </c>
      <c r="Q1022" s="57">
        <v>0</v>
      </c>
      <c r="R1022" s="57">
        <v>0</v>
      </c>
      <c r="S1022" s="57">
        <v>0</v>
      </c>
      <c r="T1022" s="57">
        <v>0</v>
      </c>
      <c r="U1022" s="57">
        <v>0</v>
      </c>
      <c r="V1022" s="57">
        <v>0</v>
      </c>
      <c r="W1022" s="101">
        <v>1</v>
      </c>
      <c r="X1022" s="57">
        <f t="shared" si="663"/>
        <v>456379.2</v>
      </c>
      <c r="Y1022" s="101">
        <v>1</v>
      </c>
      <c r="Z1022" s="57">
        <f t="shared" si="645"/>
        <v>126646.07</v>
      </c>
      <c r="AA1022" s="73"/>
      <c r="AB1022" s="74"/>
      <c r="AC1022" s="74"/>
    </row>
    <row r="1023" spans="1:29" s="36" customFormat="1" ht="30" x14ac:dyDescent="0.25">
      <c r="A1023" s="101">
        <v>1008</v>
      </c>
      <c r="B1023" s="75">
        <v>703</v>
      </c>
      <c r="C1023" s="55" t="s">
        <v>2080</v>
      </c>
      <c r="D1023" s="56">
        <f>'Прил.1.1 -перечень домов'!D1028</f>
        <v>1959</v>
      </c>
      <c r="E1023" s="79">
        <v>903.3</v>
      </c>
      <c r="F1023" s="76">
        <f>SUM('Прил.1.1 -перечень домов'!J1028)*(3.9*31+4.13*26+6.71*16+7.69*12+8.45*12+9.29*252)</f>
        <v>2459071.6800000002</v>
      </c>
      <c r="G1023" s="57">
        <f t="shared" si="660"/>
        <v>3592384.54</v>
      </c>
      <c r="H1023" s="78">
        <v>0</v>
      </c>
      <c r="I1023" s="57">
        <f>E1023*2700</f>
        <v>2438910</v>
      </c>
      <c r="J1023" s="57">
        <f>E1023*855</f>
        <v>772321.5</v>
      </c>
      <c r="K1023" s="57">
        <f t="shared" ref="K1023:K1024" si="665">E1023*228</f>
        <v>205952.4</v>
      </c>
      <c r="L1023" s="54">
        <v>0</v>
      </c>
      <c r="M1023" s="78">
        <v>0</v>
      </c>
      <c r="N1023" s="78">
        <v>0</v>
      </c>
      <c r="O1023" s="78"/>
      <c r="P1023" s="78">
        <v>0</v>
      </c>
      <c r="Q1023" s="78">
        <v>0</v>
      </c>
      <c r="R1023" s="78">
        <v>0</v>
      </c>
      <c r="S1023" s="78">
        <v>0</v>
      </c>
      <c r="T1023" s="78">
        <v>0</v>
      </c>
      <c r="U1023" s="78">
        <v>0</v>
      </c>
      <c r="V1023" s="78">
        <v>0</v>
      </c>
      <c r="W1023" s="101">
        <v>3</v>
      </c>
      <c r="X1023" s="57">
        <f t="shared" ref="X1023" si="666">E1023*57+E1023*28+E1023*28</f>
        <v>102072.9</v>
      </c>
      <c r="Y1023" s="101">
        <v>3</v>
      </c>
      <c r="Z1023" s="57">
        <f t="shared" si="645"/>
        <v>73127.740000000005</v>
      </c>
      <c r="AA1023" s="73">
        <v>2063956.89</v>
      </c>
      <c r="AB1023" s="74" t="s">
        <v>2121</v>
      </c>
      <c r="AC1023" s="74">
        <v>2021</v>
      </c>
    </row>
    <row r="1024" spans="1:29" s="36" customFormat="1" ht="30" x14ac:dyDescent="0.25">
      <c r="A1024" s="101">
        <v>1009</v>
      </c>
      <c r="B1024" s="75">
        <v>704</v>
      </c>
      <c r="C1024" s="55" t="s">
        <v>2081</v>
      </c>
      <c r="D1024" s="56">
        <f>'Прил.1.1 -перечень домов'!D1029</f>
        <v>1977</v>
      </c>
      <c r="E1024" s="79">
        <v>4855.2</v>
      </c>
      <c r="F1024" s="76">
        <f>SUM('Прил.1.1 -перечень домов'!J1029)*(3.9*31+4.13*26+6.71*16+7.69*12+8.45*12+9.29*252)</f>
        <v>12612250.560000001</v>
      </c>
      <c r="G1024" s="57">
        <f t="shared" si="660"/>
        <v>5642597.8899999997</v>
      </c>
      <c r="H1024" s="78">
        <v>0</v>
      </c>
      <c r="I1024" s="78">
        <v>0</v>
      </c>
      <c r="J1024" s="57">
        <f>E1024*855</f>
        <v>4151196</v>
      </c>
      <c r="K1024" s="57">
        <f t="shared" si="665"/>
        <v>1106985.6000000001</v>
      </c>
      <c r="L1024" s="54">
        <v>0</v>
      </c>
      <c r="M1024" s="78">
        <v>0</v>
      </c>
      <c r="N1024" s="78">
        <v>0</v>
      </c>
      <c r="O1024" s="78"/>
      <c r="P1024" s="78">
        <v>0</v>
      </c>
      <c r="Q1024" s="78">
        <v>0</v>
      </c>
      <c r="R1024" s="78">
        <v>0</v>
      </c>
      <c r="S1024" s="78">
        <v>0</v>
      </c>
      <c r="T1024" s="78">
        <v>0</v>
      </c>
      <c r="U1024" s="78">
        <v>0</v>
      </c>
      <c r="V1024" s="78">
        <v>0</v>
      </c>
      <c r="W1024" s="101">
        <v>2</v>
      </c>
      <c r="X1024" s="57">
        <f>E1024*28+E1024*28</f>
        <v>271891.20000000001</v>
      </c>
      <c r="Y1024" s="101">
        <v>2</v>
      </c>
      <c r="Z1024" s="57">
        <f t="shared" si="645"/>
        <v>112525.09</v>
      </c>
      <c r="AA1024" s="73"/>
      <c r="AB1024" s="74"/>
      <c r="AC1024" s="74"/>
    </row>
    <row r="1025" spans="1:29" s="36" customFormat="1" ht="30" x14ac:dyDescent="0.25">
      <c r="A1025" s="101">
        <v>1010</v>
      </c>
      <c r="B1025" s="75">
        <v>705</v>
      </c>
      <c r="C1025" s="55" t="s">
        <v>2082</v>
      </c>
      <c r="D1025" s="56">
        <f>'Прил.1.1 -перечень домов'!D1030</f>
        <v>1976</v>
      </c>
      <c r="E1025" s="79">
        <v>3609.4</v>
      </c>
      <c r="F1025" s="76">
        <f>SUM('Прил.1.1 -перечень домов'!J1030)*(3.9*31+4.13*26+6.71*16+7.69*12+8.45*12+9.29*252)</f>
        <v>9691044.4800000004</v>
      </c>
      <c r="G1025" s="57">
        <f t="shared" si="660"/>
        <v>2879323.05</v>
      </c>
      <c r="H1025" s="57">
        <f t="shared" ref="H1025" si="667">E1025*735</f>
        <v>2652909</v>
      </c>
      <c r="I1025" s="78">
        <v>0</v>
      </c>
      <c r="J1025" s="78">
        <v>0</v>
      </c>
      <c r="K1025" s="78">
        <v>0</v>
      </c>
      <c r="L1025" s="54">
        <v>0</v>
      </c>
      <c r="M1025" s="78">
        <v>0</v>
      </c>
      <c r="N1025" s="78">
        <v>0</v>
      </c>
      <c r="O1025" s="78"/>
      <c r="P1025" s="78">
        <v>0</v>
      </c>
      <c r="Q1025" s="78">
        <v>0</v>
      </c>
      <c r="R1025" s="78">
        <v>0</v>
      </c>
      <c r="S1025" s="78">
        <v>0</v>
      </c>
      <c r="T1025" s="78">
        <v>0</v>
      </c>
      <c r="U1025" s="78">
        <v>0</v>
      </c>
      <c r="V1025" s="78">
        <v>0</v>
      </c>
      <c r="W1025" s="101">
        <v>1</v>
      </c>
      <c r="X1025" s="57">
        <f>E1025*47</f>
        <v>169641.8</v>
      </c>
      <c r="Y1025" s="101">
        <v>1</v>
      </c>
      <c r="Z1025" s="57">
        <f t="shared" si="645"/>
        <v>56772.25</v>
      </c>
      <c r="AA1025" s="73"/>
      <c r="AB1025" s="74"/>
      <c r="AC1025" s="74"/>
    </row>
    <row r="1026" spans="1:29" s="36" customFormat="1" ht="30" x14ac:dyDescent="0.25">
      <c r="A1026" s="101">
        <v>1011</v>
      </c>
      <c r="B1026" s="75">
        <v>706</v>
      </c>
      <c r="C1026" s="55" t="s">
        <v>2083</v>
      </c>
      <c r="D1026" s="56">
        <f>'Прил.1.1 -перечень домов'!D1031</f>
        <v>1977</v>
      </c>
      <c r="E1026" s="57">
        <v>3762.2</v>
      </c>
      <c r="F1026" s="76">
        <f>SUM('Прил.1.1 -перечень домов'!J1031)*(3.9*31+4.13*26+6.71*16+7.69*12+8.45*12+9.29*252)</f>
        <v>9721757.7599999998</v>
      </c>
      <c r="G1026" s="57">
        <f t="shared" si="660"/>
        <v>7335933.8399999999</v>
      </c>
      <c r="H1026" s="57">
        <v>0</v>
      </c>
      <c r="I1026" s="57">
        <v>0</v>
      </c>
      <c r="J1026" s="57">
        <v>0</v>
      </c>
      <c r="K1026" s="57">
        <v>0</v>
      </c>
      <c r="L1026" s="54">
        <v>0</v>
      </c>
      <c r="M1026" s="57">
        <v>0</v>
      </c>
      <c r="N1026" s="57">
        <v>1176</v>
      </c>
      <c r="O1026" s="57">
        <v>5957</v>
      </c>
      <c r="P1026" s="57">
        <f>O1026*N1026</f>
        <v>7005432</v>
      </c>
      <c r="Q1026" s="57">
        <v>0</v>
      </c>
      <c r="R1026" s="57">
        <v>0</v>
      </c>
      <c r="S1026" s="57">
        <v>0</v>
      </c>
      <c r="T1026" s="57">
        <v>0</v>
      </c>
      <c r="U1026" s="57">
        <v>0</v>
      </c>
      <c r="V1026" s="57">
        <v>0</v>
      </c>
      <c r="W1026" s="101">
        <v>1</v>
      </c>
      <c r="X1026" s="57">
        <f t="shared" ref="X1026" si="668">E1026*48</f>
        <v>180585.60000000001</v>
      </c>
      <c r="Y1026" s="101">
        <v>1</v>
      </c>
      <c r="Z1026" s="57">
        <f t="shared" si="645"/>
        <v>149916.24</v>
      </c>
      <c r="AA1026" s="73"/>
      <c r="AB1026" s="74"/>
      <c r="AC1026" s="74"/>
    </row>
    <row r="1027" spans="1:29" s="36" customFormat="1" ht="30" x14ac:dyDescent="0.25">
      <c r="A1027" s="101">
        <v>1012</v>
      </c>
      <c r="B1027" s="75">
        <v>707</v>
      </c>
      <c r="C1027" s="55" t="s">
        <v>2084</v>
      </c>
      <c r="D1027" s="56">
        <f>'Прил.1.1 -перечень домов'!D1032</f>
        <v>1977</v>
      </c>
      <c r="E1027" s="79">
        <v>3722.1</v>
      </c>
      <c r="F1027" s="76">
        <f>SUM('Прил.1.1 -перечень домов'!J1032)*(3.9*31+4.13*26+6.71*16+7.69*12+8.45*12+9.29*252)</f>
        <v>9821934.7200000007</v>
      </c>
      <c r="G1027" s="57">
        <f t="shared" si="660"/>
        <v>4325736.03</v>
      </c>
      <c r="H1027" s="78">
        <v>0</v>
      </c>
      <c r="I1027" s="78">
        <v>0</v>
      </c>
      <c r="J1027" s="57">
        <f>E1027*855</f>
        <v>3182395.5</v>
      </c>
      <c r="K1027" s="57">
        <f t="shared" ref="K1027" si="669">E1027*228</f>
        <v>848638.8</v>
      </c>
      <c r="L1027" s="54">
        <v>0</v>
      </c>
      <c r="M1027" s="78">
        <v>0</v>
      </c>
      <c r="N1027" s="78">
        <v>0</v>
      </c>
      <c r="O1027" s="78"/>
      <c r="P1027" s="78">
        <v>0</v>
      </c>
      <c r="Q1027" s="78">
        <v>0</v>
      </c>
      <c r="R1027" s="78">
        <v>0</v>
      </c>
      <c r="S1027" s="78">
        <v>0</v>
      </c>
      <c r="T1027" s="78">
        <v>0</v>
      </c>
      <c r="U1027" s="78">
        <v>0</v>
      </c>
      <c r="V1027" s="78">
        <v>0</v>
      </c>
      <c r="W1027" s="101">
        <v>2</v>
      </c>
      <c r="X1027" s="57">
        <f>E1027*28+E1027*28</f>
        <v>208437.6</v>
      </c>
      <c r="Y1027" s="101">
        <v>2</v>
      </c>
      <c r="Z1027" s="57">
        <f t="shared" si="645"/>
        <v>86264.13</v>
      </c>
      <c r="AA1027" s="73"/>
      <c r="AB1027" s="74"/>
      <c r="AC1027" s="74"/>
    </row>
    <row r="1028" spans="1:29" s="36" customFormat="1" ht="30" x14ac:dyDescent="0.25">
      <c r="A1028" s="101">
        <v>1013</v>
      </c>
      <c r="B1028" s="75">
        <v>708</v>
      </c>
      <c r="C1028" s="55" t="s">
        <v>2085</v>
      </c>
      <c r="D1028" s="56">
        <f>'Прил.1.1 -перечень домов'!D1033</f>
        <v>1959</v>
      </c>
      <c r="E1028" s="79">
        <v>443.2</v>
      </c>
      <c r="F1028" s="76">
        <f>SUM('Прил.1.1 -перечень домов'!J1033)*(3.9*31+4.13*26+6.71*16+7.69*12+8.45*12+9.29*252)</f>
        <v>1168826.8799999999</v>
      </c>
      <c r="G1028" s="57">
        <f t="shared" si="660"/>
        <v>1565475.21</v>
      </c>
      <c r="H1028" s="78">
        <v>0</v>
      </c>
      <c r="I1028" s="78">
        <v>0</v>
      </c>
      <c r="J1028" s="78">
        <v>0</v>
      </c>
      <c r="K1028" s="78">
        <v>0</v>
      </c>
      <c r="L1028" s="54">
        <v>0</v>
      </c>
      <c r="M1028" s="78">
        <v>0</v>
      </c>
      <c r="N1028" s="78">
        <v>0</v>
      </c>
      <c r="O1028" s="78"/>
      <c r="P1028" s="78">
        <v>0</v>
      </c>
      <c r="Q1028" s="78">
        <v>0</v>
      </c>
      <c r="R1028" s="78">
        <v>0</v>
      </c>
      <c r="S1028" s="78">
        <v>0</v>
      </c>
      <c r="T1028" s="57">
        <f>E1028*3421</f>
        <v>1516187.2</v>
      </c>
      <c r="U1028" s="78">
        <v>0</v>
      </c>
      <c r="V1028" s="78">
        <v>0</v>
      </c>
      <c r="W1028" s="101">
        <v>1</v>
      </c>
      <c r="X1028" s="57">
        <f>E1028*38</f>
        <v>16841.599999999999</v>
      </c>
      <c r="Y1028" s="101">
        <v>1</v>
      </c>
      <c r="Z1028" s="57">
        <f t="shared" si="645"/>
        <v>32446.41</v>
      </c>
      <c r="AA1028" s="73">
        <v>964241.7</v>
      </c>
      <c r="AB1028" s="74" t="s">
        <v>2121</v>
      </c>
      <c r="AC1028" s="74">
        <v>2020</v>
      </c>
    </row>
    <row r="1029" spans="1:29" s="36" customFormat="1" ht="30" x14ac:dyDescent="0.25">
      <c r="A1029" s="101">
        <v>1014</v>
      </c>
      <c r="B1029" s="75">
        <v>709</v>
      </c>
      <c r="C1029" s="55" t="s">
        <v>2086</v>
      </c>
      <c r="D1029" s="56">
        <f>'Прил.1.1 -перечень домов'!D1034</f>
        <v>1979</v>
      </c>
      <c r="E1029" s="57">
        <v>1693.5</v>
      </c>
      <c r="F1029" s="76">
        <f>SUM('Прил.1.1 -перечень домов'!J1034)*(3.9*31+4.13*26+6.71*16+7.69*12+8.45*12+9.29*252)</f>
        <v>4370184</v>
      </c>
      <c r="G1029" s="57">
        <f t="shared" si="660"/>
        <v>5124683.38</v>
      </c>
      <c r="H1029" s="57">
        <v>0</v>
      </c>
      <c r="I1029" s="57">
        <v>0</v>
      </c>
      <c r="J1029" s="57">
        <v>0</v>
      </c>
      <c r="K1029" s="57">
        <v>0</v>
      </c>
      <c r="L1029" s="54">
        <v>0</v>
      </c>
      <c r="M1029" s="57">
        <v>0</v>
      </c>
      <c r="N1029" s="57">
        <v>1024</v>
      </c>
      <c r="O1029" s="57">
        <v>4822</v>
      </c>
      <c r="P1029" s="57">
        <f t="shared" ref="P1029:P1031" si="670">O1029*N1029</f>
        <v>4937728</v>
      </c>
      <c r="Q1029" s="57">
        <v>0</v>
      </c>
      <c r="R1029" s="57">
        <v>0</v>
      </c>
      <c r="S1029" s="57">
        <v>0</v>
      </c>
      <c r="T1029" s="57">
        <v>0</v>
      </c>
      <c r="U1029" s="57">
        <v>0</v>
      </c>
      <c r="V1029" s="57">
        <v>0</v>
      </c>
      <c r="W1029" s="101">
        <v>1</v>
      </c>
      <c r="X1029" s="57">
        <f t="shared" ref="X1029:X1031" si="671">E1029*48</f>
        <v>81288</v>
      </c>
      <c r="Y1029" s="101">
        <v>1</v>
      </c>
      <c r="Z1029" s="57">
        <f t="shared" si="645"/>
        <v>105667.38</v>
      </c>
      <c r="AA1029" s="73"/>
      <c r="AB1029" s="74"/>
      <c r="AC1029" s="74"/>
    </row>
    <row r="1030" spans="1:29" s="36" customFormat="1" ht="30" x14ac:dyDescent="0.25">
      <c r="A1030" s="101">
        <v>1015</v>
      </c>
      <c r="B1030" s="75">
        <v>710</v>
      </c>
      <c r="C1030" s="55" t="s">
        <v>2087</v>
      </c>
      <c r="D1030" s="56">
        <f>'Прил.1.1 -перечень домов'!D1035</f>
        <v>1984</v>
      </c>
      <c r="E1030" s="57">
        <v>8257.5</v>
      </c>
      <c r="F1030" s="76">
        <f>SUM('Прил.1.1 -перечень домов'!J1035)*(3.9*31+4.13*26+6.71*16+7.69*12+8.45*12+9.29*252)</f>
        <v>21981236.16</v>
      </c>
      <c r="G1030" s="57">
        <f t="shared" si="660"/>
        <v>23669495.239999998</v>
      </c>
      <c r="H1030" s="57">
        <v>0</v>
      </c>
      <c r="I1030" s="57">
        <v>0</v>
      </c>
      <c r="J1030" s="57">
        <v>0</v>
      </c>
      <c r="K1030" s="57">
        <v>0</v>
      </c>
      <c r="L1030" s="54">
        <v>0</v>
      </c>
      <c r="M1030" s="57">
        <v>0</v>
      </c>
      <c r="N1030" s="57">
        <v>3825</v>
      </c>
      <c r="O1030" s="57">
        <v>5957</v>
      </c>
      <c r="P1030" s="57">
        <f t="shared" si="670"/>
        <v>22785525</v>
      </c>
      <c r="Q1030" s="57">
        <v>0</v>
      </c>
      <c r="R1030" s="57">
        <v>0</v>
      </c>
      <c r="S1030" s="57">
        <v>0</v>
      </c>
      <c r="T1030" s="57">
        <v>0</v>
      </c>
      <c r="U1030" s="57">
        <v>0</v>
      </c>
      <c r="V1030" s="57">
        <v>0</v>
      </c>
      <c r="W1030" s="101">
        <v>1</v>
      </c>
      <c r="X1030" s="57">
        <f t="shared" si="671"/>
        <v>396360</v>
      </c>
      <c r="Y1030" s="101">
        <v>1</v>
      </c>
      <c r="Z1030" s="57">
        <f t="shared" si="645"/>
        <v>487610.24</v>
      </c>
      <c r="AA1030" s="73"/>
      <c r="AB1030" s="74"/>
      <c r="AC1030" s="74"/>
    </row>
    <row r="1031" spans="1:29" s="36" customFormat="1" ht="30" x14ac:dyDescent="0.25">
      <c r="A1031" s="101">
        <v>1016</v>
      </c>
      <c r="B1031" s="75">
        <v>711</v>
      </c>
      <c r="C1031" s="55" t="s">
        <v>2088</v>
      </c>
      <c r="D1031" s="56">
        <f>'Прил.1.1 -перечень домов'!D1036</f>
        <v>1980</v>
      </c>
      <c r="E1031" s="57">
        <v>1667.9</v>
      </c>
      <c r="F1031" s="76">
        <f>SUM('Прил.1.1 -перечень домов'!J1036)*(3.9*31+4.13*26+6.71*16+7.69*12+8.45*12+9.29*252)</f>
        <v>4296701.76</v>
      </c>
      <c r="G1031" s="57">
        <f t="shared" si="660"/>
        <v>3557243.9</v>
      </c>
      <c r="H1031" s="57">
        <v>0</v>
      </c>
      <c r="I1031" s="57">
        <v>0</v>
      </c>
      <c r="J1031" s="57">
        <v>0</v>
      </c>
      <c r="K1031" s="57">
        <v>0</v>
      </c>
      <c r="L1031" s="54">
        <v>0</v>
      </c>
      <c r="M1031" s="57">
        <v>0</v>
      </c>
      <c r="N1031" s="57">
        <v>706</v>
      </c>
      <c r="O1031" s="57">
        <v>4822</v>
      </c>
      <c r="P1031" s="57">
        <f t="shared" si="670"/>
        <v>3404332</v>
      </c>
      <c r="Q1031" s="57">
        <v>0</v>
      </c>
      <c r="R1031" s="57">
        <v>0</v>
      </c>
      <c r="S1031" s="57">
        <v>0</v>
      </c>
      <c r="T1031" s="57">
        <v>0</v>
      </c>
      <c r="U1031" s="57">
        <v>0</v>
      </c>
      <c r="V1031" s="57">
        <v>0</v>
      </c>
      <c r="W1031" s="101">
        <v>1</v>
      </c>
      <c r="X1031" s="57">
        <f t="shared" si="671"/>
        <v>80059.199999999997</v>
      </c>
      <c r="Y1031" s="101">
        <v>1</v>
      </c>
      <c r="Z1031" s="57">
        <f t="shared" si="645"/>
        <v>72852.7</v>
      </c>
      <c r="AA1031" s="73"/>
      <c r="AB1031" s="74"/>
      <c r="AC1031" s="74"/>
    </row>
    <row r="1032" spans="1:29" s="36" customFormat="1" ht="30" x14ac:dyDescent="0.25">
      <c r="A1032" s="101">
        <v>1017</v>
      </c>
      <c r="B1032" s="75">
        <v>712</v>
      </c>
      <c r="C1032" s="55" t="s">
        <v>2089</v>
      </c>
      <c r="D1032" s="56">
        <f>'Прил.1.1 -перечень домов'!D1037</f>
        <v>1990</v>
      </c>
      <c r="E1032" s="79">
        <v>7082.9</v>
      </c>
      <c r="F1032" s="76">
        <f>SUM('Прил.1.1 -перечень домов'!J1037)*(3.9*31+4.13*26+6.71*16+7.69*12+8.45*12+9.29*252)</f>
        <v>18562589.760000002</v>
      </c>
      <c r="G1032" s="57">
        <f t="shared" si="660"/>
        <v>5650234.7300000004</v>
      </c>
      <c r="H1032" s="57">
        <f t="shared" ref="H1032:H1033" si="672">E1032*735</f>
        <v>5205931.5</v>
      </c>
      <c r="I1032" s="78">
        <v>0</v>
      </c>
      <c r="J1032" s="78">
        <v>0</v>
      </c>
      <c r="K1032" s="78">
        <v>0</v>
      </c>
      <c r="L1032" s="54">
        <v>0</v>
      </c>
      <c r="M1032" s="78">
        <v>0</v>
      </c>
      <c r="N1032" s="78">
        <v>0</v>
      </c>
      <c r="O1032" s="78"/>
      <c r="P1032" s="78">
        <v>0</v>
      </c>
      <c r="Q1032" s="78">
        <v>0</v>
      </c>
      <c r="R1032" s="78">
        <v>0</v>
      </c>
      <c r="S1032" s="78">
        <v>0</v>
      </c>
      <c r="T1032" s="78">
        <v>0</v>
      </c>
      <c r="U1032" s="78">
        <v>0</v>
      </c>
      <c r="V1032" s="78">
        <v>0</v>
      </c>
      <c r="W1032" s="101">
        <v>1</v>
      </c>
      <c r="X1032" s="57">
        <f t="shared" ref="X1032:X1033" si="673">E1032*47</f>
        <v>332896.3</v>
      </c>
      <c r="Y1032" s="101">
        <v>1</v>
      </c>
      <c r="Z1032" s="57">
        <f t="shared" si="645"/>
        <v>111406.93</v>
      </c>
      <c r="AA1032" s="73"/>
      <c r="AB1032" s="74"/>
      <c r="AC1032" s="74"/>
    </row>
    <row r="1033" spans="1:29" s="36" customFormat="1" ht="30" x14ac:dyDescent="0.25">
      <c r="A1033" s="101">
        <v>1018</v>
      </c>
      <c r="B1033" s="75">
        <v>713</v>
      </c>
      <c r="C1033" s="55" t="s">
        <v>2090</v>
      </c>
      <c r="D1033" s="56">
        <f>'Прил.1.1 -перечень домов'!D1038</f>
        <v>1987</v>
      </c>
      <c r="E1033" s="79">
        <v>3369</v>
      </c>
      <c r="F1033" s="76">
        <f>SUM('Прил.1.1 -перечень домов'!J1038)*(3.9*31+4.13*26+6.71*16+7.69*12+8.45*12+9.29*252)</f>
        <v>8869536</v>
      </c>
      <c r="G1033" s="57">
        <f t="shared" si="660"/>
        <v>2687549</v>
      </c>
      <c r="H1033" s="57">
        <f t="shared" si="672"/>
        <v>2476215</v>
      </c>
      <c r="I1033" s="78">
        <v>0</v>
      </c>
      <c r="J1033" s="78">
        <v>0</v>
      </c>
      <c r="K1033" s="78">
        <v>0</v>
      </c>
      <c r="L1033" s="54">
        <v>0</v>
      </c>
      <c r="M1033" s="78">
        <v>0</v>
      </c>
      <c r="N1033" s="78">
        <v>0</v>
      </c>
      <c r="O1033" s="78"/>
      <c r="P1033" s="78">
        <v>0</v>
      </c>
      <c r="Q1033" s="78">
        <v>0</v>
      </c>
      <c r="R1033" s="78">
        <v>0</v>
      </c>
      <c r="S1033" s="78">
        <v>0</v>
      </c>
      <c r="T1033" s="78">
        <v>0</v>
      </c>
      <c r="U1033" s="78">
        <v>0</v>
      </c>
      <c r="V1033" s="78">
        <v>0</v>
      </c>
      <c r="W1033" s="101">
        <v>1</v>
      </c>
      <c r="X1033" s="57">
        <f t="shared" si="673"/>
        <v>158343</v>
      </c>
      <c r="Y1033" s="101">
        <v>1</v>
      </c>
      <c r="Z1033" s="57">
        <f t="shared" si="645"/>
        <v>52991</v>
      </c>
      <c r="AA1033" s="73"/>
      <c r="AB1033" s="74"/>
      <c r="AC1033" s="74"/>
    </row>
    <row r="1034" spans="1:29" s="36" customFormat="1" ht="30" x14ac:dyDescent="0.25">
      <c r="A1034" s="101">
        <v>1019</v>
      </c>
      <c r="B1034" s="75">
        <v>714</v>
      </c>
      <c r="C1034" s="55" t="s">
        <v>2091</v>
      </c>
      <c r="D1034" s="56">
        <f>'Прил.1.1 -перечень домов'!D1039</f>
        <v>1979</v>
      </c>
      <c r="E1034" s="79">
        <v>3034.4</v>
      </c>
      <c r="F1034" s="76">
        <f>SUM('Прил.1.1 -перечень домов'!J1039)*(3.9*31+4.13*26+6.71*16+7.69*12+8.45*12+9.29*252)</f>
        <v>7794284.1600000001</v>
      </c>
      <c r="G1034" s="57">
        <f t="shared" si="660"/>
        <v>8541168.4299999997</v>
      </c>
      <c r="H1034" s="78">
        <v>0</v>
      </c>
      <c r="I1034" s="57">
        <f t="shared" ref="I1034:I1036" si="674">E1034*2700</f>
        <v>8192880</v>
      </c>
      <c r="J1034" s="78">
        <v>0</v>
      </c>
      <c r="K1034" s="78">
        <v>0</v>
      </c>
      <c r="L1034" s="54">
        <v>0</v>
      </c>
      <c r="M1034" s="78">
        <v>0</v>
      </c>
      <c r="N1034" s="78">
        <v>0</v>
      </c>
      <c r="O1034" s="78"/>
      <c r="P1034" s="78">
        <v>0</v>
      </c>
      <c r="Q1034" s="78">
        <v>0</v>
      </c>
      <c r="R1034" s="78">
        <v>0</v>
      </c>
      <c r="S1034" s="78">
        <v>0</v>
      </c>
      <c r="T1034" s="78">
        <v>0</v>
      </c>
      <c r="U1034" s="78">
        <v>0</v>
      </c>
      <c r="V1034" s="78">
        <v>0</v>
      </c>
      <c r="W1034" s="101">
        <v>1</v>
      </c>
      <c r="X1034" s="57">
        <f>E1034*57</f>
        <v>172960.8</v>
      </c>
      <c r="Y1034" s="101">
        <v>1</v>
      </c>
      <c r="Z1034" s="57">
        <f t="shared" si="645"/>
        <v>175327.63</v>
      </c>
      <c r="AA1034" s="73"/>
      <c r="AB1034" s="74"/>
      <c r="AC1034" s="74"/>
    </row>
    <row r="1035" spans="1:29" s="36" customFormat="1" ht="30" x14ac:dyDescent="0.25">
      <c r="A1035" s="101">
        <v>1020</v>
      </c>
      <c r="B1035" s="75">
        <v>715</v>
      </c>
      <c r="C1035" s="55" t="s">
        <v>2092</v>
      </c>
      <c r="D1035" s="56">
        <f>'Прил.1.1 -перечень домов'!D1040</f>
        <v>1979</v>
      </c>
      <c r="E1035" s="79">
        <v>4961.3999999999996</v>
      </c>
      <c r="F1035" s="76">
        <f>SUM('Прил.1.1 -перечень домов'!J1040)*(3.9*31+4.13*26+6.71*16+7.69*12+8.45*12+9.29*252)</f>
        <v>12896133.119999999</v>
      </c>
      <c r="G1035" s="57">
        <f t="shared" si="660"/>
        <v>13965249.49</v>
      </c>
      <c r="H1035" s="78">
        <v>0</v>
      </c>
      <c r="I1035" s="57">
        <f t="shared" si="674"/>
        <v>13395780</v>
      </c>
      <c r="J1035" s="78">
        <v>0</v>
      </c>
      <c r="K1035" s="78">
        <v>0</v>
      </c>
      <c r="L1035" s="54">
        <v>0</v>
      </c>
      <c r="M1035" s="78">
        <v>0</v>
      </c>
      <c r="N1035" s="78">
        <v>0</v>
      </c>
      <c r="O1035" s="78"/>
      <c r="P1035" s="78">
        <v>0</v>
      </c>
      <c r="Q1035" s="78">
        <v>0</v>
      </c>
      <c r="R1035" s="78">
        <v>0</v>
      </c>
      <c r="S1035" s="78">
        <v>0</v>
      </c>
      <c r="T1035" s="78">
        <v>0</v>
      </c>
      <c r="U1035" s="78">
        <v>0</v>
      </c>
      <c r="V1035" s="78">
        <v>0</v>
      </c>
      <c r="W1035" s="101">
        <v>1</v>
      </c>
      <c r="X1035" s="57">
        <f t="shared" ref="X1035:X1036" si="675">E1035*57</f>
        <v>282799.8</v>
      </c>
      <c r="Y1035" s="101">
        <v>1</v>
      </c>
      <c r="Z1035" s="57">
        <f t="shared" si="645"/>
        <v>286669.69</v>
      </c>
      <c r="AA1035" s="73"/>
      <c r="AB1035" s="74"/>
      <c r="AC1035" s="74"/>
    </row>
    <row r="1036" spans="1:29" s="36" customFormat="1" ht="30" x14ac:dyDescent="0.25">
      <c r="A1036" s="101">
        <v>1021</v>
      </c>
      <c r="B1036" s="75">
        <v>716</v>
      </c>
      <c r="C1036" s="55" t="s">
        <v>2093</v>
      </c>
      <c r="D1036" s="56">
        <f>'Прил.1.1 -перечень домов'!D1041</f>
        <v>1982</v>
      </c>
      <c r="E1036" s="79">
        <v>3085.1</v>
      </c>
      <c r="F1036" s="76">
        <f>SUM('Прил.1.1 -перечень домов'!J1041)*(3.9*31+4.13*26+6.71*16+7.69*12+8.45*12+9.29*252)</f>
        <v>8005832.6399999997</v>
      </c>
      <c r="G1036" s="57">
        <f t="shared" si="660"/>
        <v>8683877.7799999993</v>
      </c>
      <c r="H1036" s="78">
        <v>0</v>
      </c>
      <c r="I1036" s="57">
        <f t="shared" si="674"/>
        <v>8329770</v>
      </c>
      <c r="J1036" s="78">
        <v>0</v>
      </c>
      <c r="K1036" s="78">
        <v>0</v>
      </c>
      <c r="L1036" s="54">
        <v>0</v>
      </c>
      <c r="M1036" s="78">
        <v>0</v>
      </c>
      <c r="N1036" s="78">
        <v>0</v>
      </c>
      <c r="O1036" s="78"/>
      <c r="P1036" s="78">
        <v>0</v>
      </c>
      <c r="Q1036" s="78">
        <v>0</v>
      </c>
      <c r="R1036" s="78">
        <v>0</v>
      </c>
      <c r="S1036" s="78">
        <v>0</v>
      </c>
      <c r="T1036" s="78">
        <v>0</v>
      </c>
      <c r="U1036" s="78">
        <v>0</v>
      </c>
      <c r="V1036" s="78">
        <v>0</v>
      </c>
      <c r="W1036" s="101">
        <v>1</v>
      </c>
      <c r="X1036" s="57">
        <f t="shared" si="675"/>
        <v>175850.7</v>
      </c>
      <c r="Y1036" s="101">
        <v>1</v>
      </c>
      <c r="Z1036" s="57">
        <f t="shared" si="645"/>
        <v>178257.08</v>
      </c>
      <c r="AA1036" s="73"/>
      <c r="AB1036" s="74"/>
      <c r="AC1036" s="74"/>
    </row>
    <row r="1037" spans="1:29" s="36" customFormat="1" ht="30" x14ac:dyDescent="0.25">
      <c r="A1037" s="101">
        <v>1022</v>
      </c>
      <c r="B1037" s="75">
        <v>717</v>
      </c>
      <c r="C1037" s="55" t="s">
        <v>2094</v>
      </c>
      <c r="D1037" s="56">
        <f>'Прил.1.1 -перечень домов'!D1042</f>
        <v>1960</v>
      </c>
      <c r="E1037" s="57">
        <v>1646.5</v>
      </c>
      <c r="F1037" s="76">
        <f>SUM('Прил.1.1 -перечень домов'!J1042)*(3.9*31+4.13*26+6.71*16+7.69*12+8.45*12+9.29*252)</f>
        <v>4374776.6399999997</v>
      </c>
      <c r="G1037" s="57">
        <f t="shared" si="660"/>
        <v>6182893.8899999997</v>
      </c>
      <c r="H1037" s="57">
        <v>0</v>
      </c>
      <c r="I1037" s="57">
        <v>0</v>
      </c>
      <c r="J1037" s="57">
        <v>0</v>
      </c>
      <c r="K1037" s="57">
        <v>0</v>
      </c>
      <c r="L1037" s="54">
        <v>0</v>
      </c>
      <c r="M1037" s="57">
        <v>0</v>
      </c>
      <c r="N1037" s="57">
        <v>906</v>
      </c>
      <c r="O1037" s="57">
        <v>6596</v>
      </c>
      <c r="P1037" s="57">
        <f t="shared" ref="P1037:P1038" si="676">O1037*N1037</f>
        <v>5975976</v>
      </c>
      <c r="Q1037" s="57">
        <v>0</v>
      </c>
      <c r="R1037" s="57">
        <v>0</v>
      </c>
      <c r="S1037" s="57">
        <v>0</v>
      </c>
      <c r="T1037" s="57">
        <v>0</v>
      </c>
      <c r="U1037" s="57">
        <v>0</v>
      </c>
      <c r="V1037" s="57">
        <v>0</v>
      </c>
      <c r="W1037" s="101">
        <v>1</v>
      </c>
      <c r="X1037" s="57">
        <f t="shared" ref="X1037" si="677">E1037*48</f>
        <v>79032</v>
      </c>
      <c r="Y1037" s="101">
        <v>1</v>
      </c>
      <c r="Z1037" s="57">
        <f t="shared" si="645"/>
        <v>127885.89</v>
      </c>
      <c r="AA1037" s="73">
        <v>3042127.41</v>
      </c>
      <c r="AB1037" s="74" t="s">
        <v>2121</v>
      </c>
      <c r="AC1037" s="74">
        <v>2022</v>
      </c>
    </row>
    <row r="1038" spans="1:29" s="36" customFormat="1" ht="30" x14ac:dyDescent="0.25">
      <c r="A1038" s="101">
        <v>1023</v>
      </c>
      <c r="B1038" s="75">
        <v>718</v>
      </c>
      <c r="C1038" s="55" t="s">
        <v>2095</v>
      </c>
      <c r="D1038" s="56">
        <f>'Прил.1.1 -перечень домов'!D1043</f>
        <v>1936</v>
      </c>
      <c r="E1038" s="57">
        <v>3049.3</v>
      </c>
      <c r="F1038" s="76">
        <f>SUM('Прил.1.1 -перечень домов'!J1043)*(3.9*31+4.13*26+6.71*16+7.69*12+8.45*12+9.29*252)</f>
        <v>7720514.8799999999</v>
      </c>
      <c r="G1038" s="57">
        <f t="shared" ref="G1038:G1042" si="678">H1038+I1038+J1038+K1038+M1038+P1038+R1038+T1038+V1038+X1038+Z1038</f>
        <v>8567809.4000000004</v>
      </c>
      <c r="H1038" s="57">
        <v>0</v>
      </c>
      <c r="I1038" s="57">
        <v>0</v>
      </c>
      <c r="J1038" s="57">
        <v>0</v>
      </c>
      <c r="K1038" s="57">
        <v>0</v>
      </c>
      <c r="L1038" s="54">
        <v>0</v>
      </c>
      <c r="M1038" s="57">
        <v>0</v>
      </c>
      <c r="N1038" s="57">
        <v>1250</v>
      </c>
      <c r="O1038" s="57">
        <v>6596</v>
      </c>
      <c r="P1038" s="57">
        <f t="shared" si="676"/>
        <v>8245000</v>
      </c>
      <c r="Q1038" s="57">
        <v>0</v>
      </c>
      <c r="R1038" s="57">
        <v>0</v>
      </c>
      <c r="S1038" s="57">
        <v>0</v>
      </c>
      <c r="T1038" s="57">
        <v>0</v>
      </c>
      <c r="U1038" s="57">
        <v>0</v>
      </c>
      <c r="V1038" s="57">
        <v>0</v>
      </c>
      <c r="W1038" s="101">
        <v>1</v>
      </c>
      <c r="X1038" s="57">
        <f t="shared" ref="X1038" si="679">E1038*48</f>
        <v>146366.39999999999</v>
      </c>
      <c r="Y1038" s="101">
        <v>1</v>
      </c>
      <c r="Z1038" s="57">
        <f t="shared" si="645"/>
        <v>176443</v>
      </c>
      <c r="AA1038" s="73"/>
      <c r="AB1038" s="74"/>
      <c r="AC1038" s="74"/>
    </row>
    <row r="1039" spans="1:29" s="36" customFormat="1" ht="30" x14ac:dyDescent="0.25">
      <c r="A1039" s="101">
        <v>1024</v>
      </c>
      <c r="B1039" s="75">
        <v>719</v>
      </c>
      <c r="C1039" s="55" t="s">
        <v>2096</v>
      </c>
      <c r="D1039" s="56">
        <f>'Прил.1.1 -перечень домов'!D1044</f>
        <v>1958</v>
      </c>
      <c r="E1039" s="79">
        <v>571.70000000000005</v>
      </c>
      <c r="F1039" s="76">
        <f>SUM('Прил.1.1 -перечень домов'!J1044)*(3.9*31+4.13*26+6.71*16+7.69*12+8.45*12+9.29*252)</f>
        <v>1419699.84</v>
      </c>
      <c r="G1039" s="57">
        <f t="shared" si="678"/>
        <v>456061.67</v>
      </c>
      <c r="H1039" s="57">
        <f t="shared" ref="H1039:H1041" si="680">E1039*735</f>
        <v>420199.5</v>
      </c>
      <c r="I1039" s="57">
        <v>0</v>
      </c>
      <c r="J1039" s="57">
        <v>0</v>
      </c>
      <c r="K1039" s="57">
        <v>0</v>
      </c>
      <c r="L1039" s="54">
        <v>0</v>
      </c>
      <c r="M1039" s="78">
        <v>0</v>
      </c>
      <c r="N1039" s="79">
        <v>0</v>
      </c>
      <c r="O1039" s="79"/>
      <c r="P1039" s="78">
        <v>0</v>
      </c>
      <c r="Q1039" s="78">
        <v>0</v>
      </c>
      <c r="R1039" s="78">
        <v>0</v>
      </c>
      <c r="S1039" s="78">
        <v>0</v>
      </c>
      <c r="T1039" s="78">
        <v>0</v>
      </c>
      <c r="U1039" s="78">
        <v>0</v>
      </c>
      <c r="V1039" s="78">
        <v>0</v>
      </c>
      <c r="W1039" s="101">
        <v>1</v>
      </c>
      <c r="X1039" s="57">
        <f>E1039*47</f>
        <v>26869.9</v>
      </c>
      <c r="Y1039" s="101">
        <v>1</v>
      </c>
      <c r="Z1039" s="57">
        <f t="shared" si="645"/>
        <v>8992.27</v>
      </c>
      <c r="AA1039" s="73">
        <v>1373418.05</v>
      </c>
      <c r="AB1039" s="74" t="s">
        <v>2121</v>
      </c>
      <c r="AC1039" s="74">
        <v>2021</v>
      </c>
    </row>
    <row r="1040" spans="1:29" s="36" customFormat="1" ht="30" x14ac:dyDescent="0.25">
      <c r="A1040" s="101">
        <v>1025</v>
      </c>
      <c r="B1040" s="75">
        <v>720</v>
      </c>
      <c r="C1040" s="55" t="s">
        <v>2097</v>
      </c>
      <c r="D1040" s="56">
        <f>'Прил.1.1 -перечень домов'!D1045</f>
        <v>1958</v>
      </c>
      <c r="E1040" s="79">
        <v>423.8</v>
      </c>
      <c r="F1040" s="76">
        <f>SUM('Прил.1.1 -перечень домов'!J1045)*(3.9*31+4.13*26+6.71*16+7.69*12+8.45*12+9.29*252)</f>
        <v>1097640.96</v>
      </c>
      <c r="G1040" s="57">
        <f t="shared" si="678"/>
        <v>338077.55</v>
      </c>
      <c r="H1040" s="57">
        <f t="shared" si="680"/>
        <v>311493</v>
      </c>
      <c r="I1040" s="57">
        <v>0</v>
      </c>
      <c r="J1040" s="57">
        <v>0</v>
      </c>
      <c r="K1040" s="57">
        <v>0</v>
      </c>
      <c r="L1040" s="54">
        <v>0</v>
      </c>
      <c r="M1040" s="78">
        <v>0</v>
      </c>
      <c r="N1040" s="79">
        <v>0</v>
      </c>
      <c r="O1040" s="79"/>
      <c r="P1040" s="78">
        <v>0</v>
      </c>
      <c r="Q1040" s="78">
        <v>0</v>
      </c>
      <c r="R1040" s="78">
        <v>0</v>
      </c>
      <c r="S1040" s="78">
        <v>0</v>
      </c>
      <c r="T1040" s="78">
        <v>0</v>
      </c>
      <c r="U1040" s="78">
        <v>0</v>
      </c>
      <c r="V1040" s="78">
        <v>0</v>
      </c>
      <c r="W1040" s="101">
        <v>1</v>
      </c>
      <c r="X1040" s="57">
        <f t="shared" ref="X1040:X1041" si="681">E1040*47</f>
        <v>19918.599999999999</v>
      </c>
      <c r="Y1040" s="101">
        <v>1</v>
      </c>
      <c r="Z1040" s="57">
        <f t="shared" si="645"/>
        <v>6665.95</v>
      </c>
      <c r="AA1040" s="73">
        <v>1074407.2</v>
      </c>
      <c r="AB1040" s="74" t="s">
        <v>2121</v>
      </c>
      <c r="AC1040" s="74">
        <v>2020</v>
      </c>
    </row>
    <row r="1041" spans="1:29" s="36" customFormat="1" ht="30" x14ac:dyDescent="0.25">
      <c r="A1041" s="101">
        <v>1026</v>
      </c>
      <c r="B1041" s="75">
        <v>721</v>
      </c>
      <c r="C1041" s="55" t="s">
        <v>2098</v>
      </c>
      <c r="D1041" s="56">
        <f>'Прил.1.1 -перечень домов'!D1046</f>
        <v>1958</v>
      </c>
      <c r="E1041" s="79">
        <v>552.4</v>
      </c>
      <c r="F1041" s="76">
        <f>SUM('Прил.1.1 -перечень домов'!J1046)*(3.9*31+4.13*26+6.71*16+7.69*12+8.45*12+9.29*252)</f>
        <v>1448690.88</v>
      </c>
      <c r="G1041" s="57">
        <f t="shared" si="678"/>
        <v>440665.5</v>
      </c>
      <c r="H1041" s="57">
        <f t="shared" si="680"/>
        <v>406014</v>
      </c>
      <c r="I1041" s="57">
        <v>0</v>
      </c>
      <c r="J1041" s="57">
        <v>0</v>
      </c>
      <c r="K1041" s="57">
        <v>0</v>
      </c>
      <c r="L1041" s="54">
        <v>0</v>
      </c>
      <c r="M1041" s="78">
        <v>0</v>
      </c>
      <c r="N1041" s="79">
        <v>0</v>
      </c>
      <c r="O1041" s="79"/>
      <c r="P1041" s="78">
        <v>0</v>
      </c>
      <c r="Q1041" s="78">
        <v>0</v>
      </c>
      <c r="R1041" s="78">
        <v>0</v>
      </c>
      <c r="S1041" s="78">
        <v>0</v>
      </c>
      <c r="T1041" s="78">
        <v>0</v>
      </c>
      <c r="U1041" s="78">
        <v>0</v>
      </c>
      <c r="V1041" s="78">
        <v>0</v>
      </c>
      <c r="W1041" s="101">
        <v>1</v>
      </c>
      <c r="X1041" s="57">
        <f t="shared" si="681"/>
        <v>25962.799999999999</v>
      </c>
      <c r="Y1041" s="101">
        <v>1</v>
      </c>
      <c r="Z1041" s="57">
        <f t="shared" si="645"/>
        <v>8688.7000000000007</v>
      </c>
      <c r="AA1041" s="73">
        <v>1366537.27</v>
      </c>
      <c r="AB1041" s="74" t="s">
        <v>2121</v>
      </c>
      <c r="AC1041" s="74">
        <v>2020</v>
      </c>
    </row>
    <row r="1042" spans="1:29" s="36" customFormat="1" ht="30" x14ac:dyDescent="0.25">
      <c r="A1042" s="101">
        <v>1027</v>
      </c>
      <c r="B1042" s="75">
        <v>722</v>
      </c>
      <c r="C1042" s="55" t="s">
        <v>2099</v>
      </c>
      <c r="D1042" s="56">
        <f>'Прил.1.1 -перечень домов'!D1047</f>
        <v>1959</v>
      </c>
      <c r="E1042" s="57">
        <v>2668.1</v>
      </c>
      <c r="F1042" s="76">
        <f>SUM('Прил.1.1 -перечень домов'!J1047)*(3.9*31+4.13*26+6.71*16+7.69*12+8.45*12+9.29*252)</f>
        <v>7121462.4000000004</v>
      </c>
      <c r="G1042" s="57">
        <f t="shared" si="678"/>
        <v>14888500.369999999</v>
      </c>
      <c r="H1042" s="57">
        <v>0</v>
      </c>
      <c r="I1042" s="57">
        <v>0</v>
      </c>
      <c r="J1042" s="57">
        <v>0</v>
      </c>
      <c r="K1042" s="57">
        <v>0</v>
      </c>
      <c r="L1042" s="54">
        <v>0</v>
      </c>
      <c r="M1042" s="57">
        <v>0</v>
      </c>
      <c r="N1042" s="57">
        <v>2190.9</v>
      </c>
      <c r="O1042" s="57">
        <v>6596</v>
      </c>
      <c r="P1042" s="57">
        <f>O1042*N1042</f>
        <v>14451176.4</v>
      </c>
      <c r="Q1042" s="57">
        <v>0</v>
      </c>
      <c r="R1042" s="57">
        <v>0</v>
      </c>
      <c r="S1042" s="57">
        <v>0</v>
      </c>
      <c r="T1042" s="57">
        <v>0</v>
      </c>
      <c r="U1042" s="57">
        <v>0</v>
      </c>
      <c r="V1042" s="57">
        <v>0</v>
      </c>
      <c r="W1042" s="101">
        <v>1</v>
      </c>
      <c r="X1042" s="57">
        <f t="shared" ref="X1042:X1046" si="682">E1042*48</f>
        <v>128068.8</v>
      </c>
      <c r="Y1042" s="101">
        <v>1</v>
      </c>
      <c r="Z1042" s="57">
        <f t="shared" si="645"/>
        <v>309255.17</v>
      </c>
      <c r="AA1042" s="73"/>
      <c r="AB1042" s="74"/>
      <c r="AC1042" s="74"/>
    </row>
    <row r="1043" spans="1:29" s="36" customFormat="1" ht="30" x14ac:dyDescent="0.25">
      <c r="A1043" s="101">
        <v>1028</v>
      </c>
      <c r="B1043" s="75">
        <v>723</v>
      </c>
      <c r="C1043" s="55" t="s">
        <v>2100</v>
      </c>
      <c r="D1043" s="56">
        <f>'Прил.1.1 -перечень домов'!D1048</f>
        <v>1962</v>
      </c>
      <c r="E1043" s="79">
        <v>3866.5</v>
      </c>
      <c r="F1043" s="76">
        <f>SUM('Прил.1.1 -перечень домов'!J1048)*(3.9*31+4.13*26+6.71*16+7.69*12+8.45*12+9.29*252)</f>
        <v>10219772.16</v>
      </c>
      <c r="G1043" s="57">
        <f t="shared" ref="G1043:G1046" si="683">H1043+I1043+J1043+K1043+M1043+P1043+R1043+T1043+V1043+X1043+Z1043</f>
        <v>10883346.869999999</v>
      </c>
      <c r="H1043" s="57">
        <v>0</v>
      </c>
      <c r="I1043" s="57">
        <f>E1043*2700</f>
        <v>10439550</v>
      </c>
      <c r="J1043" s="57">
        <v>0</v>
      </c>
      <c r="K1043" s="57">
        <v>0</v>
      </c>
      <c r="L1043" s="54">
        <v>0</v>
      </c>
      <c r="M1043" s="78">
        <v>0</v>
      </c>
      <c r="N1043" s="79">
        <v>0</v>
      </c>
      <c r="O1043" s="79"/>
      <c r="P1043" s="78">
        <v>0</v>
      </c>
      <c r="Q1043" s="78">
        <v>0</v>
      </c>
      <c r="R1043" s="78">
        <v>0</v>
      </c>
      <c r="S1043" s="78">
        <v>0</v>
      </c>
      <c r="T1043" s="78">
        <v>0</v>
      </c>
      <c r="U1043" s="78">
        <v>0</v>
      </c>
      <c r="V1043" s="78">
        <v>0</v>
      </c>
      <c r="W1043" s="101">
        <v>1</v>
      </c>
      <c r="X1043" s="57">
        <f>E1043*57</f>
        <v>220390.5</v>
      </c>
      <c r="Y1043" s="101">
        <v>1</v>
      </c>
      <c r="Z1043" s="57">
        <f t="shared" si="645"/>
        <v>223406.37</v>
      </c>
      <c r="AA1043" s="73"/>
      <c r="AB1043" s="74"/>
      <c r="AC1043" s="74"/>
    </row>
    <row r="1044" spans="1:29" s="36" customFormat="1" ht="30" x14ac:dyDescent="0.25">
      <c r="A1044" s="101">
        <v>1029</v>
      </c>
      <c r="B1044" s="75">
        <v>724</v>
      </c>
      <c r="C1044" s="55" t="s">
        <v>2101</v>
      </c>
      <c r="D1044" s="56">
        <f>'Прил.1.1 -перечень домов'!D1049</f>
        <v>1961</v>
      </c>
      <c r="E1044" s="57">
        <v>695.7</v>
      </c>
      <c r="F1044" s="76">
        <f>SUM('Прил.1.1 -перечень домов'!J1049)*(3.9*31+4.13*26+6.71*16+7.69*12+8.45*12+9.29*252)</f>
        <v>1843657.92</v>
      </c>
      <c r="G1044" s="57">
        <f t="shared" si="683"/>
        <v>2960056.98</v>
      </c>
      <c r="H1044" s="57">
        <v>0</v>
      </c>
      <c r="I1044" s="57">
        <v>0</v>
      </c>
      <c r="J1044" s="57">
        <v>0</v>
      </c>
      <c r="K1044" s="57">
        <v>0</v>
      </c>
      <c r="L1044" s="54">
        <v>0</v>
      </c>
      <c r="M1044" s="57">
        <v>0</v>
      </c>
      <c r="N1044" s="57">
        <v>609</v>
      </c>
      <c r="O1044" s="57">
        <v>4705</v>
      </c>
      <c r="P1044" s="57">
        <f>O1044*N1044</f>
        <v>2865345</v>
      </c>
      <c r="Q1044" s="57">
        <v>0</v>
      </c>
      <c r="R1044" s="57">
        <v>0</v>
      </c>
      <c r="S1044" s="57">
        <v>0</v>
      </c>
      <c r="T1044" s="57">
        <v>0</v>
      </c>
      <c r="U1044" s="57">
        <v>0</v>
      </c>
      <c r="V1044" s="57">
        <v>0</v>
      </c>
      <c r="W1044" s="101">
        <v>1</v>
      </c>
      <c r="X1044" s="57">
        <f t="shared" si="682"/>
        <v>33393.599999999999</v>
      </c>
      <c r="Y1044" s="101">
        <v>1</v>
      </c>
      <c r="Z1044" s="57">
        <f t="shared" si="645"/>
        <v>61318.38</v>
      </c>
      <c r="AA1044" s="73">
        <v>1432327.81</v>
      </c>
      <c r="AB1044" s="74" t="s">
        <v>2122</v>
      </c>
      <c r="AC1044" s="74">
        <v>2021</v>
      </c>
    </row>
    <row r="1045" spans="1:29" s="36" customFormat="1" ht="30" x14ac:dyDescent="0.25">
      <c r="A1045" s="101">
        <v>1030</v>
      </c>
      <c r="B1045" s="75">
        <v>725</v>
      </c>
      <c r="C1045" s="55" t="s">
        <v>2102</v>
      </c>
      <c r="D1045" s="56">
        <f>'Прил.1.1 -перечень домов'!D1050</f>
        <v>1969</v>
      </c>
      <c r="E1045" s="79">
        <v>4907</v>
      </c>
      <c r="F1045" s="76">
        <f>SUM('Прил.1.1 -перечень домов'!J1050)*(3.9*31+4.13*26+6.71*16+7.69*12+8.45*12+9.29*252)</f>
        <v>12947800.32</v>
      </c>
      <c r="G1045" s="57">
        <f t="shared" si="683"/>
        <v>5702798.6100000003</v>
      </c>
      <c r="H1045" s="57">
        <v>0</v>
      </c>
      <c r="I1045" s="57">
        <v>0</v>
      </c>
      <c r="J1045" s="57">
        <f>E1045*855</f>
        <v>4195485</v>
      </c>
      <c r="K1045" s="57">
        <f t="shared" ref="K1045" si="684">E1045*228</f>
        <v>1118796</v>
      </c>
      <c r="L1045" s="54">
        <v>0</v>
      </c>
      <c r="M1045" s="78">
        <v>0</v>
      </c>
      <c r="N1045" s="79">
        <v>0</v>
      </c>
      <c r="O1045" s="79"/>
      <c r="P1045" s="78">
        <v>0</v>
      </c>
      <c r="Q1045" s="78">
        <v>0</v>
      </c>
      <c r="R1045" s="78">
        <v>0</v>
      </c>
      <c r="S1045" s="78">
        <v>0</v>
      </c>
      <c r="T1045" s="78">
        <v>0</v>
      </c>
      <c r="U1045" s="78">
        <v>0</v>
      </c>
      <c r="V1045" s="78">
        <v>0</v>
      </c>
      <c r="W1045" s="101">
        <v>2</v>
      </c>
      <c r="X1045" s="57">
        <f>E1045*28+E1045*28</f>
        <v>274792</v>
      </c>
      <c r="Y1045" s="101">
        <v>2</v>
      </c>
      <c r="Z1045" s="57">
        <f t="shared" si="645"/>
        <v>113725.61</v>
      </c>
      <c r="AA1045" s="73"/>
      <c r="AB1045" s="74"/>
      <c r="AC1045" s="74"/>
    </row>
    <row r="1046" spans="1:29" s="36" customFormat="1" ht="30" x14ac:dyDescent="0.25">
      <c r="A1046" s="101">
        <v>1031</v>
      </c>
      <c r="B1046" s="75">
        <v>726</v>
      </c>
      <c r="C1046" s="55" t="s">
        <v>2103</v>
      </c>
      <c r="D1046" s="56">
        <f>'Прил.1.1 -перечень домов'!D1051</f>
        <v>1961</v>
      </c>
      <c r="E1046" s="57">
        <v>696.8</v>
      </c>
      <c r="F1046" s="76">
        <f>SUM('Прил.1.1 -перечень домов'!J1051)*(3.9*31+4.13*26+6.71*16+7.69*12+8.45*12+9.29*252)</f>
        <v>1850833.9199999999</v>
      </c>
      <c r="G1046" s="57">
        <f t="shared" si="683"/>
        <v>2960109.78</v>
      </c>
      <c r="H1046" s="57">
        <v>0</v>
      </c>
      <c r="I1046" s="57">
        <v>0</v>
      </c>
      <c r="J1046" s="57">
        <v>0</v>
      </c>
      <c r="K1046" s="57">
        <v>0</v>
      </c>
      <c r="L1046" s="54">
        <v>0</v>
      </c>
      <c r="M1046" s="57">
        <v>0</v>
      </c>
      <c r="N1046" s="57">
        <v>609</v>
      </c>
      <c r="O1046" s="57">
        <v>4705</v>
      </c>
      <c r="P1046" s="57">
        <f>O1046*N1046</f>
        <v>2865345</v>
      </c>
      <c r="Q1046" s="57">
        <v>0</v>
      </c>
      <c r="R1046" s="57">
        <v>0</v>
      </c>
      <c r="S1046" s="57">
        <v>0</v>
      </c>
      <c r="T1046" s="57">
        <v>0</v>
      </c>
      <c r="U1046" s="57">
        <v>0</v>
      </c>
      <c r="V1046" s="57">
        <v>0</v>
      </c>
      <c r="W1046" s="101">
        <v>1</v>
      </c>
      <c r="X1046" s="57">
        <f t="shared" si="682"/>
        <v>33446.400000000001</v>
      </c>
      <c r="Y1046" s="101">
        <v>1</v>
      </c>
      <c r="Z1046" s="57">
        <f t="shared" si="645"/>
        <v>61318.38</v>
      </c>
      <c r="AA1046" s="73">
        <v>2573363.91</v>
      </c>
      <c r="AB1046" s="74" t="s">
        <v>2121</v>
      </c>
      <c r="AC1046" s="74">
        <v>2022</v>
      </c>
    </row>
    <row r="1047" spans="1:29" s="36" customFormat="1" ht="30" x14ac:dyDescent="0.25">
      <c r="A1047" s="101">
        <v>1032</v>
      </c>
      <c r="B1047" s="75">
        <v>727</v>
      </c>
      <c r="C1047" s="55" t="s">
        <v>2104</v>
      </c>
      <c r="D1047" s="56">
        <f>'Прил.1.1 -перечень домов'!D1052</f>
        <v>1961</v>
      </c>
      <c r="E1047" s="79">
        <v>699.9</v>
      </c>
      <c r="F1047" s="76">
        <f>SUM('Прил.1.1 -перечень домов'!J1052)*(3.9*31+4.13*26+6.71*16+7.69*12+8.45*12+9.29*252)</f>
        <v>1857148.8</v>
      </c>
      <c r="G1047" s="57">
        <f t="shared" ref="G1047:G1048" si="685">H1047+I1047+J1047+K1047+M1047+P1047+R1047+T1047+V1047+X1047+Z1047</f>
        <v>2472193.36</v>
      </c>
      <c r="H1047" s="57">
        <v>0</v>
      </c>
      <c r="I1047" s="57">
        <v>0</v>
      </c>
      <c r="J1047" s="57">
        <v>0</v>
      </c>
      <c r="K1047" s="57">
        <v>0</v>
      </c>
      <c r="L1047" s="54">
        <v>0</v>
      </c>
      <c r="M1047" s="78">
        <v>0</v>
      </c>
      <c r="N1047" s="79">
        <v>0</v>
      </c>
      <c r="O1047" s="79"/>
      <c r="P1047" s="78">
        <v>0</v>
      </c>
      <c r="Q1047" s="78">
        <v>0</v>
      </c>
      <c r="R1047" s="78">
        <v>0</v>
      </c>
      <c r="S1047" s="78">
        <v>0</v>
      </c>
      <c r="T1047" s="57">
        <f>E1047*3421</f>
        <v>2394357.9</v>
      </c>
      <c r="U1047" s="78">
        <v>0</v>
      </c>
      <c r="V1047" s="78">
        <v>0</v>
      </c>
      <c r="W1047" s="101">
        <v>1</v>
      </c>
      <c r="X1047" s="57">
        <f>E1047*38</f>
        <v>26596.2</v>
      </c>
      <c r="Y1047" s="101">
        <v>1</v>
      </c>
      <c r="Z1047" s="57">
        <f t="shared" si="645"/>
        <v>51239.26</v>
      </c>
      <c r="AA1047" s="73">
        <v>2669388.16</v>
      </c>
      <c r="AB1047" s="74" t="s">
        <v>2121</v>
      </c>
      <c r="AC1047" s="74">
        <v>2022</v>
      </c>
    </row>
    <row r="1048" spans="1:29" s="36" customFormat="1" ht="30" x14ac:dyDescent="0.25">
      <c r="A1048" s="101">
        <v>1033</v>
      </c>
      <c r="B1048" s="75">
        <v>728</v>
      </c>
      <c r="C1048" s="55" t="s">
        <v>2105</v>
      </c>
      <c r="D1048" s="56">
        <f>'Прил.1.1 -перечень домов'!D1053</f>
        <v>1995</v>
      </c>
      <c r="E1048" s="57">
        <v>1303.9000000000001</v>
      </c>
      <c r="F1048" s="76">
        <f>SUM('Прил.1.1 -перечень домов'!J1053)*(3.9*31+4.13*26+6.71*16+7.69*12+8.45*12+9.29*252)</f>
        <v>3293209.92</v>
      </c>
      <c r="G1048" s="57">
        <f t="shared" si="685"/>
        <v>4195478.0199999996</v>
      </c>
      <c r="H1048" s="57">
        <v>0</v>
      </c>
      <c r="I1048" s="57">
        <v>0</v>
      </c>
      <c r="J1048" s="57">
        <v>0</v>
      </c>
      <c r="K1048" s="57">
        <v>0</v>
      </c>
      <c r="L1048" s="54">
        <v>0</v>
      </c>
      <c r="M1048" s="57">
        <v>0</v>
      </c>
      <c r="N1048" s="57">
        <v>860</v>
      </c>
      <c r="O1048" s="57">
        <v>4705</v>
      </c>
      <c r="P1048" s="57">
        <f t="shared" ref="P1048:P1052" si="686">O1048*N1048</f>
        <v>4046300</v>
      </c>
      <c r="Q1048" s="57">
        <v>0</v>
      </c>
      <c r="R1048" s="57">
        <v>0</v>
      </c>
      <c r="S1048" s="57">
        <v>0</v>
      </c>
      <c r="T1048" s="57">
        <v>0</v>
      </c>
      <c r="U1048" s="57">
        <v>0</v>
      </c>
      <c r="V1048" s="57">
        <v>0</v>
      </c>
      <c r="W1048" s="101">
        <v>1</v>
      </c>
      <c r="X1048" s="57">
        <f t="shared" ref="X1048:X1050" si="687">E1048*48</f>
        <v>62587.199999999997</v>
      </c>
      <c r="Y1048" s="101">
        <v>1</v>
      </c>
      <c r="Z1048" s="57">
        <f t="shared" si="645"/>
        <v>86590.82</v>
      </c>
      <c r="AA1048" s="73"/>
      <c r="AB1048" s="74"/>
      <c r="AC1048" s="74"/>
    </row>
    <row r="1049" spans="1:29" s="36" customFormat="1" ht="30" x14ac:dyDescent="0.25">
      <c r="A1049" s="101">
        <v>1034</v>
      </c>
      <c r="B1049" s="75">
        <v>729</v>
      </c>
      <c r="C1049" s="55" t="s">
        <v>2106</v>
      </c>
      <c r="D1049" s="56">
        <f>'Прил.1.1 -перечень домов'!D1054</f>
        <v>1961</v>
      </c>
      <c r="E1049" s="57">
        <v>700.4</v>
      </c>
      <c r="F1049" s="76">
        <f>SUM('Прил.1.1 -перечень домов'!J1054)*(3.9*31+4.13*26+6.71*16+7.69*12+8.45*12+9.29*252)</f>
        <v>1856574.72</v>
      </c>
      <c r="G1049" s="57">
        <f t="shared" ref="G1049:G1050" si="688">H1049+I1049+J1049+K1049+M1049+P1049+R1049+T1049+V1049+X1049+Z1049</f>
        <v>3070813.38</v>
      </c>
      <c r="H1049" s="57">
        <v>0</v>
      </c>
      <c r="I1049" s="57">
        <v>0</v>
      </c>
      <c r="J1049" s="57">
        <v>0</v>
      </c>
      <c r="K1049" s="57">
        <v>0</v>
      </c>
      <c r="L1049" s="54">
        <v>0</v>
      </c>
      <c r="M1049" s="57">
        <v>0</v>
      </c>
      <c r="N1049" s="57">
        <v>632</v>
      </c>
      <c r="O1049" s="57">
        <v>4705</v>
      </c>
      <c r="P1049" s="57">
        <f t="shared" si="686"/>
        <v>2973560</v>
      </c>
      <c r="Q1049" s="57">
        <v>0</v>
      </c>
      <c r="R1049" s="57">
        <v>0</v>
      </c>
      <c r="S1049" s="57">
        <v>0</v>
      </c>
      <c r="T1049" s="57">
        <v>0</v>
      </c>
      <c r="U1049" s="57">
        <v>0</v>
      </c>
      <c r="V1049" s="57">
        <v>0</v>
      </c>
      <c r="W1049" s="101">
        <v>1</v>
      </c>
      <c r="X1049" s="57">
        <f t="shared" si="687"/>
        <v>33619.199999999997</v>
      </c>
      <c r="Y1049" s="101">
        <v>1</v>
      </c>
      <c r="Z1049" s="57">
        <f t="shared" si="645"/>
        <v>63634.18</v>
      </c>
      <c r="AA1049" s="73">
        <v>1441567.31</v>
      </c>
      <c r="AB1049" s="74" t="s">
        <v>2122</v>
      </c>
      <c r="AC1049" s="74">
        <v>2021</v>
      </c>
    </row>
    <row r="1050" spans="1:29" s="36" customFormat="1" ht="30" x14ac:dyDescent="0.25">
      <c r="A1050" s="101">
        <v>1035</v>
      </c>
      <c r="B1050" s="75">
        <v>730</v>
      </c>
      <c r="C1050" s="55" t="s">
        <v>2107</v>
      </c>
      <c r="D1050" s="56">
        <f>'Прил.1.1 -перечень домов'!D1055</f>
        <v>1962</v>
      </c>
      <c r="E1050" s="57">
        <v>3446.5</v>
      </c>
      <c r="F1050" s="76">
        <f>SUM('Прил.1.1 -перечень домов'!J1055)*(3.9*31+4.13*26+6.71*16+7.69*12+8.45*12+9.29*252)</f>
        <v>9120696</v>
      </c>
      <c r="G1050" s="57">
        <f t="shared" si="688"/>
        <v>7576301.8399999999</v>
      </c>
      <c r="H1050" s="57">
        <v>0</v>
      </c>
      <c r="I1050" s="57">
        <v>0</v>
      </c>
      <c r="J1050" s="57">
        <v>0</v>
      </c>
      <c r="K1050" s="57">
        <v>0</v>
      </c>
      <c r="L1050" s="54">
        <v>0</v>
      </c>
      <c r="M1050" s="57">
        <v>0</v>
      </c>
      <c r="N1050" s="57">
        <v>1100</v>
      </c>
      <c r="O1050" s="57">
        <v>6596</v>
      </c>
      <c r="P1050" s="57">
        <f t="shared" si="686"/>
        <v>7255600</v>
      </c>
      <c r="Q1050" s="57">
        <v>0</v>
      </c>
      <c r="R1050" s="57">
        <v>0</v>
      </c>
      <c r="S1050" s="57">
        <v>0</v>
      </c>
      <c r="T1050" s="57">
        <v>0</v>
      </c>
      <c r="U1050" s="57">
        <v>0</v>
      </c>
      <c r="V1050" s="57">
        <v>0</v>
      </c>
      <c r="W1050" s="101">
        <v>1</v>
      </c>
      <c r="X1050" s="57">
        <f t="shared" si="687"/>
        <v>165432</v>
      </c>
      <c r="Y1050" s="101">
        <v>1</v>
      </c>
      <c r="Z1050" s="57">
        <f t="shared" ref="Z1050:Z1058" si="689">(H1050+I1050+J1050+K1050+M1050+P1050+R1050+T1050+V1050)*0.0214</f>
        <v>155269.84</v>
      </c>
      <c r="AA1050" s="73"/>
      <c r="AB1050" s="74"/>
      <c r="AC1050" s="74"/>
    </row>
    <row r="1051" spans="1:29" s="36" customFormat="1" ht="30" x14ac:dyDescent="0.25">
      <c r="A1051" s="101">
        <v>1036</v>
      </c>
      <c r="B1051" s="75">
        <v>731</v>
      </c>
      <c r="C1051" s="55" t="s">
        <v>2108</v>
      </c>
      <c r="D1051" s="56">
        <f>'Прил.1.1 -перечень домов'!D1056</f>
        <v>1958</v>
      </c>
      <c r="E1051" s="57">
        <v>1451.3</v>
      </c>
      <c r="F1051" s="76">
        <f>SUM('Прил.1.1 -перечень домов'!J1056)*(3.9*31+4.13*26+6.71*16+7.69*12+8.45*12+9.29*252)</f>
        <v>3824520.96</v>
      </c>
      <c r="G1051" s="57">
        <f t="shared" ref="G1051:G1052" si="690">H1051+I1051+J1051+K1051+M1051+P1051+R1051+T1051+V1051+X1051+Z1051</f>
        <v>6483433.3899999997</v>
      </c>
      <c r="H1051" s="57">
        <v>0</v>
      </c>
      <c r="I1051" s="57">
        <v>0</v>
      </c>
      <c r="J1051" s="57">
        <v>0</v>
      </c>
      <c r="K1051" s="57">
        <v>0</v>
      </c>
      <c r="L1051" s="54">
        <v>0</v>
      </c>
      <c r="M1051" s="57">
        <v>0</v>
      </c>
      <c r="N1051" s="57">
        <v>952</v>
      </c>
      <c r="O1051" s="57">
        <v>6596</v>
      </c>
      <c r="P1051" s="57">
        <f t="shared" si="686"/>
        <v>6279392</v>
      </c>
      <c r="Q1051" s="57">
        <v>0</v>
      </c>
      <c r="R1051" s="57">
        <v>0</v>
      </c>
      <c r="S1051" s="57">
        <v>0</v>
      </c>
      <c r="T1051" s="57">
        <v>0</v>
      </c>
      <c r="U1051" s="57">
        <v>0</v>
      </c>
      <c r="V1051" s="57">
        <v>0</v>
      </c>
      <c r="W1051" s="101">
        <v>1</v>
      </c>
      <c r="X1051" s="57">
        <f t="shared" ref="X1051:X1054" si="691">E1051*48</f>
        <v>69662.399999999994</v>
      </c>
      <c r="Y1051" s="101">
        <v>1</v>
      </c>
      <c r="Z1051" s="57">
        <f t="shared" si="689"/>
        <v>134378.99</v>
      </c>
      <c r="AA1051" s="73">
        <v>4141667.29</v>
      </c>
      <c r="AB1051" s="74" t="s">
        <v>2128</v>
      </c>
      <c r="AC1051" s="74">
        <v>2022</v>
      </c>
    </row>
    <row r="1052" spans="1:29" s="36" customFormat="1" ht="30" x14ac:dyDescent="0.25">
      <c r="A1052" s="101">
        <v>1037</v>
      </c>
      <c r="B1052" s="75">
        <v>732</v>
      </c>
      <c r="C1052" s="55" t="s">
        <v>2109</v>
      </c>
      <c r="D1052" s="56">
        <f>'Прил.1.1 -перечень домов'!D1057</f>
        <v>1961</v>
      </c>
      <c r="E1052" s="57">
        <v>1647.66</v>
      </c>
      <c r="F1052" s="76">
        <f>SUM('Прил.1.1 -перечень домов'!J1057)*(3.9*31+4.13*26+6.71*16+7.69*12+8.45*12+9.29*252)</f>
        <v>4387578.62</v>
      </c>
      <c r="G1052" s="57">
        <f t="shared" si="690"/>
        <v>5553699.3499999996</v>
      </c>
      <c r="H1052" s="57">
        <v>0</v>
      </c>
      <c r="I1052" s="57">
        <v>0</v>
      </c>
      <c r="J1052" s="57">
        <v>0</v>
      </c>
      <c r="K1052" s="57">
        <v>0</v>
      </c>
      <c r="L1052" s="54">
        <v>0</v>
      </c>
      <c r="M1052" s="57">
        <v>0</v>
      </c>
      <c r="N1052" s="57">
        <v>812.6</v>
      </c>
      <c r="O1052" s="57">
        <v>6596</v>
      </c>
      <c r="P1052" s="57">
        <f t="shared" si="686"/>
        <v>5359909.5999999996</v>
      </c>
      <c r="Q1052" s="57">
        <v>0</v>
      </c>
      <c r="R1052" s="57">
        <v>0</v>
      </c>
      <c r="S1052" s="57">
        <v>0</v>
      </c>
      <c r="T1052" s="57">
        <v>0</v>
      </c>
      <c r="U1052" s="57">
        <v>0</v>
      </c>
      <c r="V1052" s="57">
        <v>0</v>
      </c>
      <c r="W1052" s="101">
        <v>1</v>
      </c>
      <c r="X1052" s="57">
        <f t="shared" si="691"/>
        <v>79087.679999999993</v>
      </c>
      <c r="Y1052" s="101">
        <v>1</v>
      </c>
      <c r="Z1052" s="57">
        <f t="shared" si="689"/>
        <v>114702.07</v>
      </c>
      <c r="AA1052" s="73"/>
      <c r="AB1052" s="74"/>
      <c r="AC1052" s="74"/>
    </row>
    <row r="1053" spans="1:29" s="36" customFormat="1" ht="30" x14ac:dyDescent="0.25">
      <c r="A1053" s="101">
        <v>1038</v>
      </c>
      <c r="B1053" s="75">
        <v>733</v>
      </c>
      <c r="C1053" s="55" t="s">
        <v>2110</v>
      </c>
      <c r="D1053" s="56">
        <f>'Прил.1.1 -перечень домов'!D1058</f>
        <v>1971</v>
      </c>
      <c r="E1053" s="79">
        <v>3714.6</v>
      </c>
      <c r="F1053" s="76">
        <f>SUM('Прил.1.1 -перечень домов'!J1058)*(3.9*31+4.13*26+6.71*16+7.69*12+8.45*12+9.29*252)</f>
        <v>9784619.5199999996</v>
      </c>
      <c r="G1053" s="57">
        <f t="shared" ref="G1053:G1058" si="692">H1053+I1053+J1053+K1053+M1053+P1053+R1053+T1053+V1053+X1053+Z1053</f>
        <v>4317019.71</v>
      </c>
      <c r="H1053" s="57">
        <v>0</v>
      </c>
      <c r="I1053" s="57">
        <v>0</v>
      </c>
      <c r="J1053" s="57">
        <f>E1053*855</f>
        <v>3175983</v>
      </c>
      <c r="K1053" s="57">
        <f t="shared" ref="K1053" si="693">E1053*228</f>
        <v>846928.8</v>
      </c>
      <c r="L1053" s="54">
        <v>0</v>
      </c>
      <c r="M1053" s="78">
        <v>0</v>
      </c>
      <c r="N1053" s="79">
        <v>0</v>
      </c>
      <c r="O1053" s="79"/>
      <c r="P1053" s="78">
        <v>0</v>
      </c>
      <c r="Q1053" s="78">
        <v>0</v>
      </c>
      <c r="R1053" s="78">
        <v>0</v>
      </c>
      <c r="S1053" s="78">
        <v>0</v>
      </c>
      <c r="T1053" s="78">
        <v>0</v>
      </c>
      <c r="U1053" s="78">
        <v>0</v>
      </c>
      <c r="V1053" s="78">
        <v>0</v>
      </c>
      <c r="W1053" s="101">
        <v>2</v>
      </c>
      <c r="X1053" s="57">
        <f>E1053*28+E1053*28</f>
        <v>208017.6</v>
      </c>
      <c r="Y1053" s="101">
        <v>2</v>
      </c>
      <c r="Z1053" s="57">
        <f t="shared" si="689"/>
        <v>86090.31</v>
      </c>
      <c r="AA1053" s="73"/>
      <c r="AB1053" s="74"/>
      <c r="AC1053" s="74"/>
    </row>
    <row r="1054" spans="1:29" s="36" customFormat="1" ht="30" x14ac:dyDescent="0.25">
      <c r="A1054" s="101">
        <v>1039</v>
      </c>
      <c r="B1054" s="75">
        <v>734</v>
      </c>
      <c r="C1054" s="55" t="s">
        <v>2111</v>
      </c>
      <c r="D1054" s="56">
        <f>'Прил.1.1 -перечень домов'!D1059</f>
        <v>1970</v>
      </c>
      <c r="E1054" s="57">
        <v>928.9</v>
      </c>
      <c r="F1054" s="76">
        <f>SUM('Прил.1.1 -перечень домов'!J1059)*(3.9*31+4.13*26+6.71*16+7.69*12+8.45*12+9.29*252)</f>
        <v>2438691.8399999999</v>
      </c>
      <c r="G1054" s="57">
        <f t="shared" si="692"/>
        <v>3672400.32</v>
      </c>
      <c r="H1054" s="57">
        <v>0</v>
      </c>
      <c r="I1054" s="57">
        <v>0</v>
      </c>
      <c r="J1054" s="57">
        <v>0</v>
      </c>
      <c r="K1054" s="57">
        <v>0</v>
      </c>
      <c r="L1054" s="54">
        <v>0</v>
      </c>
      <c r="M1054" s="57">
        <v>0</v>
      </c>
      <c r="N1054" s="57">
        <v>754.9</v>
      </c>
      <c r="O1054" s="57">
        <v>4705</v>
      </c>
      <c r="P1054" s="57">
        <f>O1054*N1054</f>
        <v>3551804.5</v>
      </c>
      <c r="Q1054" s="57">
        <v>0</v>
      </c>
      <c r="R1054" s="57">
        <v>0</v>
      </c>
      <c r="S1054" s="57">
        <v>0</v>
      </c>
      <c r="T1054" s="57">
        <v>0</v>
      </c>
      <c r="U1054" s="57">
        <v>0</v>
      </c>
      <c r="V1054" s="57">
        <v>0</v>
      </c>
      <c r="W1054" s="101">
        <v>1</v>
      </c>
      <c r="X1054" s="57">
        <f t="shared" si="691"/>
        <v>44587.199999999997</v>
      </c>
      <c r="Y1054" s="101">
        <v>1</v>
      </c>
      <c r="Z1054" s="57">
        <f t="shared" si="689"/>
        <v>76008.62</v>
      </c>
      <c r="AA1054" s="73"/>
      <c r="AB1054" s="74"/>
      <c r="AC1054" s="74"/>
    </row>
    <row r="1055" spans="1:29" s="36" customFormat="1" ht="30" x14ac:dyDescent="0.25">
      <c r="A1055" s="101">
        <v>1040</v>
      </c>
      <c r="B1055" s="75">
        <v>735</v>
      </c>
      <c r="C1055" s="55" t="s">
        <v>2112</v>
      </c>
      <c r="D1055" s="56">
        <f>'Прил.1.1 -перечень домов'!D1060</f>
        <v>1961</v>
      </c>
      <c r="E1055" s="79">
        <v>476.7</v>
      </c>
      <c r="F1055" s="76">
        <f>SUM('Прил.1.1 -перечень домов'!J1060)*(3.9*31+4.13*26+6.71*16+7.69*12+8.45*12+9.29*252)</f>
        <v>1200975.3600000001</v>
      </c>
      <c r="G1055" s="57">
        <f t="shared" si="692"/>
        <v>1683804.22</v>
      </c>
      <c r="H1055" s="78">
        <v>0</v>
      </c>
      <c r="I1055" s="78">
        <v>0</v>
      </c>
      <c r="J1055" s="78">
        <v>0</v>
      </c>
      <c r="K1055" s="78">
        <v>0</v>
      </c>
      <c r="L1055" s="54">
        <v>0</v>
      </c>
      <c r="M1055" s="78">
        <v>0</v>
      </c>
      <c r="N1055" s="78">
        <v>0</v>
      </c>
      <c r="O1055" s="78"/>
      <c r="P1055" s="78">
        <v>0</v>
      </c>
      <c r="Q1055" s="78">
        <v>0</v>
      </c>
      <c r="R1055" s="78">
        <v>0</v>
      </c>
      <c r="S1055" s="78">
        <v>0</v>
      </c>
      <c r="T1055" s="57">
        <f>E1055*3421</f>
        <v>1630790.7</v>
      </c>
      <c r="U1055" s="78">
        <v>0</v>
      </c>
      <c r="V1055" s="78">
        <v>0</v>
      </c>
      <c r="W1055" s="101">
        <v>1</v>
      </c>
      <c r="X1055" s="57">
        <f>E1055*38</f>
        <v>18114.599999999999</v>
      </c>
      <c r="Y1055" s="101">
        <v>1</v>
      </c>
      <c r="Z1055" s="57">
        <f t="shared" si="689"/>
        <v>34898.92</v>
      </c>
      <c r="AA1055" s="73">
        <v>1230564.58</v>
      </c>
      <c r="AB1055" s="74" t="s">
        <v>2121</v>
      </c>
      <c r="AC1055" s="74">
        <v>2020</v>
      </c>
    </row>
    <row r="1056" spans="1:29" s="36" customFormat="1" ht="30" x14ac:dyDescent="0.25">
      <c r="A1056" s="101">
        <v>1041</v>
      </c>
      <c r="B1056" s="75">
        <v>736</v>
      </c>
      <c r="C1056" s="55" t="s">
        <v>2113</v>
      </c>
      <c r="D1056" s="56">
        <f>'Прил.1.1 -перечень домов'!D1061</f>
        <v>1960</v>
      </c>
      <c r="E1056" s="79">
        <v>519.6</v>
      </c>
      <c r="F1056" s="76">
        <f>SUM('Прил.1.1 -перечень домов'!J1061)*(3.9*31+4.13*26+6.71*16+7.69*12+8.45*12+9.29*252)</f>
        <v>1299430.08</v>
      </c>
      <c r="G1056" s="57">
        <f t="shared" si="692"/>
        <v>1835336</v>
      </c>
      <c r="H1056" s="78">
        <v>0</v>
      </c>
      <c r="I1056" s="78">
        <v>0</v>
      </c>
      <c r="J1056" s="78">
        <v>0</v>
      </c>
      <c r="K1056" s="78">
        <v>0</v>
      </c>
      <c r="L1056" s="54">
        <v>0</v>
      </c>
      <c r="M1056" s="78">
        <v>0</v>
      </c>
      <c r="N1056" s="78">
        <v>0</v>
      </c>
      <c r="O1056" s="78"/>
      <c r="P1056" s="78">
        <v>0</v>
      </c>
      <c r="Q1056" s="78">
        <v>0</v>
      </c>
      <c r="R1056" s="78">
        <v>0</v>
      </c>
      <c r="S1056" s="78">
        <v>0</v>
      </c>
      <c r="T1056" s="57">
        <f>E1056*3421</f>
        <v>1777551.6</v>
      </c>
      <c r="U1056" s="78">
        <v>0</v>
      </c>
      <c r="V1056" s="78">
        <v>0</v>
      </c>
      <c r="W1056" s="101">
        <v>1</v>
      </c>
      <c r="X1056" s="57">
        <f t="shared" ref="X1056:X1057" si="694">E1056*38</f>
        <v>19744.8</v>
      </c>
      <c r="Y1056" s="101">
        <v>1</v>
      </c>
      <c r="Z1056" s="57">
        <f t="shared" si="689"/>
        <v>38039.599999999999</v>
      </c>
      <c r="AA1056" s="73">
        <v>1285593.3999999999</v>
      </c>
      <c r="AB1056" s="74" t="s">
        <v>2121</v>
      </c>
      <c r="AC1056" s="74">
        <v>2020</v>
      </c>
    </row>
    <row r="1057" spans="1:29" s="36" customFormat="1" ht="30" x14ac:dyDescent="0.25">
      <c r="A1057" s="101">
        <v>1042</v>
      </c>
      <c r="B1057" s="75">
        <v>737</v>
      </c>
      <c r="C1057" s="55" t="s">
        <v>2114</v>
      </c>
      <c r="D1057" s="56">
        <f>'Прил.1.1 -перечень домов'!D1062</f>
        <v>1960</v>
      </c>
      <c r="E1057" s="79">
        <v>474.7</v>
      </c>
      <c r="F1057" s="76">
        <f>SUM('Прил.1.1 -перечень домов'!J1062)*(3.9*31+4.13*26+6.71*16+7.69*12+8.45*12+9.29*252)</f>
        <v>1198392</v>
      </c>
      <c r="G1057" s="57">
        <f t="shared" si="692"/>
        <v>1676739.8</v>
      </c>
      <c r="H1057" s="78">
        <v>0</v>
      </c>
      <c r="I1057" s="78">
        <v>0</v>
      </c>
      <c r="J1057" s="78">
        <v>0</v>
      </c>
      <c r="K1057" s="78">
        <v>0</v>
      </c>
      <c r="L1057" s="54">
        <v>0</v>
      </c>
      <c r="M1057" s="78">
        <v>0</v>
      </c>
      <c r="N1057" s="78">
        <v>0</v>
      </c>
      <c r="O1057" s="78"/>
      <c r="P1057" s="78">
        <v>0</v>
      </c>
      <c r="Q1057" s="78">
        <v>0</v>
      </c>
      <c r="R1057" s="78">
        <v>0</v>
      </c>
      <c r="S1057" s="78">
        <v>0</v>
      </c>
      <c r="T1057" s="57">
        <f>E1057*3421</f>
        <v>1623948.7</v>
      </c>
      <c r="U1057" s="78">
        <v>0</v>
      </c>
      <c r="V1057" s="78">
        <v>0</v>
      </c>
      <c r="W1057" s="101">
        <v>1</v>
      </c>
      <c r="X1057" s="57">
        <f t="shared" si="694"/>
        <v>18038.599999999999</v>
      </c>
      <c r="Y1057" s="101">
        <v>1</v>
      </c>
      <c r="Z1057" s="57">
        <f t="shared" si="689"/>
        <v>34752.5</v>
      </c>
      <c r="AA1057" s="73">
        <v>1219091.77</v>
      </c>
      <c r="AB1057" s="74" t="s">
        <v>2121</v>
      </c>
      <c r="AC1057" s="74">
        <v>2020</v>
      </c>
    </row>
    <row r="1058" spans="1:29" s="36" customFormat="1" ht="30" x14ac:dyDescent="0.25">
      <c r="A1058" s="101">
        <v>1043</v>
      </c>
      <c r="B1058" s="75">
        <v>738</v>
      </c>
      <c r="C1058" s="55" t="s">
        <v>2115</v>
      </c>
      <c r="D1058" s="56">
        <f>'Прил.1.1 -перечень домов'!D1063</f>
        <v>1960</v>
      </c>
      <c r="E1058" s="57">
        <v>483.7</v>
      </c>
      <c r="F1058" s="76">
        <f>SUM('Прил.1.1 -перечень домов'!J1063)*(3.9*31+4.13*26+6.71*16+7.69*12+8.45*12+9.29*252)</f>
        <v>1211595.8400000001</v>
      </c>
      <c r="G1058" s="57">
        <f t="shared" si="692"/>
        <v>1919061.12</v>
      </c>
      <c r="H1058" s="57">
        <v>0</v>
      </c>
      <c r="I1058" s="57">
        <v>0</v>
      </c>
      <c r="J1058" s="57">
        <v>0</v>
      </c>
      <c r="K1058" s="57">
        <v>0</v>
      </c>
      <c r="L1058" s="54">
        <v>0</v>
      </c>
      <c r="M1058" s="57">
        <v>0</v>
      </c>
      <c r="N1058" s="57">
        <v>394.5</v>
      </c>
      <c r="O1058" s="57">
        <v>4705</v>
      </c>
      <c r="P1058" s="57">
        <f>O1058*N1058</f>
        <v>1856122.5</v>
      </c>
      <c r="Q1058" s="57">
        <v>0</v>
      </c>
      <c r="R1058" s="57">
        <v>0</v>
      </c>
      <c r="S1058" s="57">
        <v>0</v>
      </c>
      <c r="T1058" s="57">
        <v>0</v>
      </c>
      <c r="U1058" s="57">
        <v>0</v>
      </c>
      <c r="V1058" s="57">
        <v>0</v>
      </c>
      <c r="W1058" s="101">
        <v>1</v>
      </c>
      <c r="X1058" s="57">
        <f t="shared" ref="X1058" si="695">E1058*48</f>
        <v>23217.599999999999</v>
      </c>
      <c r="Y1058" s="101">
        <v>1</v>
      </c>
      <c r="Z1058" s="57">
        <f t="shared" si="689"/>
        <v>39721.019999999997</v>
      </c>
      <c r="AA1058" s="73"/>
      <c r="AB1058" s="74"/>
      <c r="AC1058" s="74"/>
    </row>
    <row r="1061" spans="1:29" x14ac:dyDescent="0.25">
      <c r="AA1061" s="1"/>
    </row>
    <row r="1062" spans="1:29" x14ac:dyDescent="0.25">
      <c r="AA1062" s="1"/>
    </row>
    <row r="1063" spans="1:29" x14ac:dyDescent="0.25">
      <c r="AA1063" s="1"/>
    </row>
  </sheetData>
  <autoFilter ref="A11:AA1058"/>
  <mergeCells count="25">
    <mergeCell ref="B320:C320"/>
    <mergeCell ref="B12:C12"/>
    <mergeCell ref="B13:C13"/>
    <mergeCell ref="H7:Z7"/>
    <mergeCell ref="B7:B10"/>
    <mergeCell ref="G7:G9"/>
    <mergeCell ref="F7:F9"/>
    <mergeCell ref="E7:E9"/>
    <mergeCell ref="C7:C10"/>
    <mergeCell ref="X2:Z2"/>
    <mergeCell ref="X1:Z1"/>
    <mergeCell ref="X3:Z3"/>
    <mergeCell ref="X4:Z4"/>
    <mergeCell ref="B199:C199"/>
    <mergeCell ref="A5:Z5"/>
    <mergeCell ref="A7:A10"/>
    <mergeCell ref="D7:D10"/>
    <mergeCell ref="H8:K8"/>
    <mergeCell ref="L8:M9"/>
    <mergeCell ref="N8:P9"/>
    <mergeCell ref="Q8:R9"/>
    <mergeCell ref="S8:T9"/>
    <mergeCell ref="U8:V9"/>
    <mergeCell ref="W8:X9"/>
    <mergeCell ref="Y8:Z9"/>
  </mergeCells>
  <phoneticPr fontId="15" type="noConversion"/>
  <printOptions horizontalCentered="1"/>
  <pageMargins left="0" right="0" top="0" bottom="0" header="0.31496062992125984" footer="0.31496062992125984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9"/>
  <sheetViews>
    <sheetView topLeftCell="A37" workbookViewId="0">
      <selection activeCell="C54" sqref="C54"/>
    </sheetView>
  </sheetViews>
  <sheetFormatPr defaultRowHeight="15" x14ac:dyDescent="0.25"/>
  <cols>
    <col min="1" max="1" width="9.140625" style="85"/>
    <col min="2" max="2" width="45.28515625" style="85" customWidth="1"/>
    <col min="3" max="3" width="21.42578125" style="85" customWidth="1"/>
    <col min="4" max="4" width="27.42578125" style="85" customWidth="1"/>
    <col min="5" max="5" width="18.28515625" style="85" customWidth="1"/>
    <col min="6" max="16384" width="9.140625" style="85"/>
  </cols>
  <sheetData>
    <row r="2" spans="1:5" x14ac:dyDescent="0.25">
      <c r="A2" s="94" t="s">
        <v>1</v>
      </c>
      <c r="B2" s="94" t="s">
        <v>2166</v>
      </c>
      <c r="C2" s="94" t="s">
        <v>2167</v>
      </c>
      <c r="D2" s="94" t="s">
        <v>2168</v>
      </c>
      <c r="E2" s="88" t="s">
        <v>2230</v>
      </c>
    </row>
    <row r="3" spans="1:5" x14ac:dyDescent="0.25">
      <c r="A3" s="94">
        <v>1</v>
      </c>
      <c r="B3" s="95" t="s">
        <v>2169</v>
      </c>
      <c r="C3" s="95" t="s">
        <v>2125</v>
      </c>
      <c r="D3" s="95" t="s">
        <v>2170</v>
      </c>
      <c r="E3" s="186">
        <v>44835</v>
      </c>
    </row>
    <row r="4" spans="1:5" x14ac:dyDescent="0.25">
      <c r="A4" s="94">
        <v>2</v>
      </c>
      <c r="B4" s="95" t="s">
        <v>2171</v>
      </c>
      <c r="C4" s="95" t="s">
        <v>2125</v>
      </c>
      <c r="D4" s="95" t="s">
        <v>2172</v>
      </c>
      <c r="E4" s="187"/>
    </row>
    <row r="5" spans="1:5" x14ac:dyDescent="0.25">
      <c r="A5" s="94">
        <v>3</v>
      </c>
      <c r="B5" s="95" t="s">
        <v>2173</v>
      </c>
      <c r="C5" s="95" t="s">
        <v>2125</v>
      </c>
      <c r="D5" s="95" t="s">
        <v>2170</v>
      </c>
      <c r="E5" s="187"/>
    </row>
    <row r="6" spans="1:5" x14ac:dyDescent="0.25">
      <c r="A6" s="94">
        <v>4</v>
      </c>
      <c r="B6" s="95" t="s">
        <v>2174</v>
      </c>
      <c r="C6" s="95" t="s">
        <v>2125</v>
      </c>
      <c r="D6" s="95" t="s">
        <v>2170</v>
      </c>
      <c r="E6" s="187"/>
    </row>
    <row r="7" spans="1:5" x14ac:dyDescent="0.25">
      <c r="A7" s="94">
        <v>5</v>
      </c>
      <c r="B7" s="95" t="s">
        <v>2175</v>
      </c>
      <c r="C7" s="95" t="s">
        <v>2125</v>
      </c>
      <c r="D7" s="95" t="s">
        <v>2176</v>
      </c>
      <c r="E7" s="187"/>
    </row>
    <row r="8" spans="1:5" x14ac:dyDescent="0.25">
      <c r="A8" s="94">
        <v>6</v>
      </c>
      <c r="B8" s="95" t="s">
        <v>2177</v>
      </c>
      <c r="C8" s="95" t="s">
        <v>2125</v>
      </c>
      <c r="D8" s="95" t="s">
        <v>2178</v>
      </c>
      <c r="E8" s="187"/>
    </row>
    <row r="9" spans="1:5" x14ac:dyDescent="0.25">
      <c r="A9" s="94">
        <v>7</v>
      </c>
      <c r="B9" s="95" t="s">
        <v>2179</v>
      </c>
      <c r="C9" s="95" t="s">
        <v>2180</v>
      </c>
      <c r="D9" s="95" t="s">
        <v>2181</v>
      </c>
      <c r="E9" s="187"/>
    </row>
    <row r="10" spans="1:5" x14ac:dyDescent="0.25">
      <c r="A10" s="94">
        <v>8</v>
      </c>
      <c r="B10" s="95" t="s">
        <v>2182</v>
      </c>
      <c r="C10" s="95" t="s">
        <v>2180</v>
      </c>
      <c r="D10" s="95" t="s">
        <v>2181</v>
      </c>
      <c r="E10" s="187"/>
    </row>
    <row r="11" spans="1:5" x14ac:dyDescent="0.25">
      <c r="A11" s="94">
        <v>9</v>
      </c>
      <c r="B11" s="95" t="s">
        <v>2183</v>
      </c>
      <c r="C11" s="95" t="s">
        <v>2180</v>
      </c>
      <c r="D11" s="95" t="s">
        <v>2181</v>
      </c>
      <c r="E11" s="187"/>
    </row>
    <row r="12" spans="1:5" x14ac:dyDescent="0.25">
      <c r="A12" s="94">
        <v>10</v>
      </c>
      <c r="B12" s="95" t="s">
        <v>2184</v>
      </c>
      <c r="C12" s="95" t="s">
        <v>2180</v>
      </c>
      <c r="D12" s="95" t="s">
        <v>2181</v>
      </c>
      <c r="E12" s="187"/>
    </row>
    <row r="13" spans="1:5" x14ac:dyDescent="0.25">
      <c r="A13" s="94">
        <v>11</v>
      </c>
      <c r="B13" s="95" t="s">
        <v>2185</v>
      </c>
      <c r="C13" s="95" t="s">
        <v>2180</v>
      </c>
      <c r="D13" s="95" t="s">
        <v>2181</v>
      </c>
      <c r="E13" s="187"/>
    </row>
    <row r="14" spans="1:5" x14ac:dyDescent="0.25">
      <c r="A14" s="94">
        <v>12</v>
      </c>
      <c r="B14" s="95" t="s">
        <v>2186</v>
      </c>
      <c r="C14" s="95" t="s">
        <v>2187</v>
      </c>
      <c r="D14" s="95" t="s">
        <v>2188</v>
      </c>
      <c r="E14" s="187"/>
    </row>
    <row r="15" spans="1:5" x14ac:dyDescent="0.25">
      <c r="A15" s="94">
        <v>13</v>
      </c>
      <c r="B15" s="95" t="s">
        <v>2189</v>
      </c>
      <c r="C15" s="95" t="s">
        <v>2187</v>
      </c>
      <c r="D15" s="95" t="s">
        <v>2188</v>
      </c>
      <c r="E15" s="187"/>
    </row>
    <row r="16" spans="1:5" x14ac:dyDescent="0.25">
      <c r="A16" s="94">
        <v>14</v>
      </c>
      <c r="B16" s="95" t="s">
        <v>2190</v>
      </c>
      <c r="C16" s="95" t="s">
        <v>2187</v>
      </c>
      <c r="D16" s="95" t="s">
        <v>2188</v>
      </c>
      <c r="E16" s="187"/>
    </row>
    <row r="17" spans="1:5" x14ac:dyDescent="0.25">
      <c r="A17" s="94">
        <v>15</v>
      </c>
      <c r="B17" s="95" t="s">
        <v>2191</v>
      </c>
      <c r="C17" s="95" t="s">
        <v>2192</v>
      </c>
      <c r="D17" s="95" t="s">
        <v>2193</v>
      </c>
      <c r="E17" s="187"/>
    </row>
    <row r="18" spans="1:5" x14ac:dyDescent="0.25">
      <c r="A18" s="94">
        <v>16</v>
      </c>
      <c r="B18" s="95" t="s">
        <v>2194</v>
      </c>
      <c r="C18" s="95" t="s">
        <v>2192</v>
      </c>
      <c r="D18" s="95" t="s">
        <v>2193</v>
      </c>
      <c r="E18" s="187"/>
    </row>
    <row r="19" spans="1:5" x14ac:dyDescent="0.25">
      <c r="A19" s="94">
        <v>17</v>
      </c>
      <c r="B19" s="95" t="s">
        <v>2195</v>
      </c>
      <c r="C19" s="95" t="s">
        <v>2192</v>
      </c>
      <c r="D19" s="95" t="s">
        <v>2193</v>
      </c>
      <c r="E19" s="187"/>
    </row>
    <row r="20" spans="1:5" x14ac:dyDescent="0.25">
      <c r="A20" s="94">
        <v>18</v>
      </c>
      <c r="B20" s="93" t="s">
        <v>2196</v>
      </c>
      <c r="C20" s="95" t="s">
        <v>2180</v>
      </c>
      <c r="D20" s="95" t="s">
        <v>2181</v>
      </c>
      <c r="E20" s="187"/>
    </row>
    <row r="21" spans="1:5" x14ac:dyDescent="0.25">
      <c r="A21" s="94">
        <v>19</v>
      </c>
      <c r="B21" s="93" t="s">
        <v>2197</v>
      </c>
      <c r="C21" s="95" t="s">
        <v>2180</v>
      </c>
      <c r="D21" s="95" t="s">
        <v>2181</v>
      </c>
      <c r="E21" s="187"/>
    </row>
    <row r="22" spans="1:5" x14ac:dyDescent="0.25">
      <c r="A22" s="94">
        <v>20</v>
      </c>
      <c r="B22" s="93" t="s">
        <v>2198</v>
      </c>
      <c r="C22" s="93" t="s">
        <v>2180</v>
      </c>
      <c r="D22" s="93" t="s">
        <v>2181</v>
      </c>
      <c r="E22" s="187"/>
    </row>
    <row r="23" spans="1:5" x14ac:dyDescent="0.25">
      <c r="A23" s="94">
        <v>21</v>
      </c>
      <c r="B23" s="93" t="s">
        <v>2199</v>
      </c>
      <c r="C23" s="93" t="s">
        <v>2180</v>
      </c>
      <c r="D23" s="93" t="s">
        <v>2181</v>
      </c>
      <c r="E23" s="187"/>
    </row>
    <row r="24" spans="1:5" x14ac:dyDescent="0.25">
      <c r="A24" s="94">
        <v>22</v>
      </c>
      <c r="B24" s="93" t="s">
        <v>2200</v>
      </c>
      <c r="C24" s="93" t="s">
        <v>2180</v>
      </c>
      <c r="D24" s="93" t="s">
        <v>2181</v>
      </c>
      <c r="E24" s="187"/>
    </row>
    <row r="25" spans="1:5" x14ac:dyDescent="0.25">
      <c r="A25" s="94">
        <v>23</v>
      </c>
      <c r="B25" s="93" t="s">
        <v>2201</v>
      </c>
      <c r="C25" s="93" t="s">
        <v>2180</v>
      </c>
      <c r="D25" s="93" t="s">
        <v>2181</v>
      </c>
      <c r="E25" s="187"/>
    </row>
    <row r="26" spans="1:5" x14ac:dyDescent="0.25">
      <c r="A26" s="94">
        <v>24</v>
      </c>
      <c r="B26" s="93" t="s">
        <v>2202</v>
      </c>
      <c r="C26" s="93" t="s">
        <v>2180</v>
      </c>
      <c r="D26" s="93" t="s">
        <v>2181</v>
      </c>
      <c r="E26" s="187"/>
    </row>
    <row r="27" spans="1:5" x14ac:dyDescent="0.25">
      <c r="A27" s="94">
        <v>25</v>
      </c>
      <c r="B27" s="93" t="s">
        <v>2203</v>
      </c>
      <c r="C27" s="93" t="s">
        <v>2180</v>
      </c>
      <c r="D27" s="93" t="s">
        <v>2181</v>
      </c>
      <c r="E27" s="187"/>
    </row>
    <row r="28" spans="1:5" x14ac:dyDescent="0.25">
      <c r="A28" s="94">
        <v>26</v>
      </c>
      <c r="B28" s="93" t="s">
        <v>2204</v>
      </c>
      <c r="C28" s="93" t="s">
        <v>2180</v>
      </c>
      <c r="D28" s="93" t="s">
        <v>2181</v>
      </c>
      <c r="E28" s="187"/>
    </row>
    <row r="29" spans="1:5" x14ac:dyDescent="0.25">
      <c r="A29" s="94">
        <v>27</v>
      </c>
      <c r="B29" s="93" t="s">
        <v>2205</v>
      </c>
      <c r="C29" s="93" t="s">
        <v>2180</v>
      </c>
      <c r="D29" s="93" t="s">
        <v>2181</v>
      </c>
      <c r="E29" s="187"/>
    </row>
    <row r="30" spans="1:5" x14ac:dyDescent="0.25">
      <c r="A30" s="94">
        <v>28</v>
      </c>
      <c r="B30" s="93" t="s">
        <v>2206</v>
      </c>
      <c r="C30" s="95" t="s">
        <v>2180</v>
      </c>
      <c r="D30" s="95" t="s">
        <v>2181</v>
      </c>
      <c r="E30" s="187"/>
    </row>
    <row r="31" spans="1:5" x14ac:dyDescent="0.25">
      <c r="A31" s="94">
        <v>29</v>
      </c>
      <c r="B31" s="93" t="s">
        <v>2207</v>
      </c>
      <c r="C31" s="95" t="s">
        <v>2180</v>
      </c>
      <c r="D31" s="95" t="s">
        <v>2181</v>
      </c>
      <c r="E31" s="187"/>
    </row>
    <row r="32" spans="1:5" ht="45" x14ac:dyDescent="0.25">
      <c r="A32" s="94">
        <v>30</v>
      </c>
      <c r="B32" s="93" t="s">
        <v>2208</v>
      </c>
      <c r="C32" s="93" t="s">
        <v>2138</v>
      </c>
      <c r="D32" s="93" t="s">
        <v>2209</v>
      </c>
      <c r="E32" s="187"/>
    </row>
    <row r="33" spans="1:5" ht="30" x14ac:dyDescent="0.25">
      <c r="A33" s="94">
        <v>31</v>
      </c>
      <c r="B33" s="93" t="s">
        <v>2211</v>
      </c>
      <c r="C33" s="93" t="s">
        <v>2138</v>
      </c>
      <c r="D33" s="93" t="s">
        <v>2212</v>
      </c>
      <c r="E33" s="187"/>
    </row>
    <row r="34" spans="1:5" x14ac:dyDescent="0.25">
      <c r="A34" s="94">
        <v>32</v>
      </c>
      <c r="B34" s="89" t="s">
        <v>2213</v>
      </c>
      <c r="C34" s="93" t="s">
        <v>2180</v>
      </c>
      <c r="D34" s="93" t="s">
        <v>2181</v>
      </c>
      <c r="E34" s="187"/>
    </row>
    <row r="35" spans="1:5" x14ac:dyDescent="0.25">
      <c r="A35" s="94">
        <v>33</v>
      </c>
      <c r="B35" s="90" t="s">
        <v>2214</v>
      </c>
      <c r="C35" s="93" t="s">
        <v>2180</v>
      </c>
      <c r="D35" s="93" t="s">
        <v>2181</v>
      </c>
      <c r="E35" s="187"/>
    </row>
    <row r="36" spans="1:5" x14ac:dyDescent="0.25">
      <c r="A36" s="94">
        <v>34</v>
      </c>
      <c r="B36" s="91" t="s">
        <v>2215</v>
      </c>
      <c r="C36" s="93" t="s">
        <v>2180</v>
      </c>
      <c r="D36" s="93" t="s">
        <v>2181</v>
      </c>
      <c r="E36" s="187"/>
    </row>
    <row r="37" spans="1:5" x14ac:dyDescent="0.25">
      <c r="A37" s="94">
        <v>35</v>
      </c>
      <c r="B37" s="91" t="s">
        <v>2216</v>
      </c>
      <c r="C37" s="93" t="s">
        <v>2180</v>
      </c>
      <c r="D37" s="93" t="s">
        <v>2181</v>
      </c>
      <c r="E37" s="187"/>
    </row>
    <row r="38" spans="1:5" x14ac:dyDescent="0.25">
      <c r="A38" s="94">
        <v>36</v>
      </c>
      <c r="B38" s="91" t="s">
        <v>2217</v>
      </c>
      <c r="C38" s="93" t="s">
        <v>2180</v>
      </c>
      <c r="D38" s="93" t="s">
        <v>2181</v>
      </c>
      <c r="E38" s="187"/>
    </row>
    <row r="39" spans="1:5" x14ac:dyDescent="0.25">
      <c r="A39" s="94">
        <v>37</v>
      </c>
      <c r="B39" s="91" t="s">
        <v>2218</v>
      </c>
      <c r="C39" s="93" t="s">
        <v>2180</v>
      </c>
      <c r="D39" s="93" t="s">
        <v>2181</v>
      </c>
      <c r="E39" s="187"/>
    </row>
    <row r="40" spans="1:5" x14ac:dyDescent="0.25">
      <c r="A40" s="94">
        <v>38</v>
      </c>
      <c r="B40" s="91" t="s">
        <v>2219</v>
      </c>
      <c r="C40" s="93" t="s">
        <v>2180</v>
      </c>
      <c r="D40" s="93" t="s">
        <v>2181</v>
      </c>
      <c r="E40" s="187"/>
    </row>
    <row r="41" spans="1:5" x14ac:dyDescent="0.25">
      <c r="A41" s="94">
        <v>39</v>
      </c>
      <c r="B41" s="92" t="s">
        <v>2220</v>
      </c>
      <c r="C41" s="93" t="s">
        <v>2180</v>
      </c>
      <c r="D41" s="93" t="s">
        <v>2181</v>
      </c>
      <c r="E41" s="187"/>
    </row>
    <row r="42" spans="1:5" x14ac:dyDescent="0.25">
      <c r="A42" s="94">
        <v>40</v>
      </c>
      <c r="B42" s="92" t="s">
        <v>2221</v>
      </c>
      <c r="C42" s="93" t="s">
        <v>2180</v>
      </c>
      <c r="D42" s="93" t="s">
        <v>2181</v>
      </c>
      <c r="E42" s="187"/>
    </row>
    <row r="43" spans="1:5" x14ac:dyDescent="0.25">
      <c r="A43" s="94">
        <v>41</v>
      </c>
      <c r="B43" s="92" t="s">
        <v>2222</v>
      </c>
      <c r="C43" s="93" t="s">
        <v>2180</v>
      </c>
      <c r="D43" s="93" t="s">
        <v>2181</v>
      </c>
      <c r="E43" s="187"/>
    </row>
    <row r="44" spans="1:5" x14ac:dyDescent="0.25">
      <c r="A44" s="94">
        <v>42</v>
      </c>
      <c r="B44" s="92" t="s">
        <v>2223</v>
      </c>
      <c r="C44" s="93" t="s">
        <v>2180</v>
      </c>
      <c r="D44" s="93" t="s">
        <v>2181</v>
      </c>
      <c r="E44" s="187"/>
    </row>
    <row r="45" spans="1:5" x14ac:dyDescent="0.25">
      <c r="A45" s="94">
        <v>43</v>
      </c>
      <c r="B45" s="92" t="s">
        <v>2224</v>
      </c>
      <c r="C45" s="93" t="s">
        <v>2180</v>
      </c>
      <c r="D45" s="93" t="s">
        <v>2181</v>
      </c>
      <c r="E45" s="187"/>
    </row>
    <row r="46" spans="1:5" x14ac:dyDescent="0.25">
      <c r="A46" s="94">
        <v>44</v>
      </c>
      <c r="B46" s="92" t="s">
        <v>2225</v>
      </c>
      <c r="C46" s="93" t="s">
        <v>2180</v>
      </c>
      <c r="D46" s="93" t="s">
        <v>2181</v>
      </c>
      <c r="E46" s="187"/>
    </row>
    <row r="47" spans="1:5" x14ac:dyDescent="0.25">
      <c r="A47" s="96">
        <v>45</v>
      </c>
      <c r="B47" s="97" t="s">
        <v>2226</v>
      </c>
      <c r="C47" s="88"/>
      <c r="D47" s="88"/>
      <c r="E47" s="187"/>
    </row>
    <row r="48" spans="1:5" ht="45" x14ac:dyDescent="0.25">
      <c r="A48" s="88">
        <v>46</v>
      </c>
      <c r="B48" s="104" t="s">
        <v>2232</v>
      </c>
      <c r="C48" s="104" t="s">
        <v>2231</v>
      </c>
      <c r="D48" s="105" t="s">
        <v>2181</v>
      </c>
      <c r="E48" s="188">
        <v>44896</v>
      </c>
    </row>
    <row r="49" spans="1:5" ht="75" x14ac:dyDescent="0.25">
      <c r="A49" s="88">
        <v>47</v>
      </c>
      <c r="B49" s="106" t="s">
        <v>2229</v>
      </c>
      <c r="C49" s="104" t="s">
        <v>2233</v>
      </c>
      <c r="D49" s="88"/>
      <c r="E49" s="189"/>
    </row>
  </sheetData>
  <mergeCells count="2">
    <mergeCell ref="E3:E47"/>
    <mergeCell ref="E48:E49"/>
  </mergeCells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"/>
  <sheetViews>
    <sheetView workbookViewId="0">
      <selection activeCell="A12" sqref="A12"/>
    </sheetView>
  </sheetViews>
  <sheetFormatPr defaultRowHeight="15" x14ac:dyDescent="0.25"/>
  <cols>
    <col min="1" max="1" width="15.7109375" style="85" customWidth="1"/>
    <col min="2" max="2" width="36.7109375" style="85" customWidth="1"/>
    <col min="3" max="3" width="14.7109375" style="85" customWidth="1"/>
    <col min="4" max="4" width="28.28515625" style="85" customWidth="1"/>
    <col min="5" max="5" width="9.140625" style="85"/>
  </cols>
  <sheetData>
    <row r="3" spans="1:2" ht="75" x14ac:dyDescent="0.25">
      <c r="A3" s="85" t="s">
        <v>2227</v>
      </c>
      <c r="B3" s="85" t="s">
        <v>2228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Прил.1.1 -перечень домов</vt:lpstr>
      <vt:lpstr>Прил.1.2-реестр дом</vt:lpstr>
      <vt:lpstr>изменения</vt:lpstr>
      <vt:lpstr>учесть при след актуал</vt:lpstr>
      <vt:lpstr>'Прил.1.1 -перечень домов'!Заголовки_для_печати</vt:lpstr>
      <vt:lpstr>'Прил.1.2-реестр дом'!Заголовки_для_печати</vt:lpstr>
      <vt:lpstr>'Прил.1.1 -перечень домов'!Область_печати</vt:lpstr>
      <vt:lpstr>'Прил.1.2-реестр дом'!Область_печати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</dc:creator>
  <cp:lastModifiedBy>Ujkh7</cp:lastModifiedBy>
  <cp:lastPrinted>2022-12-15T04:40:35Z</cp:lastPrinted>
  <dcterms:created xsi:type="dcterms:W3CDTF">2015-02-12T04:39:00Z</dcterms:created>
  <dcterms:modified xsi:type="dcterms:W3CDTF">2023-03-10T08:16:25Z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1049-10.1.0.5674</vt:lpwstr>
  </property>
</Properties>
</file>