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D8EDD0FE-A78D-49A8-95A0-EBDE47BDA8F1}" xr6:coauthVersionLast="36" xr6:coauthVersionMax="36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2020" sheetId="5" state="hidden" r:id="rId1"/>
    <sheet name="2022 год" sheetId="8" r:id="rId2"/>
  </sheets>
  <definedNames>
    <definedName name="_xlnm.Print_Area" localSheetId="0">'2020'!$A$1:$D$516</definedName>
    <definedName name="_xlnm.Print_Area" localSheetId="1">'2022 год'!$A$1:$D$316</definedName>
  </definedNames>
  <calcPr calcId="191029"/>
</workbook>
</file>

<file path=xl/calcChain.xml><?xml version="1.0" encoding="utf-8"?>
<calcChain xmlns="http://schemas.openxmlformats.org/spreadsheetml/2006/main">
  <c r="D257" i="8" l="1"/>
  <c r="C257" i="8"/>
  <c r="D305" i="8" l="1"/>
  <c r="C305" i="8"/>
  <c r="C293" i="8"/>
  <c r="D100" i="8" l="1"/>
  <c r="D99" i="8"/>
  <c r="C96" i="8"/>
  <c r="D96" i="8"/>
  <c r="D98" i="8"/>
  <c r="C100" i="8"/>
  <c r="C99" i="8"/>
  <c r="C98" i="8"/>
  <c r="D131" i="8"/>
  <c r="C131" i="8"/>
  <c r="D64" i="8"/>
  <c r="D63" i="8"/>
  <c r="D62" i="8"/>
  <c r="D60" i="8"/>
  <c r="C64" i="8"/>
  <c r="C63" i="8"/>
  <c r="C62" i="8"/>
  <c r="C60" i="8"/>
  <c r="D77" i="8"/>
  <c r="C77" i="8"/>
  <c r="C59" i="8" l="1"/>
  <c r="D299" i="8"/>
  <c r="C299" i="8"/>
  <c r="D293" i="8"/>
  <c r="D287" i="8"/>
  <c r="C287" i="8"/>
  <c r="D281" i="8"/>
  <c r="C281" i="8"/>
  <c r="D275" i="8"/>
  <c r="C275" i="8"/>
  <c r="D269" i="8"/>
  <c r="C269" i="8"/>
  <c r="D263" i="8"/>
  <c r="C263" i="8"/>
  <c r="D256" i="8"/>
  <c r="C256" i="8"/>
  <c r="D255" i="8"/>
  <c r="C255" i="8"/>
  <c r="D254" i="8"/>
  <c r="C254" i="8"/>
  <c r="C252" i="8"/>
  <c r="D245" i="8"/>
  <c r="C245" i="8"/>
  <c r="D239" i="8"/>
  <c r="C239" i="8"/>
  <c r="D233" i="8"/>
  <c r="C233" i="8"/>
  <c r="D221" i="8"/>
  <c r="C221" i="8"/>
  <c r="D220" i="8"/>
  <c r="C220" i="8"/>
  <c r="D219" i="8"/>
  <c r="C219" i="8"/>
  <c r="D218" i="8"/>
  <c r="C218" i="8"/>
  <c r="D216" i="8"/>
  <c r="C216" i="8"/>
  <c r="D209" i="8"/>
  <c r="C209" i="8"/>
  <c r="D203" i="8"/>
  <c r="C203" i="8"/>
  <c r="D197" i="8"/>
  <c r="C197" i="8"/>
  <c r="D196" i="8"/>
  <c r="C196" i="8"/>
  <c r="D195" i="8"/>
  <c r="C195" i="8"/>
  <c r="D194" i="8"/>
  <c r="C194" i="8"/>
  <c r="D192" i="8"/>
  <c r="C192" i="8"/>
  <c r="D185" i="8"/>
  <c r="C185" i="8"/>
  <c r="D179" i="8"/>
  <c r="C179" i="8"/>
  <c r="D173" i="8"/>
  <c r="C173" i="8"/>
  <c r="D167" i="8"/>
  <c r="C167" i="8"/>
  <c r="D161" i="8"/>
  <c r="C161" i="8"/>
  <c r="D155" i="8"/>
  <c r="C155" i="8"/>
  <c r="D149" i="8"/>
  <c r="C149" i="8"/>
  <c r="D143" i="8"/>
  <c r="C143" i="8"/>
  <c r="D141" i="8"/>
  <c r="C141" i="8"/>
  <c r="D140" i="8"/>
  <c r="C140" i="8"/>
  <c r="D138" i="8"/>
  <c r="C138" i="8"/>
  <c r="D125" i="8"/>
  <c r="C125" i="8"/>
  <c r="D119" i="8"/>
  <c r="C119" i="8"/>
  <c r="D113" i="8"/>
  <c r="C113" i="8"/>
  <c r="D107" i="8"/>
  <c r="C107" i="8"/>
  <c r="D101" i="8"/>
  <c r="C101" i="8"/>
  <c r="D89" i="8"/>
  <c r="C89" i="8"/>
  <c r="D83" i="8"/>
  <c r="C83" i="8"/>
  <c r="D71" i="8"/>
  <c r="C71" i="8"/>
  <c r="D65" i="8"/>
  <c r="C65" i="8"/>
  <c r="D53" i="8"/>
  <c r="C53" i="8"/>
  <c r="D47" i="8"/>
  <c r="C47" i="8"/>
  <c r="D41" i="8"/>
  <c r="C41" i="8"/>
  <c r="D40" i="8"/>
  <c r="C40" i="8"/>
  <c r="D39" i="8"/>
  <c r="C39" i="8"/>
  <c r="D38" i="8"/>
  <c r="C38" i="8"/>
  <c r="D36" i="8"/>
  <c r="C36" i="8"/>
  <c r="D29" i="8"/>
  <c r="C29" i="8"/>
  <c r="D23" i="8"/>
  <c r="C23" i="8"/>
  <c r="D17" i="8"/>
  <c r="C17" i="8"/>
  <c r="D11" i="8"/>
  <c r="C11" i="8"/>
  <c r="D10" i="8"/>
  <c r="C10" i="8"/>
  <c r="D9" i="8"/>
  <c r="C9" i="8"/>
  <c r="D8" i="8"/>
  <c r="C8" i="8"/>
  <c r="C314" i="8" s="1"/>
  <c r="D6" i="8"/>
  <c r="C6" i="8"/>
  <c r="D314" i="8" l="1"/>
  <c r="D316" i="8"/>
  <c r="D315" i="8"/>
  <c r="C316" i="8"/>
  <c r="C315" i="8"/>
  <c r="D312" i="8"/>
  <c r="C312" i="8"/>
  <c r="C251" i="8"/>
  <c r="C137" i="8"/>
  <c r="D215" i="8"/>
  <c r="C191" i="8"/>
  <c r="D59" i="8"/>
  <c r="C95" i="8"/>
  <c r="D251" i="8"/>
  <c r="D95" i="8"/>
  <c r="C35" i="8"/>
  <c r="C5" i="8"/>
  <c r="D5" i="8"/>
  <c r="D35" i="8"/>
  <c r="D191" i="8"/>
  <c r="D137" i="8"/>
  <c r="C215" i="8"/>
  <c r="C311" i="8" l="1"/>
  <c r="D311" i="8"/>
  <c r="C6" i="5" l="1"/>
  <c r="C13" i="5" l="1"/>
  <c r="D13" i="5"/>
  <c r="C11" i="5"/>
  <c r="D232" i="5" l="1"/>
  <c r="C232" i="5"/>
  <c r="D231" i="5"/>
  <c r="C231" i="5"/>
  <c r="D230" i="5"/>
  <c r="C230" i="5"/>
  <c r="D228" i="5"/>
  <c r="C228" i="5"/>
  <c r="C192" i="5"/>
  <c r="F250" i="5"/>
  <c r="E250" i="5"/>
  <c r="F249" i="5"/>
  <c r="E249" i="5"/>
  <c r="F248" i="5"/>
  <c r="E248" i="5"/>
  <c r="D247" i="5"/>
  <c r="F247" i="5" s="1"/>
  <c r="C247" i="5"/>
  <c r="F246" i="5"/>
  <c r="E246" i="5"/>
  <c r="F244" i="5"/>
  <c r="E244" i="5"/>
  <c r="F243" i="5"/>
  <c r="E243" i="5"/>
  <c r="F242" i="5"/>
  <c r="E242" i="5"/>
  <c r="D241" i="5"/>
  <c r="C241" i="5"/>
  <c r="F240" i="5"/>
  <c r="E240" i="5"/>
  <c r="C239" i="5"/>
  <c r="F238" i="5"/>
  <c r="E238" i="5"/>
  <c r="F237" i="5"/>
  <c r="E237" i="5"/>
  <c r="F236" i="5"/>
  <c r="E236" i="5"/>
  <c r="D235" i="5"/>
  <c r="F235" i="5" s="1"/>
  <c r="C235" i="5"/>
  <c r="C233" i="5" s="1"/>
  <c r="F234" i="5"/>
  <c r="E234" i="5"/>
  <c r="C229" i="5" l="1"/>
  <c r="D229" i="5"/>
  <c r="E247" i="5"/>
  <c r="F241" i="5"/>
  <c r="C245" i="5"/>
  <c r="D245" i="5"/>
  <c r="E235" i="5"/>
  <c r="E241" i="5"/>
  <c r="D233" i="5"/>
  <c r="F233" i="5" s="1"/>
  <c r="D239" i="5"/>
  <c r="F239" i="5" s="1"/>
  <c r="F245" i="5" l="1"/>
  <c r="E239" i="5"/>
  <c r="E245" i="5"/>
  <c r="E233" i="5"/>
  <c r="F278" i="5" l="1"/>
  <c r="F280" i="5"/>
  <c r="D192" i="5" l="1"/>
  <c r="D194" i="5"/>
  <c r="C194" i="5"/>
  <c r="D195" i="5"/>
  <c r="C195" i="5"/>
  <c r="D196" i="5"/>
  <c r="C196" i="5"/>
  <c r="E146" i="5"/>
  <c r="F46" i="5" l="1"/>
  <c r="E46" i="5"/>
  <c r="E45" i="5"/>
  <c r="E44" i="5"/>
  <c r="E42" i="5"/>
  <c r="E20" i="5"/>
  <c r="I280" i="5" l="1"/>
  <c r="E280" i="5"/>
  <c r="F279" i="5"/>
  <c r="E279" i="5"/>
  <c r="E278" i="5"/>
  <c r="D277" i="5"/>
  <c r="D275" i="5" s="1"/>
  <c r="I275" i="5" s="1"/>
  <c r="C277" i="5"/>
  <c r="C275" i="5" s="1"/>
  <c r="F276" i="5"/>
  <c r="E276" i="5"/>
  <c r="I274" i="5"/>
  <c r="F274" i="5"/>
  <c r="E274" i="5"/>
  <c r="F273" i="5"/>
  <c r="E273" i="5"/>
  <c r="F272" i="5"/>
  <c r="E272" i="5"/>
  <c r="D271" i="5"/>
  <c r="C271" i="5"/>
  <c r="F270" i="5"/>
  <c r="E270" i="5"/>
  <c r="I268" i="5"/>
  <c r="F268" i="5"/>
  <c r="E268" i="5"/>
  <c r="F267" i="5"/>
  <c r="E267" i="5"/>
  <c r="F266" i="5"/>
  <c r="E266" i="5"/>
  <c r="D265" i="5"/>
  <c r="C265" i="5"/>
  <c r="F264" i="5"/>
  <c r="E264" i="5"/>
  <c r="D263" i="5"/>
  <c r="I263" i="5" l="1"/>
  <c r="F263" i="5"/>
  <c r="E275" i="5"/>
  <c r="F277" i="5"/>
  <c r="E271" i="5"/>
  <c r="E265" i="5"/>
  <c r="F265" i="5"/>
  <c r="F271" i="5"/>
  <c r="C263" i="5"/>
  <c r="E263" i="5" s="1"/>
  <c r="C269" i="5"/>
  <c r="F275" i="5"/>
  <c r="E277" i="5"/>
  <c r="D269" i="5"/>
  <c r="F269" i="5" l="1"/>
  <c r="I269" i="5"/>
  <c r="E269" i="5"/>
  <c r="C94" i="5" l="1"/>
  <c r="D145" i="5"/>
  <c r="D143" i="5" s="1"/>
  <c r="G144" i="5" s="1"/>
  <c r="C259" i="5"/>
  <c r="L291" i="5"/>
  <c r="K291" i="5"/>
  <c r="M291" i="5" s="1"/>
  <c r="L290" i="5"/>
  <c r="L288" i="5" s="1"/>
  <c r="L286" i="5" s="1"/>
  <c r="K290" i="5"/>
  <c r="L289" i="5"/>
  <c r="K289" i="5"/>
  <c r="L287" i="5"/>
  <c r="F262" i="5"/>
  <c r="E262" i="5"/>
  <c r="F261" i="5"/>
  <c r="E261" i="5"/>
  <c r="F260" i="5"/>
  <c r="E260" i="5"/>
  <c r="D259" i="5"/>
  <c r="F258" i="5"/>
  <c r="E258" i="5"/>
  <c r="F256" i="5"/>
  <c r="E256" i="5"/>
  <c r="F255" i="5"/>
  <c r="E255" i="5"/>
  <c r="F254" i="5"/>
  <c r="E254" i="5"/>
  <c r="D253" i="5"/>
  <c r="C253" i="5"/>
  <c r="F252" i="5"/>
  <c r="E252" i="5"/>
  <c r="F232" i="5"/>
  <c r="E232" i="5"/>
  <c r="F231" i="5"/>
  <c r="E231" i="5"/>
  <c r="F230" i="5"/>
  <c r="E230" i="5"/>
  <c r="F228" i="5"/>
  <c r="E228" i="5"/>
  <c r="F226" i="5"/>
  <c r="E226" i="5"/>
  <c r="F225" i="5"/>
  <c r="E225" i="5"/>
  <c r="F224" i="5"/>
  <c r="E224" i="5"/>
  <c r="D223" i="5"/>
  <c r="D221" i="5" s="1"/>
  <c r="C223" i="5"/>
  <c r="C221" i="5" s="1"/>
  <c r="F222" i="5"/>
  <c r="E222" i="5"/>
  <c r="F220" i="5"/>
  <c r="E220" i="5"/>
  <c r="F219" i="5"/>
  <c r="E219" i="5"/>
  <c r="F218" i="5"/>
  <c r="E218" i="5"/>
  <c r="D217" i="5"/>
  <c r="D215" i="5" s="1"/>
  <c r="C217" i="5"/>
  <c r="F216" i="5"/>
  <c r="E216" i="5"/>
  <c r="F214" i="5"/>
  <c r="E214" i="5"/>
  <c r="F213" i="5"/>
  <c r="E213" i="5"/>
  <c r="F212" i="5"/>
  <c r="E212" i="5"/>
  <c r="D211" i="5"/>
  <c r="C211" i="5"/>
  <c r="C209" i="5" s="1"/>
  <c r="F210" i="5"/>
  <c r="E210" i="5"/>
  <c r="F208" i="5"/>
  <c r="E208" i="5"/>
  <c r="F207" i="5"/>
  <c r="E207" i="5"/>
  <c r="F206" i="5"/>
  <c r="E206" i="5"/>
  <c r="D205" i="5"/>
  <c r="C205" i="5"/>
  <c r="F204" i="5"/>
  <c r="E204" i="5"/>
  <c r="F202" i="5"/>
  <c r="E202" i="5"/>
  <c r="F201" i="5"/>
  <c r="E201" i="5"/>
  <c r="F200" i="5"/>
  <c r="E200" i="5"/>
  <c r="D199" i="5"/>
  <c r="C199" i="5"/>
  <c r="F198" i="5"/>
  <c r="E198" i="5"/>
  <c r="F190" i="5"/>
  <c r="E190" i="5"/>
  <c r="F189" i="5"/>
  <c r="E189" i="5"/>
  <c r="F188" i="5"/>
  <c r="E188" i="5"/>
  <c r="D187" i="5"/>
  <c r="D185" i="5" s="1"/>
  <c r="C187" i="5"/>
  <c r="F186" i="5"/>
  <c r="E186" i="5"/>
  <c r="F184" i="5"/>
  <c r="E184" i="5"/>
  <c r="F183" i="5"/>
  <c r="E183" i="5"/>
  <c r="F182" i="5"/>
  <c r="E182" i="5"/>
  <c r="D181" i="5"/>
  <c r="D179" i="5" s="1"/>
  <c r="C181" i="5"/>
  <c r="F180" i="5"/>
  <c r="E180" i="5"/>
  <c r="F178" i="5"/>
  <c r="E178" i="5"/>
  <c r="F177" i="5"/>
  <c r="E177" i="5"/>
  <c r="F176" i="5"/>
  <c r="E176" i="5"/>
  <c r="D175" i="5"/>
  <c r="C175" i="5"/>
  <c r="C173" i="5" s="1"/>
  <c r="F174" i="5"/>
  <c r="E174" i="5"/>
  <c r="D172" i="5"/>
  <c r="C172" i="5"/>
  <c r="D171" i="5"/>
  <c r="C171" i="5"/>
  <c r="D170" i="5"/>
  <c r="C170" i="5"/>
  <c r="D168" i="5"/>
  <c r="C168" i="5"/>
  <c r="F166" i="5"/>
  <c r="E166" i="5"/>
  <c r="F165" i="5"/>
  <c r="E165" i="5"/>
  <c r="F164" i="5"/>
  <c r="E164" i="5"/>
  <c r="D163" i="5"/>
  <c r="C163" i="5"/>
  <c r="C161" i="5" s="1"/>
  <c r="F162" i="5"/>
  <c r="E162" i="5"/>
  <c r="D161" i="5"/>
  <c r="F160" i="5"/>
  <c r="E160" i="5"/>
  <c r="F159" i="5"/>
  <c r="E159" i="5"/>
  <c r="F158" i="5"/>
  <c r="E158" i="5"/>
  <c r="D157" i="5"/>
  <c r="D155" i="5" s="1"/>
  <c r="C157" i="5"/>
  <c r="C155" i="5" s="1"/>
  <c r="F156" i="5"/>
  <c r="E156" i="5"/>
  <c r="F154" i="5"/>
  <c r="E154" i="5"/>
  <c r="F153" i="5"/>
  <c r="E153" i="5"/>
  <c r="F152" i="5"/>
  <c r="E152" i="5"/>
  <c r="D151" i="5"/>
  <c r="D149" i="5" s="1"/>
  <c r="C151" i="5"/>
  <c r="F150" i="5"/>
  <c r="E150" i="5"/>
  <c r="F148" i="5"/>
  <c r="E148" i="5"/>
  <c r="F147" i="5"/>
  <c r="E147" i="5"/>
  <c r="F146" i="5"/>
  <c r="C145" i="5"/>
  <c r="C143" i="5" s="1"/>
  <c r="F144" i="5"/>
  <c r="E144" i="5"/>
  <c r="F142" i="5"/>
  <c r="E142" i="5"/>
  <c r="F141" i="5"/>
  <c r="E141" i="5"/>
  <c r="F140" i="5"/>
  <c r="E140" i="5"/>
  <c r="D139" i="5"/>
  <c r="D137" i="5" s="1"/>
  <c r="C139" i="5"/>
  <c r="F138" i="5"/>
  <c r="E138" i="5"/>
  <c r="F136" i="5"/>
  <c r="E136" i="5"/>
  <c r="F135" i="5"/>
  <c r="E135" i="5"/>
  <c r="F134" i="5"/>
  <c r="E134" i="5"/>
  <c r="D133" i="5"/>
  <c r="D131" i="5" s="1"/>
  <c r="K131" i="5" s="1"/>
  <c r="C133" i="5"/>
  <c r="C131" i="5" s="1"/>
  <c r="F132" i="5"/>
  <c r="E132" i="5"/>
  <c r="F130" i="5"/>
  <c r="E130" i="5"/>
  <c r="F129" i="5"/>
  <c r="E129" i="5"/>
  <c r="F128" i="5"/>
  <c r="E128" i="5"/>
  <c r="D127" i="5"/>
  <c r="C127" i="5"/>
  <c r="F126" i="5"/>
  <c r="E126" i="5"/>
  <c r="F124" i="5"/>
  <c r="E124" i="5"/>
  <c r="F123" i="5"/>
  <c r="E123" i="5"/>
  <c r="F122" i="5"/>
  <c r="E122" i="5"/>
  <c r="D121" i="5"/>
  <c r="D119" i="5" s="1"/>
  <c r="C121" i="5"/>
  <c r="F120" i="5"/>
  <c r="E120" i="5"/>
  <c r="F118" i="5"/>
  <c r="E118" i="5"/>
  <c r="D117" i="5"/>
  <c r="C117" i="5"/>
  <c r="D116" i="5"/>
  <c r="C116" i="5"/>
  <c r="D114" i="5"/>
  <c r="C114" i="5"/>
  <c r="F112" i="5"/>
  <c r="E112" i="5"/>
  <c r="F111" i="5"/>
  <c r="E111" i="5"/>
  <c r="F110" i="5"/>
  <c r="E110" i="5"/>
  <c r="D109" i="5"/>
  <c r="C109" i="5"/>
  <c r="C107" i="5" s="1"/>
  <c r="F108" i="5"/>
  <c r="E108" i="5"/>
  <c r="F106" i="5"/>
  <c r="E106" i="5"/>
  <c r="F105" i="5"/>
  <c r="E105" i="5"/>
  <c r="F104" i="5"/>
  <c r="E104" i="5"/>
  <c r="D103" i="5"/>
  <c r="D101" i="5" s="1"/>
  <c r="C103" i="5"/>
  <c r="F102" i="5"/>
  <c r="E102" i="5"/>
  <c r="F100" i="5"/>
  <c r="E100" i="5"/>
  <c r="F99" i="5"/>
  <c r="E99" i="5"/>
  <c r="F98" i="5"/>
  <c r="E98" i="5"/>
  <c r="D97" i="5"/>
  <c r="D95" i="5" s="1"/>
  <c r="C97" i="5"/>
  <c r="C95" i="5" s="1"/>
  <c r="F96" i="5"/>
  <c r="E96" i="5"/>
  <c r="D94" i="5"/>
  <c r="D93" i="5"/>
  <c r="C93" i="5"/>
  <c r="D92" i="5"/>
  <c r="C92" i="5"/>
  <c r="D90" i="5"/>
  <c r="C90" i="5"/>
  <c r="F88" i="5"/>
  <c r="E88" i="5"/>
  <c r="F87" i="5"/>
  <c r="E87" i="5"/>
  <c r="F86" i="5"/>
  <c r="E86" i="5"/>
  <c r="D85" i="5"/>
  <c r="C85" i="5"/>
  <c r="F84" i="5"/>
  <c r="E84" i="5"/>
  <c r="D83" i="5"/>
  <c r="F82" i="5"/>
  <c r="E82" i="5"/>
  <c r="F81" i="5"/>
  <c r="E81" i="5"/>
  <c r="F80" i="5"/>
  <c r="E80" i="5"/>
  <c r="D79" i="5"/>
  <c r="C79" i="5"/>
  <c r="C77" i="5" s="1"/>
  <c r="F78" i="5"/>
  <c r="E78" i="5"/>
  <c r="F76" i="5"/>
  <c r="E76" i="5"/>
  <c r="F75" i="5"/>
  <c r="E75" i="5"/>
  <c r="F74" i="5"/>
  <c r="E74" i="5"/>
  <c r="D73" i="5"/>
  <c r="D71" i="5" s="1"/>
  <c r="C73" i="5"/>
  <c r="C71" i="5" s="1"/>
  <c r="F72" i="5"/>
  <c r="E72" i="5"/>
  <c r="F70" i="5"/>
  <c r="E70" i="5"/>
  <c r="F69" i="5"/>
  <c r="E69" i="5"/>
  <c r="F68" i="5"/>
  <c r="E68" i="5"/>
  <c r="D67" i="5"/>
  <c r="D65" i="5" s="1"/>
  <c r="C67" i="5"/>
  <c r="C65" i="5" s="1"/>
  <c r="F66" i="5"/>
  <c r="E66" i="5"/>
  <c r="D64" i="5"/>
  <c r="C64" i="5"/>
  <c r="D63" i="5"/>
  <c r="C63" i="5"/>
  <c r="D62" i="5"/>
  <c r="C62" i="5"/>
  <c r="D60" i="5"/>
  <c r="C60" i="5"/>
  <c r="F58" i="5"/>
  <c r="E58" i="5"/>
  <c r="F57" i="5"/>
  <c r="E57" i="5"/>
  <c r="F56" i="5"/>
  <c r="E56" i="5"/>
  <c r="D55" i="5"/>
  <c r="C55" i="5"/>
  <c r="F54" i="5"/>
  <c r="E54" i="5"/>
  <c r="D53" i="5"/>
  <c r="F52" i="5"/>
  <c r="E52" i="5"/>
  <c r="F51" i="5"/>
  <c r="E51" i="5"/>
  <c r="F50" i="5"/>
  <c r="E50" i="5"/>
  <c r="D49" i="5"/>
  <c r="D47" i="5" s="1"/>
  <c r="C49" i="5"/>
  <c r="F48" i="5"/>
  <c r="E48" i="5"/>
  <c r="F45" i="5"/>
  <c r="F44" i="5"/>
  <c r="D43" i="5"/>
  <c r="D41" i="5" s="1"/>
  <c r="C43" i="5"/>
  <c r="E43" i="5" s="1"/>
  <c r="F42" i="5"/>
  <c r="D40" i="5"/>
  <c r="C40" i="5"/>
  <c r="E40" i="5" s="1"/>
  <c r="D39" i="5"/>
  <c r="C39" i="5"/>
  <c r="D38" i="5"/>
  <c r="C38" i="5"/>
  <c r="E38" i="5" s="1"/>
  <c r="D36" i="5"/>
  <c r="C36" i="5"/>
  <c r="F34" i="5"/>
  <c r="E34" i="5"/>
  <c r="F33" i="5"/>
  <c r="E33" i="5"/>
  <c r="F32" i="5"/>
  <c r="E32" i="5"/>
  <c r="D31" i="5"/>
  <c r="C31" i="5"/>
  <c r="C29" i="5" s="1"/>
  <c r="F30" i="5"/>
  <c r="E30" i="5"/>
  <c r="F28" i="5"/>
  <c r="E28" i="5"/>
  <c r="F27" i="5"/>
  <c r="E27" i="5"/>
  <c r="F26" i="5"/>
  <c r="E26" i="5"/>
  <c r="D25" i="5"/>
  <c r="C25" i="5"/>
  <c r="C23" i="5" s="1"/>
  <c r="F24" i="5"/>
  <c r="E24" i="5"/>
  <c r="F22" i="5"/>
  <c r="E22" i="5"/>
  <c r="F21" i="5"/>
  <c r="E21" i="5"/>
  <c r="F20" i="5"/>
  <c r="D19" i="5"/>
  <c r="D17" i="5" s="1"/>
  <c r="C19" i="5"/>
  <c r="C17" i="5" s="1"/>
  <c r="F18" i="5"/>
  <c r="E18" i="5"/>
  <c r="F16" i="5"/>
  <c r="E16" i="5"/>
  <c r="F15" i="5"/>
  <c r="E15" i="5"/>
  <c r="F14" i="5"/>
  <c r="E14" i="5"/>
  <c r="D11" i="5"/>
  <c r="F12" i="5"/>
  <c r="D10" i="5"/>
  <c r="C10" i="5"/>
  <c r="D9" i="5"/>
  <c r="C9" i="5"/>
  <c r="D8" i="5"/>
  <c r="C8" i="5"/>
  <c r="D6" i="5"/>
  <c r="D7" i="5" l="1"/>
  <c r="E36" i="5"/>
  <c r="C282" i="5"/>
  <c r="C286" i="5"/>
  <c r="C7" i="5"/>
  <c r="K288" i="5"/>
  <c r="E64" i="5"/>
  <c r="H284" i="5"/>
  <c r="H282" i="5"/>
  <c r="D282" i="5"/>
  <c r="G282" i="5"/>
  <c r="G284" i="5"/>
  <c r="C284" i="5"/>
  <c r="D285" i="5"/>
  <c r="H285" i="5"/>
  <c r="C285" i="5"/>
  <c r="G285" i="5"/>
  <c r="H286" i="5"/>
  <c r="D286" i="5"/>
  <c r="F175" i="5"/>
  <c r="G286" i="5"/>
  <c r="D257" i="5"/>
  <c r="F257" i="5" s="1"/>
  <c r="C257" i="5"/>
  <c r="E229" i="5"/>
  <c r="F6" i="5"/>
  <c r="F40" i="5"/>
  <c r="F60" i="5"/>
  <c r="F168" i="5"/>
  <c r="E221" i="5"/>
  <c r="E223" i="5"/>
  <c r="E253" i="5"/>
  <c r="M290" i="5"/>
  <c r="G84" i="5"/>
  <c r="F211" i="5"/>
  <c r="M289" i="5"/>
  <c r="E205" i="5"/>
  <c r="E192" i="5"/>
  <c r="E194" i="5"/>
  <c r="E195" i="5"/>
  <c r="E199" i="5"/>
  <c r="E121" i="5"/>
  <c r="F109" i="5"/>
  <c r="E103" i="5"/>
  <c r="C101" i="5"/>
  <c r="E101" i="5" s="1"/>
  <c r="E90" i="5"/>
  <c r="E95" i="5"/>
  <c r="E97" i="5"/>
  <c r="E85" i="5"/>
  <c r="F79" i="5"/>
  <c r="F55" i="5"/>
  <c r="F49" i="5"/>
  <c r="D284" i="5"/>
  <c r="E25" i="5"/>
  <c r="F63" i="5"/>
  <c r="F62" i="5"/>
  <c r="E93" i="5"/>
  <c r="D115" i="5"/>
  <c r="D113" i="5" s="1"/>
  <c r="G114" i="5" s="1"/>
  <c r="F172" i="5"/>
  <c r="F13" i="5"/>
  <c r="E13" i="5"/>
  <c r="F17" i="5"/>
  <c r="E17" i="5"/>
  <c r="E19" i="5"/>
  <c r="F9" i="5"/>
  <c r="F10" i="5"/>
  <c r="E8" i="5"/>
  <c r="F8" i="5"/>
  <c r="E9" i="5"/>
  <c r="F31" i="5"/>
  <c r="D37" i="5"/>
  <c r="D35" i="5" s="1"/>
  <c r="F39" i="5"/>
  <c r="F43" i="5"/>
  <c r="E49" i="5"/>
  <c r="F36" i="5"/>
  <c r="F38" i="5"/>
  <c r="C37" i="5"/>
  <c r="E55" i="5"/>
  <c r="E62" i="5"/>
  <c r="E65" i="5"/>
  <c r="E67" i="5"/>
  <c r="F67" i="5"/>
  <c r="C61" i="5"/>
  <c r="C59" i="5" s="1"/>
  <c r="F65" i="5"/>
  <c r="E60" i="5"/>
  <c r="D61" i="5"/>
  <c r="D59" i="5" s="1"/>
  <c r="F59" i="5" s="1"/>
  <c r="E71" i="5"/>
  <c r="F73" i="5"/>
  <c r="E63" i="5"/>
  <c r="E73" i="5"/>
  <c r="F64" i="5"/>
  <c r="F71" i="5"/>
  <c r="C83" i="5"/>
  <c r="F83" i="5" s="1"/>
  <c r="F85" i="5"/>
  <c r="F95" i="5"/>
  <c r="F97" i="5"/>
  <c r="F93" i="5"/>
  <c r="F103" i="5"/>
  <c r="F94" i="5"/>
  <c r="F90" i="5"/>
  <c r="E92" i="5"/>
  <c r="C91" i="5"/>
  <c r="C89" i="5" s="1"/>
  <c r="F92" i="5"/>
  <c r="D91" i="5"/>
  <c r="D107" i="5"/>
  <c r="F107" i="5" s="1"/>
  <c r="E94" i="5"/>
  <c r="E109" i="5"/>
  <c r="E116" i="5"/>
  <c r="C119" i="5"/>
  <c r="E119" i="5" s="1"/>
  <c r="F121" i="5"/>
  <c r="E114" i="5"/>
  <c r="F116" i="5"/>
  <c r="C115" i="5"/>
  <c r="C113" i="5" s="1"/>
  <c r="E117" i="5"/>
  <c r="F117" i="5"/>
  <c r="E127" i="5"/>
  <c r="C125" i="5"/>
  <c r="F127" i="5"/>
  <c r="E131" i="5"/>
  <c r="E133" i="5"/>
  <c r="E139" i="5"/>
  <c r="C137" i="5"/>
  <c r="F137" i="5" s="1"/>
  <c r="F139" i="5"/>
  <c r="E143" i="5"/>
  <c r="E145" i="5"/>
  <c r="F151" i="5"/>
  <c r="E151" i="5"/>
  <c r="C149" i="5"/>
  <c r="E149" i="5" s="1"/>
  <c r="E155" i="5"/>
  <c r="E157" i="5"/>
  <c r="F157" i="5"/>
  <c r="E161" i="5"/>
  <c r="E163" i="5"/>
  <c r="F161" i="5"/>
  <c r="F163" i="5"/>
  <c r="D173" i="5"/>
  <c r="F173" i="5" s="1"/>
  <c r="E171" i="5"/>
  <c r="E175" i="5"/>
  <c r="E168" i="5"/>
  <c r="E181" i="5"/>
  <c r="C179" i="5"/>
  <c r="E179" i="5" s="1"/>
  <c r="F181" i="5"/>
  <c r="E170" i="5"/>
  <c r="F170" i="5"/>
  <c r="E187" i="5"/>
  <c r="C169" i="5"/>
  <c r="C167" i="5" s="1"/>
  <c r="F171" i="5"/>
  <c r="C185" i="5"/>
  <c r="E185" i="5" s="1"/>
  <c r="F187" i="5"/>
  <c r="D169" i="5"/>
  <c r="E172" i="5"/>
  <c r="C197" i="5"/>
  <c r="F199" i="5"/>
  <c r="C203" i="5"/>
  <c r="F205" i="5"/>
  <c r="D193" i="5"/>
  <c r="D191" i="5" s="1"/>
  <c r="C193" i="5"/>
  <c r="C191" i="5" s="1"/>
  <c r="E196" i="5"/>
  <c r="E211" i="5"/>
  <c r="E217" i="5"/>
  <c r="F223" i="5"/>
  <c r="C227" i="5"/>
  <c r="F229" i="5"/>
  <c r="F253" i="5"/>
  <c r="F259" i="5"/>
  <c r="F25" i="5"/>
  <c r="D23" i="5"/>
  <c r="E10" i="5"/>
  <c r="F19" i="5"/>
  <c r="E6" i="5"/>
  <c r="C41" i="5"/>
  <c r="E41" i="5" s="1"/>
  <c r="C47" i="5"/>
  <c r="C53" i="5"/>
  <c r="E53" i="5" s="1"/>
  <c r="F131" i="5"/>
  <c r="F133" i="5"/>
  <c r="K137" i="5"/>
  <c r="K287" i="5" s="1"/>
  <c r="F143" i="5"/>
  <c r="F145" i="5"/>
  <c r="F192" i="5"/>
  <c r="F194" i="5"/>
  <c r="F195" i="5"/>
  <c r="F196" i="5"/>
  <c r="F217" i="5"/>
  <c r="I221" i="5"/>
  <c r="E259" i="5"/>
  <c r="F114" i="5"/>
  <c r="E31" i="5"/>
  <c r="E39" i="5"/>
  <c r="D77" i="5"/>
  <c r="E79" i="5"/>
  <c r="D125" i="5"/>
  <c r="D197" i="5"/>
  <c r="D203" i="5"/>
  <c r="D209" i="5"/>
  <c r="E209" i="5" s="1"/>
  <c r="C215" i="5"/>
  <c r="F221" i="5"/>
  <c r="D227" i="5"/>
  <c r="C251" i="5"/>
  <c r="D29" i="5"/>
  <c r="F29" i="5" s="1"/>
  <c r="D251" i="5"/>
  <c r="K286" i="5" l="1"/>
  <c r="M288" i="5"/>
  <c r="D295" i="5"/>
  <c r="D298" i="5" s="1"/>
  <c r="H283" i="5"/>
  <c r="C295" i="5"/>
  <c r="D167" i="5"/>
  <c r="F167" i="5" s="1"/>
  <c r="F282" i="5"/>
  <c r="E282" i="5"/>
  <c r="E285" i="5"/>
  <c r="F285" i="5"/>
  <c r="E286" i="5"/>
  <c r="F286" i="5"/>
  <c r="G283" i="5"/>
  <c r="E284" i="5"/>
  <c r="F284" i="5"/>
  <c r="E257" i="5"/>
  <c r="I257" i="5"/>
  <c r="C35" i="5"/>
  <c r="E35" i="5" s="1"/>
  <c r="E37" i="5"/>
  <c r="E251" i="5"/>
  <c r="D5" i="5"/>
  <c r="F7" i="5"/>
  <c r="F203" i="5"/>
  <c r="F125" i="5"/>
  <c r="F119" i="5"/>
  <c r="F101" i="5"/>
  <c r="D283" i="5"/>
  <c r="D281" i="5" s="1"/>
  <c r="D296" i="5" s="1"/>
  <c r="C283" i="5"/>
  <c r="C281" i="5" s="1"/>
  <c r="E11" i="5"/>
  <c r="F11" i="5"/>
  <c r="E23" i="5"/>
  <c r="F23" i="5"/>
  <c r="E47" i="5"/>
  <c r="F37" i="5"/>
  <c r="E59" i="5"/>
  <c r="F61" i="5"/>
  <c r="E61" i="5"/>
  <c r="E83" i="5"/>
  <c r="E107" i="5"/>
  <c r="F91" i="5"/>
  <c r="D89" i="5"/>
  <c r="F89" i="5" s="1"/>
  <c r="E91" i="5"/>
  <c r="E115" i="5"/>
  <c r="F115" i="5"/>
  <c r="E125" i="5"/>
  <c r="E137" i="5"/>
  <c r="F149" i="5"/>
  <c r="E173" i="5"/>
  <c r="F179" i="5"/>
  <c r="E169" i="5"/>
  <c r="F169" i="5"/>
  <c r="F185" i="5"/>
  <c r="F197" i="5"/>
  <c r="E197" i="5"/>
  <c r="F193" i="5"/>
  <c r="E193" i="5"/>
  <c r="E191" i="5"/>
  <c r="E227" i="5"/>
  <c r="F251" i="5"/>
  <c r="M287" i="5"/>
  <c r="M286" i="5"/>
  <c r="F77" i="5"/>
  <c r="F41" i="5"/>
  <c r="E7" i="5"/>
  <c r="C5" i="5"/>
  <c r="G281" i="5" s="1"/>
  <c r="J283" i="5" s="1"/>
  <c r="F215" i="5"/>
  <c r="E215" i="5"/>
  <c r="E77" i="5"/>
  <c r="E29" i="5"/>
  <c r="E203" i="5"/>
  <c r="G36" i="5"/>
  <c r="J168" i="5"/>
  <c r="F53" i="5"/>
  <c r="G168" i="5"/>
  <c r="F209" i="5"/>
  <c r="E167" i="5"/>
  <c r="E113" i="5"/>
  <c r="F113" i="5"/>
  <c r="F227" i="5"/>
  <c r="F191" i="5"/>
  <c r="F47" i="5"/>
  <c r="H281" i="5" l="1"/>
  <c r="J282" i="5" s="1"/>
  <c r="E89" i="5"/>
  <c r="J281" i="5"/>
  <c r="F281" i="5"/>
  <c r="F283" i="5"/>
  <c r="E283" i="5"/>
  <c r="H269" i="5"/>
  <c r="H263" i="5"/>
  <c r="H257" i="5"/>
  <c r="H275" i="5"/>
  <c r="H227" i="5"/>
  <c r="F35" i="5"/>
  <c r="F5" i="5"/>
  <c r="G6" i="5"/>
  <c r="H5" i="5"/>
  <c r="H35" i="5"/>
  <c r="F295" i="5"/>
  <c r="E5" i="5"/>
  <c r="E287" i="5" s="1"/>
  <c r="E281" i="5" l="1"/>
  <c r="H89" i="5"/>
  <c r="H83" i="5"/>
  <c r="H149" i="5"/>
  <c r="H215" i="5"/>
  <c r="H143" i="5"/>
  <c r="I262" i="5"/>
  <c r="H77" i="5"/>
  <c r="H191" i="5"/>
  <c r="H161" i="5"/>
  <c r="H59" i="5"/>
  <c r="H155" i="5"/>
  <c r="H167" i="5"/>
  <c r="H113" i="5"/>
  <c r="H209" i="5"/>
  <c r="H221" i="5"/>
  <c r="H137" i="5"/>
  <c r="H131" i="5"/>
</calcChain>
</file>

<file path=xl/sharedStrings.xml><?xml version="1.0" encoding="utf-8"?>
<sst xmlns="http://schemas.openxmlformats.org/spreadsheetml/2006/main" count="816" uniqueCount="74">
  <si>
    <t>план</t>
  </si>
  <si>
    <t>Объем финансовых ресурсов за отчетный год, тыс. рублей</t>
  </si>
  <si>
    <t>Наименование муниципальных программ</t>
  </si>
  <si>
    <t>Источники финансирования</t>
  </si>
  <si>
    <t xml:space="preserve">кассовое исполнение </t>
  </si>
  <si>
    <t>Всего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</si>
  <si>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</si>
  <si>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</si>
  <si>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</si>
  <si>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</si>
  <si>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</si>
  <si>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2.1. Подпрограмма «Развитие дошкольного, общего образования  и дополнительного образования детей»</t>
  </si>
  <si>
    <t>2.2. Подпрограмма «Социальные гарантии в системе образования»</t>
  </si>
  <si>
    <t>2.3. Подпрограмма «Организация отдыха, оздоровления и занятости детей и подростков  в каникулярное время»</t>
  </si>
  <si>
    <t>1.1. Подпрограмма «Реализация мер социальной поддержки отдельных категорий граждан»</t>
  </si>
  <si>
    <t>1.2. Подпрограмма «Развитие социального обслуживания населения»</t>
  </si>
  <si>
    <t>1.3. Подпрограмма «Реализация дополнительных мероприятий,  направленных на повышение качества жизни населения»</t>
  </si>
  <si>
    <t>1.4. Подпрограмма «Повышение эффективности управления системой социальной поддержки и социального обслуживания»</t>
  </si>
  <si>
    <t>ИТОГО 
по Муниципальным программам 
города Кемерово</t>
  </si>
  <si>
    <t>степень соответсвия запланированному уровню затрат (ССуз)</t>
  </si>
  <si>
    <t>3.1. Подпрограмма «Функционирование муниципальных учреждений культуры»</t>
  </si>
  <si>
    <t xml:space="preserve">3.2. Подпрограмма «Социальные гарантии в системе культуры» </t>
  </si>
  <si>
    <t>6.1. Подпрограмма "Управление муниципальным имуществом города Кемерово"</t>
  </si>
  <si>
    <t>6.2. Подпрограмма "Мероприятия по совершенствованию системы учета объектов собственности города Кемерово"</t>
  </si>
  <si>
    <t>6.3. Подпрограмма "Мероприятия по землеустройству, землепользованию"</t>
  </si>
  <si>
    <t>7.1. Подпрограмма: «Развитие градостроительства, инженерной и транспортной инфраструктуры города Кемерово»</t>
  </si>
  <si>
    <t>7.2. Подпрограмма: «Развитие социальной инфраструктуры жизнеобеспечения населения города Кемерово»</t>
  </si>
  <si>
    <t xml:space="preserve">14.1.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</si>
  <si>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14.2. Подпрограмма "Капитальный ремонт многоквартирных домов"</t>
  </si>
  <si>
    <t>15.1 Подпрограмма "Обеспечение деятельности и повышение эффективности работы органов местного самоуправления города Кемерово"</t>
  </si>
  <si>
    <t>15.2. Подпрограмма "Совершенствование системы предоставления государственных и муниципальных услуг жителям города Кемерово"</t>
  </si>
  <si>
    <t>14.3. Подпрограмма "Обеспечение функционирования систем жизнеобеспечения городского хозяйства"</t>
  </si>
  <si>
    <t>Приложение № 2</t>
  </si>
  <si>
    <r>
      <t xml:space="preserve">Экономия           </t>
    </r>
    <r>
      <rPr>
        <sz val="11"/>
        <rFont val="Times New Roman"/>
        <family val="1"/>
        <charset val="204"/>
      </rPr>
      <t>(план - факт)</t>
    </r>
  </si>
  <si>
    <t>от общих расходов бюджета</t>
  </si>
  <si>
    <t xml:space="preserve">1. Муниципальная программа "Социальная поддержка населения города Кемерово"             </t>
  </si>
  <si>
    <t xml:space="preserve">21. Муниципальная программа "Формирование современной городской среды в городе Кемерово" </t>
  </si>
  <si>
    <t xml:space="preserve">20. Муниципальная программа "Профилактика терроризма и экстремизма на территории города Кемерово" </t>
  </si>
  <si>
    <t xml:space="preserve">19. Муниципальная программа "Совершенствование гражданской обороны и защиты населения от чрезвычайных ситуаций в городе Кемерово" </t>
  </si>
  <si>
    <t xml:space="preserve">18. Муниципальная программа "Энергосбережение и повышение энергетической эффективности на территории города Кемерово" </t>
  </si>
  <si>
    <t xml:space="preserve">17. Муниципальная программа "Развитие общественных инициатив в городе Кемерово"           </t>
  </si>
  <si>
    <t xml:space="preserve">16. Муниципальная программа "Информационное обеспечение деятельности администрации города Кемерово" </t>
  </si>
  <si>
    <t>15. Муниципальная программа "Развитие информационного общества в городе Кемерово"</t>
  </si>
  <si>
    <t>14. Муниципальная программа "Жилищно-коммунальный комплекс города Кемерово"</t>
  </si>
  <si>
    <t xml:space="preserve">13. Муниципальная программа "Управление муниципальными финансами города Кемерово"                </t>
  </si>
  <si>
    <t xml:space="preserve">12. Муниципальная программа "Развитие инвестиционной и инновационной деятельности в городе Кемерово" </t>
  </si>
  <si>
    <t xml:space="preserve"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</si>
  <si>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</si>
  <si>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>9. Муниципальная программа "Развитие субъектов малого и среднего предпринимательства в городе Кемерово"</t>
  </si>
  <si>
    <t xml:space="preserve">8. Муниципальная программа "Обеспечение жилыми помещениями отдельных категорий граждан на территории города Кемерово"                                 </t>
  </si>
  <si>
    <t xml:space="preserve">7. Муниципальная программа "Жилищная и социальная инфраструктура города Кемерово" </t>
  </si>
  <si>
    <t xml:space="preserve">6. Муниципальная программа "Повышение эффективности управления муниципальной собственностью города Кемерово" </t>
  </si>
  <si>
    <t xml:space="preserve">5. Муниципальная программа "Молодежь города Кемерово"
 </t>
  </si>
  <si>
    <t xml:space="preserve">4. Муниципальная программа "Спорт города Кемерово"
 </t>
  </si>
  <si>
    <t xml:space="preserve">3. Муниципальная программа "Культура города Кемерово"
 </t>
  </si>
  <si>
    <t xml:space="preserve">2. Муниципальная программа "Образование города Кемерово" </t>
  </si>
  <si>
    <t>Сводный отчет
 об объеме финансовых ресурсов муниципальных программ
за 2020 год</t>
  </si>
  <si>
    <t>общие расходы бюджета города Кемерово за 2020 год составили                      28 237 685,8 тыс. руб. (при Плане                         28 851 701,2)</t>
  </si>
  <si>
    <t>22. Муниципальная программа "Профилактика незаконного оборота и потребления наркотических средств и психотропных веществ в городе Кемерово"</t>
  </si>
  <si>
    <t>23. Муниципальная программа "Развитие туризма в городе Кемерово"</t>
  </si>
  <si>
    <t>24. Муниципальная программа "Обеспечение деятельности органов местного самоуправления"</t>
  </si>
  <si>
    <t>общие доходы бюджета города Кемерово за 2020 год составили 28 231 325,2 тыс. руб. (при Плане 28 454 901,2)</t>
  </si>
  <si>
    <t>19.1 Подпрограмма "Повышение безопасности населения и защищенности потенциально опасных объектов от угроз природного и техногенного характера"</t>
  </si>
  <si>
    <t>19.2. Подпрограмма "Внедрение технологий защиты населения и территорий от чрезвычайных ситуаций природного характера"</t>
  </si>
  <si>
    <t>19.3. Подпрограмма "Обеспечение первичных мер пожарной безопасности"</t>
  </si>
  <si>
    <t>х</t>
  </si>
  <si>
    <t>Приложение № 1</t>
  </si>
  <si>
    <t>6.4. Подпрограмма "Выполнение других обязательств муниципального образования по содержанию бесхозных объектов, подлежащих включению в реестр муниципальной собственности города Кемерово"</t>
  </si>
  <si>
    <t>Сводный отчет
 об объеме финансовых ресурсов муниципальных программ
за 2022 год</t>
  </si>
  <si>
    <t xml:space="preserve">3.3. Подпрограмма «Реализация государственной национальной политики на территории города Кемерово» </t>
  </si>
  <si>
    <t>6.6. Подпрограмма "Осуществление полномочий органов местного самоуправления в целях организации работ по текущему содержанию, принятого в безвозмездное пользование движимого и недвижимого имущества"</t>
  </si>
  <si>
    <t>6.5. Подпрограмма "Осуществление полномочий органов местного самоуправления в целях организации работ по изъятию для муниципальных нужд города Кемерово земельных участков и объектов недвижимости, расположенных на них"</t>
  </si>
  <si>
    <t xml:space="preserve">14.1. Подпрограмма "Модернизация объектов коммунальной инфраструктуры и поддержка жилищно-коммунального хозяйства на территории города Кемерово"
</t>
  </si>
  <si>
    <t>25. Муниципальная программа "Укрепление общественного здоровья населения города Кемерово"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</si>
</sst>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#,##0.0"/>
    <numFmt numFmtId="165" formatCode="0.0%"/>
    <numFmt numFmtId="166" formatCode="0.0"/>
    <numFmt numFmtId="170" formatCode="0.000"/>
    <numFmt numFmtId="171" formatCode="0.000%"/>
    <numFmt numFmtId="172" formatCode="_-* #,##0.0\ _₽_-;\-* #,##0.0\ _₽_-;_-* &quot;-&quot;?\ _₽_-;_-@_-"/>
    <numFmt numFmtId="173" formatCode="#,##0_ ;\-#,##0\ 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color rgb="FFFFFF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12" applyNumberFormat="0" applyAlignment="0" applyProtection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7" fillId="3" borderId="12" xfId="1" applyFont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71" fontId="1" fillId="0" borderId="0" xfId="2" applyNumberFormat="1" applyFont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0" fontId="1" fillId="0" borderId="13" xfId="0" applyNumberFormat="1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horizontal="center" vertical="center"/>
    </xf>
    <xf numFmtId="165" fontId="1" fillId="0" borderId="13" xfId="2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70" fontId="8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3" fillId="4" borderId="15" xfId="0" applyNumberFormat="1" applyFont="1" applyFill="1" applyBorder="1" applyAlignment="1">
      <alignment horizontal="center" vertical="center"/>
    </xf>
    <xf numFmtId="172" fontId="3" fillId="4" borderId="0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right" vertical="center" wrapText="1"/>
    </xf>
    <xf numFmtId="17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72" fontId="1" fillId="5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1" fillId="2" borderId="1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43" fontId="4" fillId="2" borderId="1" xfId="0" applyNumberFormat="1" applyFont="1" applyFill="1" applyBorder="1" applyAlignment="1">
      <alignment horizontal="right" vertical="center" wrapText="1"/>
    </xf>
    <xf numFmtId="173" fontId="1" fillId="2" borderId="1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1" fillId="2" borderId="1" xfId="0" applyNumberFormat="1" applyFont="1" applyFill="1" applyBorder="1" applyAlignment="1">
      <alignment horizontal="right" vertical="center" wrapText="1"/>
    </xf>
    <xf numFmtId="170" fontId="8" fillId="4" borderId="13" xfId="0" applyNumberFormat="1" applyFont="1" applyFill="1" applyBorder="1" applyAlignment="1">
      <alignment horizontal="center" vertical="center"/>
    </xf>
    <xf numFmtId="43" fontId="1" fillId="5" borderId="1" xfId="0" applyNumberFormat="1" applyFont="1" applyFill="1" applyBorder="1" applyAlignment="1">
      <alignment horizontal="right" vertical="center" wrapText="1"/>
    </xf>
    <xf numFmtId="172" fontId="1" fillId="5" borderId="1" xfId="0" applyNumberFormat="1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right" vertical="center" wrapText="1"/>
    </xf>
    <xf numFmtId="173" fontId="1" fillId="5" borderId="1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172" fontId="1" fillId="5" borderId="1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43" fontId="4" fillId="5" borderId="1" xfId="0" applyNumberFormat="1" applyFont="1" applyFill="1" applyBorder="1" applyAlignment="1">
      <alignment horizontal="right" vertical="center" wrapText="1"/>
    </xf>
    <xf numFmtId="43" fontId="1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172" fontId="4" fillId="5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wrapText="1"/>
    </xf>
    <xf numFmtId="172" fontId="4" fillId="6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172" fontId="1" fillId="6" borderId="1" xfId="0" applyNumberFormat="1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 wrapText="1"/>
    </xf>
    <xf numFmtId="173" fontId="1" fillId="6" borderId="1" xfId="0" applyNumberFormat="1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172" fontId="1" fillId="6" borderId="1" xfId="0" applyNumberFormat="1" applyFont="1" applyFill="1" applyBorder="1" applyAlignment="1">
      <alignment horizontal="right"/>
    </xf>
    <xf numFmtId="172" fontId="1" fillId="6" borderId="1" xfId="0" applyNumberFormat="1" applyFont="1" applyFill="1" applyBorder="1" applyAlignment="1">
      <alignment horizontal="right" vertical="center"/>
    </xf>
    <xf numFmtId="0" fontId="1" fillId="6" borderId="1" xfId="0" applyNumberFormat="1" applyFont="1" applyFill="1" applyBorder="1" applyAlignment="1">
      <alignment horizontal="right" vertical="center"/>
    </xf>
    <xf numFmtId="43" fontId="4" fillId="6" borderId="1" xfId="0" applyNumberFormat="1" applyFont="1" applyFill="1" applyBorder="1" applyAlignment="1">
      <alignment horizontal="right" vertical="center" wrapText="1"/>
    </xf>
    <xf numFmtId="43" fontId="1" fillId="6" borderId="1" xfId="0" applyNumberFormat="1" applyFont="1" applyFill="1" applyBorder="1" applyAlignment="1">
      <alignment horizontal="right" vertical="center"/>
    </xf>
    <xf numFmtId="173" fontId="1" fillId="6" borderId="1" xfId="0" applyNumberFormat="1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right" vertical="center"/>
    </xf>
    <xf numFmtId="172" fontId="1" fillId="6" borderId="1" xfId="0" applyNumberFormat="1" applyFont="1" applyFill="1" applyBorder="1" applyAlignment="1">
      <alignment vertical="center"/>
    </xf>
    <xf numFmtId="173" fontId="4" fillId="6" borderId="1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3">
    <cellStyle name="Вычисление" xfId="1" builtinId="22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516"/>
  <sheetViews>
    <sheetView view="pageBreakPreview" zoomScale="112" zoomScaleNormal="100" zoomScaleSheetLayoutView="112" workbookViewId="0">
      <selection sqref="A1:XFD1048576"/>
    </sheetView>
  </sheetViews>
  <sheetFormatPr defaultRowHeight="18.75" x14ac:dyDescent="0.25"/>
  <cols>
    <col min="1" max="1" width="36.28515625" style="48" customWidth="1"/>
    <col min="2" max="2" width="28.5703125" style="24" customWidth="1"/>
    <col min="3" max="3" width="20.5703125" style="49" customWidth="1"/>
    <col min="4" max="4" width="20.28515625" style="50" customWidth="1"/>
    <col min="5" max="5" width="17.28515625" style="23" customWidth="1"/>
    <col min="6" max="6" width="18" style="23" customWidth="1"/>
    <col min="7" max="7" width="16.28515625" style="22" customWidth="1"/>
    <col min="8" max="8" width="16.5703125" style="22" customWidth="1"/>
    <col min="9" max="9" width="13.5703125" style="22" customWidth="1"/>
    <col min="10" max="10" width="18.42578125" style="22" customWidth="1"/>
    <col min="11" max="11" width="11.85546875" style="22" bestFit="1" customWidth="1"/>
    <col min="12" max="12" width="9.28515625" style="22" bestFit="1" customWidth="1"/>
    <col min="13" max="13" width="11.28515625" style="22" bestFit="1" customWidth="1"/>
    <col min="14" max="16384" width="9.140625" style="22"/>
  </cols>
  <sheetData>
    <row r="1" spans="1:8" x14ac:dyDescent="0.25">
      <c r="A1" s="24"/>
      <c r="C1" s="68"/>
      <c r="D1" s="68" t="s">
        <v>32</v>
      </c>
      <c r="E1" s="32"/>
    </row>
    <row r="2" spans="1:8" s="24" customFormat="1" ht="51.75" customHeight="1" x14ac:dyDescent="0.25">
      <c r="A2" s="125" t="s">
        <v>56</v>
      </c>
      <c r="B2" s="125"/>
      <c r="C2" s="125"/>
      <c r="D2" s="125"/>
      <c r="E2" s="125"/>
      <c r="F2" s="69"/>
    </row>
    <row r="3" spans="1:8" ht="38.25" customHeight="1" x14ac:dyDescent="0.25">
      <c r="A3" s="119" t="s">
        <v>2</v>
      </c>
      <c r="B3" s="119" t="s">
        <v>3</v>
      </c>
      <c r="C3" s="127" t="s">
        <v>1</v>
      </c>
      <c r="D3" s="127"/>
      <c r="E3" s="120" t="s">
        <v>33</v>
      </c>
      <c r="F3" s="126" t="s">
        <v>19</v>
      </c>
    </row>
    <row r="4" spans="1:8" ht="36.75" customHeight="1" x14ac:dyDescent="0.25">
      <c r="A4" s="119"/>
      <c r="B4" s="119"/>
      <c r="C4" s="70" t="s">
        <v>0</v>
      </c>
      <c r="D4" s="70" t="s">
        <v>4</v>
      </c>
      <c r="E4" s="120"/>
      <c r="F4" s="126"/>
    </row>
    <row r="5" spans="1:8" ht="18.75" customHeight="1" x14ac:dyDescent="0.25">
      <c r="A5" s="122" t="s">
        <v>35</v>
      </c>
      <c r="B5" s="17" t="s">
        <v>5</v>
      </c>
      <c r="C5" s="53">
        <f>SUM(C6:C7)</f>
        <v>1383053.2999999998</v>
      </c>
      <c r="D5" s="53">
        <f>SUM(D6:D7)</f>
        <v>1378678</v>
      </c>
      <c r="E5" s="42">
        <f>C5-D5</f>
        <v>4375.2999999998137</v>
      </c>
      <c r="F5" s="41">
        <f>D5/C5</f>
        <v>0.99683649212940684</v>
      </c>
      <c r="H5" s="25">
        <f>D5/D281*100</f>
        <v>4.8619907261624222</v>
      </c>
    </row>
    <row r="6" spans="1:8" ht="18" customHeight="1" x14ac:dyDescent="0.25">
      <c r="A6" s="123"/>
      <c r="B6" s="18" t="s">
        <v>6</v>
      </c>
      <c r="C6" s="54">
        <f>C12+C18+C24+C30</f>
        <v>32031.7</v>
      </c>
      <c r="D6" s="54">
        <f>D12+D18+D24+D30</f>
        <v>31401.1</v>
      </c>
      <c r="E6" s="43">
        <f t="shared" ref="E6:E69" si="0">C6-D6</f>
        <v>630.60000000000218</v>
      </c>
      <c r="F6" s="35">
        <f>D6/C6</f>
        <v>0.98031325218455456</v>
      </c>
      <c r="G6" s="25">
        <f>D6/D5*100</f>
        <v>2.2776239266891904</v>
      </c>
    </row>
    <row r="7" spans="1:8" ht="56.25" x14ac:dyDescent="0.25">
      <c r="A7" s="123"/>
      <c r="B7" s="18" t="s">
        <v>7</v>
      </c>
      <c r="C7" s="54">
        <f>SUM(C8:C10)</f>
        <v>1351021.5999999999</v>
      </c>
      <c r="D7" s="54">
        <f>SUM(D8:D10)</f>
        <v>1347276.9</v>
      </c>
      <c r="E7" s="43">
        <f t="shared" si="0"/>
        <v>3744.6999999999534</v>
      </c>
      <c r="F7" s="35">
        <f>D7/C7</f>
        <v>0.99722824564758994</v>
      </c>
    </row>
    <row r="8" spans="1:8" x14ac:dyDescent="0.25">
      <c r="A8" s="123"/>
      <c r="B8" s="18" t="s">
        <v>8</v>
      </c>
      <c r="C8" s="54">
        <f t="shared" ref="C8:D10" si="1">C14+C20+C26+C32</f>
        <v>291075.20000000001</v>
      </c>
      <c r="D8" s="54">
        <f t="shared" si="1"/>
        <v>291058.09999999998</v>
      </c>
      <c r="E8" s="43">
        <f t="shared" si="0"/>
        <v>17.100000000034925</v>
      </c>
      <c r="F8" s="35">
        <f t="shared" ref="F8:F69" si="2">D8/C8</f>
        <v>0.99994125229493946</v>
      </c>
    </row>
    <row r="9" spans="1:8" x14ac:dyDescent="0.25">
      <c r="A9" s="123"/>
      <c r="B9" s="18" t="s">
        <v>9</v>
      </c>
      <c r="C9" s="54">
        <f t="shared" si="1"/>
        <v>1059946.3999999999</v>
      </c>
      <c r="D9" s="54">
        <f t="shared" si="1"/>
        <v>1056218.8</v>
      </c>
      <c r="E9" s="43">
        <f t="shared" si="0"/>
        <v>3727.5999999998603</v>
      </c>
      <c r="F9" s="35">
        <f t="shared" si="2"/>
        <v>0.99648321839670395</v>
      </c>
    </row>
    <row r="10" spans="1:8" ht="37.5" x14ac:dyDescent="0.25">
      <c r="A10" s="124"/>
      <c r="B10" s="18" t="s">
        <v>10</v>
      </c>
      <c r="C10" s="55">
        <f t="shared" si="1"/>
        <v>0</v>
      </c>
      <c r="D10" s="55">
        <f t="shared" si="1"/>
        <v>0</v>
      </c>
      <c r="E10" s="44">
        <f t="shared" si="0"/>
        <v>0</v>
      </c>
      <c r="F10" s="35" t="e">
        <f t="shared" si="2"/>
        <v>#DIV/0!</v>
      </c>
    </row>
    <row r="11" spans="1:8" ht="18.75" customHeight="1" x14ac:dyDescent="0.25">
      <c r="A11" s="116" t="s">
        <v>14</v>
      </c>
      <c r="B11" s="3" t="s">
        <v>5</v>
      </c>
      <c r="C11" s="56">
        <f>SUM(C12:C13)</f>
        <v>621028</v>
      </c>
      <c r="D11" s="56">
        <f>SUM(D12:D13)</f>
        <v>617601.30000000005</v>
      </c>
      <c r="E11" s="45">
        <f t="shared" si="0"/>
        <v>3426.6999999999534</v>
      </c>
      <c r="F11" s="36">
        <f>D11/C11</f>
        <v>0.99448221336236053</v>
      </c>
    </row>
    <row r="12" spans="1:8" ht="18" customHeight="1" x14ac:dyDescent="0.25">
      <c r="A12" s="117"/>
      <c r="B12" s="3" t="s">
        <v>6</v>
      </c>
      <c r="C12" s="57">
        <v>0</v>
      </c>
      <c r="D12" s="57">
        <v>0</v>
      </c>
      <c r="E12" s="45"/>
      <c r="F12" s="36" t="e">
        <f t="shared" si="2"/>
        <v>#DIV/0!</v>
      </c>
    </row>
    <row r="13" spans="1:8" ht="56.25" x14ac:dyDescent="0.25">
      <c r="A13" s="117"/>
      <c r="B13" s="3" t="s">
        <v>7</v>
      </c>
      <c r="C13" s="56">
        <f>SUM(C14:C16)</f>
        <v>621028</v>
      </c>
      <c r="D13" s="56">
        <f>SUM(D14:D16)</f>
        <v>617601.30000000005</v>
      </c>
      <c r="E13" s="45">
        <f t="shared" si="0"/>
        <v>3426.6999999999534</v>
      </c>
      <c r="F13" s="36">
        <f t="shared" si="2"/>
        <v>0.99448221336236053</v>
      </c>
      <c r="G13" s="26"/>
    </row>
    <row r="14" spans="1:8" x14ac:dyDescent="0.25">
      <c r="A14" s="117"/>
      <c r="B14" s="3" t="s">
        <v>8</v>
      </c>
      <c r="C14" s="56">
        <v>266144.7</v>
      </c>
      <c r="D14" s="56">
        <v>266144.5</v>
      </c>
      <c r="E14" s="45">
        <f t="shared" si="0"/>
        <v>0.20000000001164153</v>
      </c>
      <c r="F14" s="36">
        <f t="shared" si="2"/>
        <v>0.99999924852908961</v>
      </c>
    </row>
    <row r="15" spans="1:8" x14ac:dyDescent="0.25">
      <c r="A15" s="117"/>
      <c r="B15" s="3" t="s">
        <v>9</v>
      </c>
      <c r="C15" s="56">
        <v>354883.3</v>
      </c>
      <c r="D15" s="56">
        <v>351456.8</v>
      </c>
      <c r="E15" s="45">
        <f t="shared" si="0"/>
        <v>3426.5</v>
      </c>
      <c r="F15" s="36">
        <f t="shared" si="2"/>
        <v>0.99034471331843454</v>
      </c>
    </row>
    <row r="16" spans="1:8" ht="37.5" x14ac:dyDescent="0.25">
      <c r="A16" s="118"/>
      <c r="B16" s="3" t="s">
        <v>10</v>
      </c>
      <c r="C16" s="57">
        <v>0</v>
      </c>
      <c r="D16" s="57">
        <v>0</v>
      </c>
      <c r="E16" s="46">
        <f t="shared" si="0"/>
        <v>0</v>
      </c>
      <c r="F16" s="36" t="e">
        <f t="shared" si="2"/>
        <v>#DIV/0!</v>
      </c>
    </row>
    <row r="17" spans="1:6" ht="18.75" customHeight="1" x14ac:dyDescent="0.25">
      <c r="A17" s="116" t="s">
        <v>15</v>
      </c>
      <c r="B17" s="3" t="s">
        <v>5</v>
      </c>
      <c r="C17" s="56">
        <f>SUM(C18:C19)</f>
        <v>599322.9</v>
      </c>
      <c r="D17" s="56">
        <f>SUM(D18:D19)</f>
        <v>599253.19999999995</v>
      </c>
      <c r="E17" s="45">
        <f t="shared" si="0"/>
        <v>69.700000000069849</v>
      </c>
      <c r="F17" s="36">
        <f t="shared" si="2"/>
        <v>0.99988370209114308</v>
      </c>
    </row>
    <row r="18" spans="1:6" ht="16.5" customHeight="1" x14ac:dyDescent="0.25">
      <c r="A18" s="117"/>
      <c r="B18" s="3" t="s">
        <v>6</v>
      </c>
      <c r="C18" s="56">
        <v>1560.5</v>
      </c>
      <c r="D18" s="56">
        <v>1557.5</v>
      </c>
      <c r="E18" s="45">
        <f t="shared" si="0"/>
        <v>3</v>
      </c>
      <c r="F18" s="36">
        <f t="shared" si="2"/>
        <v>0.99807753925024034</v>
      </c>
    </row>
    <row r="19" spans="1:6" ht="56.25" x14ac:dyDescent="0.25">
      <c r="A19" s="117"/>
      <c r="B19" s="3" t="s">
        <v>7</v>
      </c>
      <c r="C19" s="56">
        <f>SUM(C20:C22)</f>
        <v>597762.4</v>
      </c>
      <c r="D19" s="56">
        <f>SUM(D20:D22)</f>
        <v>597695.69999999995</v>
      </c>
      <c r="E19" s="45">
        <f t="shared" si="0"/>
        <v>66.700000000069849</v>
      </c>
      <c r="F19" s="36">
        <f t="shared" si="2"/>
        <v>0.99988841720389232</v>
      </c>
    </row>
    <row r="20" spans="1:6" x14ac:dyDescent="0.25">
      <c r="A20" s="117"/>
      <c r="B20" s="3" t="s">
        <v>8</v>
      </c>
      <c r="C20" s="56">
        <v>24930.5</v>
      </c>
      <c r="D20" s="56">
        <v>24913.599999999999</v>
      </c>
      <c r="E20" s="45">
        <f t="shared" si="0"/>
        <v>16.900000000001455</v>
      </c>
      <c r="F20" s="36">
        <f t="shared" si="2"/>
        <v>0.99932211548103722</v>
      </c>
    </row>
    <row r="21" spans="1:6" x14ac:dyDescent="0.25">
      <c r="A21" s="117"/>
      <c r="B21" s="3" t="s">
        <v>9</v>
      </c>
      <c r="C21" s="56">
        <v>572831.9</v>
      </c>
      <c r="D21" s="56">
        <v>572782.1</v>
      </c>
      <c r="E21" s="45">
        <f t="shared" si="0"/>
        <v>49.800000000046566</v>
      </c>
      <c r="F21" s="36">
        <f t="shared" si="2"/>
        <v>0.99991306350082798</v>
      </c>
    </row>
    <row r="22" spans="1:6" ht="37.5" x14ac:dyDescent="0.25">
      <c r="A22" s="118"/>
      <c r="B22" s="3" t="s">
        <v>10</v>
      </c>
      <c r="C22" s="57">
        <v>0</v>
      </c>
      <c r="D22" s="57">
        <v>0</v>
      </c>
      <c r="E22" s="46">
        <f t="shared" si="0"/>
        <v>0</v>
      </c>
      <c r="F22" s="36" t="e">
        <f t="shared" si="2"/>
        <v>#DIV/0!</v>
      </c>
    </row>
    <row r="23" spans="1:6" ht="18" customHeight="1" x14ac:dyDescent="0.25">
      <c r="A23" s="116" t="s">
        <v>16</v>
      </c>
      <c r="B23" s="3" t="s">
        <v>5</v>
      </c>
      <c r="C23" s="56">
        <f>SUM(C24:C25)</f>
        <v>30642.5</v>
      </c>
      <c r="D23" s="56">
        <f>SUM(D24:D25)</f>
        <v>30014.399999999998</v>
      </c>
      <c r="E23" s="45">
        <f t="shared" si="0"/>
        <v>628.10000000000218</v>
      </c>
      <c r="F23" s="36">
        <f>D23/C23</f>
        <v>0.97950232520192537</v>
      </c>
    </row>
    <row r="24" spans="1:6" ht="17.25" customHeight="1" x14ac:dyDescent="0.25">
      <c r="A24" s="117"/>
      <c r="B24" s="3" t="s">
        <v>6</v>
      </c>
      <c r="C24" s="56">
        <v>30471.200000000001</v>
      </c>
      <c r="D24" s="56">
        <v>29843.599999999999</v>
      </c>
      <c r="E24" s="45">
        <f t="shared" si="0"/>
        <v>627.60000000000218</v>
      </c>
      <c r="F24" s="36">
        <f t="shared" si="2"/>
        <v>0.97940350232350537</v>
      </c>
    </row>
    <row r="25" spans="1:6" ht="56.25" x14ac:dyDescent="0.25">
      <c r="A25" s="117"/>
      <c r="B25" s="3" t="s">
        <v>7</v>
      </c>
      <c r="C25" s="56">
        <f>SUM(C26:C28)</f>
        <v>171.3</v>
      </c>
      <c r="D25" s="56">
        <f>SUM(D26:D28)</f>
        <v>170.8</v>
      </c>
      <c r="E25" s="46">
        <f t="shared" si="0"/>
        <v>0.5</v>
      </c>
      <c r="F25" s="36">
        <f t="shared" si="2"/>
        <v>0.99708114419147698</v>
      </c>
    </row>
    <row r="26" spans="1:6" ht="16.5" customHeight="1" x14ac:dyDescent="0.25">
      <c r="A26" s="117"/>
      <c r="B26" s="3" t="s">
        <v>8</v>
      </c>
      <c r="C26" s="71">
        <v>0</v>
      </c>
      <c r="D26" s="71">
        <v>0</v>
      </c>
      <c r="E26" s="46">
        <f t="shared" si="0"/>
        <v>0</v>
      </c>
      <c r="F26" s="36" t="e">
        <f t="shared" si="2"/>
        <v>#DIV/0!</v>
      </c>
    </row>
    <row r="27" spans="1:6" ht="18" customHeight="1" x14ac:dyDescent="0.25">
      <c r="A27" s="117"/>
      <c r="B27" s="3" t="s">
        <v>9</v>
      </c>
      <c r="C27" s="56">
        <v>171.3</v>
      </c>
      <c r="D27" s="56">
        <v>170.8</v>
      </c>
      <c r="E27" s="46">
        <f t="shared" si="0"/>
        <v>0.5</v>
      </c>
      <c r="F27" s="36">
        <f t="shared" si="2"/>
        <v>0.99708114419147698</v>
      </c>
    </row>
    <row r="28" spans="1:6" ht="37.5" x14ac:dyDescent="0.25">
      <c r="A28" s="118"/>
      <c r="B28" s="3" t="s">
        <v>10</v>
      </c>
      <c r="C28" s="57">
        <v>0</v>
      </c>
      <c r="D28" s="57">
        <v>0</v>
      </c>
      <c r="E28" s="46">
        <f t="shared" si="0"/>
        <v>0</v>
      </c>
      <c r="F28" s="36" t="e">
        <f t="shared" si="2"/>
        <v>#DIV/0!</v>
      </c>
    </row>
    <row r="29" spans="1:6" ht="18.75" customHeight="1" x14ac:dyDescent="0.25">
      <c r="A29" s="116" t="s">
        <v>17</v>
      </c>
      <c r="B29" s="3" t="s">
        <v>5</v>
      </c>
      <c r="C29" s="56">
        <f>SUM(C30:C31)</f>
        <v>132059.9</v>
      </c>
      <c r="D29" s="56">
        <f>SUM(D30:D31)</f>
        <v>131809.1</v>
      </c>
      <c r="E29" s="45">
        <f t="shared" si="0"/>
        <v>250.79999999998836</v>
      </c>
      <c r="F29" s="36">
        <f t="shared" si="2"/>
        <v>0.99810086180589275</v>
      </c>
    </row>
    <row r="30" spans="1:6" ht="18" customHeight="1" x14ac:dyDescent="0.25">
      <c r="A30" s="117"/>
      <c r="B30" s="3" t="s">
        <v>6</v>
      </c>
      <c r="C30" s="57">
        <v>0</v>
      </c>
      <c r="D30" s="57">
        <v>0</v>
      </c>
      <c r="E30" s="46">
        <f t="shared" si="0"/>
        <v>0</v>
      </c>
      <c r="F30" s="36" t="e">
        <f t="shared" si="2"/>
        <v>#DIV/0!</v>
      </c>
    </row>
    <row r="31" spans="1:6" ht="56.25" x14ac:dyDescent="0.25">
      <c r="A31" s="117"/>
      <c r="B31" s="3" t="s">
        <v>7</v>
      </c>
      <c r="C31" s="56">
        <f>SUM(C32:C34)</f>
        <v>132059.9</v>
      </c>
      <c r="D31" s="56">
        <f>SUM(D32:D34)</f>
        <v>131809.1</v>
      </c>
      <c r="E31" s="45">
        <f t="shared" si="0"/>
        <v>250.79999999998836</v>
      </c>
      <c r="F31" s="36">
        <f t="shared" si="2"/>
        <v>0.99810086180589275</v>
      </c>
    </row>
    <row r="32" spans="1:6" ht="22.5" customHeight="1" x14ac:dyDescent="0.25">
      <c r="A32" s="117"/>
      <c r="B32" s="3" t="s">
        <v>8</v>
      </c>
      <c r="C32" s="57">
        <v>0</v>
      </c>
      <c r="D32" s="57">
        <v>0</v>
      </c>
      <c r="E32" s="45">
        <f t="shared" si="0"/>
        <v>0</v>
      </c>
      <c r="F32" s="36" t="e">
        <f t="shared" si="2"/>
        <v>#DIV/0!</v>
      </c>
    </row>
    <row r="33" spans="1:9" x14ac:dyDescent="0.25">
      <c r="A33" s="117"/>
      <c r="B33" s="3" t="s">
        <v>9</v>
      </c>
      <c r="C33" s="56">
        <v>132059.9</v>
      </c>
      <c r="D33" s="56">
        <v>131809.1</v>
      </c>
      <c r="E33" s="45">
        <f t="shared" si="0"/>
        <v>250.79999999998836</v>
      </c>
      <c r="F33" s="36">
        <f t="shared" si="2"/>
        <v>0.99810086180589275</v>
      </c>
    </row>
    <row r="34" spans="1:9" ht="35.25" customHeight="1" x14ac:dyDescent="0.25">
      <c r="A34" s="118"/>
      <c r="B34" s="3" t="s">
        <v>10</v>
      </c>
      <c r="C34" s="57">
        <v>0</v>
      </c>
      <c r="D34" s="57">
        <v>0</v>
      </c>
      <c r="E34" s="46">
        <f t="shared" si="0"/>
        <v>0</v>
      </c>
      <c r="F34" s="36" t="e">
        <f t="shared" si="2"/>
        <v>#DIV/0!</v>
      </c>
    </row>
    <row r="35" spans="1:9" ht="18" customHeight="1" x14ac:dyDescent="0.25">
      <c r="A35" s="122" t="s">
        <v>55</v>
      </c>
      <c r="B35" s="17" t="s">
        <v>5</v>
      </c>
      <c r="C35" s="53">
        <f>SUM(C36:C37)</f>
        <v>9096584.0000000019</v>
      </c>
      <c r="D35" s="53">
        <f>SUM(D36:D37)</f>
        <v>8952024.9000000004</v>
      </c>
      <c r="E35" s="42">
        <f>C35-D35</f>
        <v>144559.10000000149</v>
      </c>
      <c r="F35" s="41">
        <f>D35/C35</f>
        <v>0.98410841916042313</v>
      </c>
      <c r="H35" s="27">
        <f>D35/D281</f>
        <v>0.31569853181217872</v>
      </c>
      <c r="I35" s="34"/>
    </row>
    <row r="36" spans="1:9" ht="18" customHeight="1" x14ac:dyDescent="0.25">
      <c r="A36" s="123"/>
      <c r="B36" s="18" t="s">
        <v>6</v>
      </c>
      <c r="C36" s="54">
        <f>C42+C48+C54</f>
        <v>3263716.3000000003</v>
      </c>
      <c r="D36" s="54">
        <f>D42+D48+D54</f>
        <v>3164957</v>
      </c>
      <c r="E36" s="43">
        <f>C36-D36</f>
        <v>98759.300000000279</v>
      </c>
      <c r="F36" s="35">
        <f t="shared" si="2"/>
        <v>0.96974023140430432</v>
      </c>
      <c r="G36" s="25">
        <f>D36/D35*100</f>
        <v>35.35464920344446</v>
      </c>
    </row>
    <row r="37" spans="1:9" ht="56.25" x14ac:dyDescent="0.25">
      <c r="A37" s="123"/>
      <c r="B37" s="18" t="s">
        <v>7</v>
      </c>
      <c r="C37" s="54">
        <f>SUM(C38:C40)</f>
        <v>5832867.7000000011</v>
      </c>
      <c r="D37" s="54">
        <f>SUM(D38:D40)</f>
        <v>5787067.9000000004</v>
      </c>
      <c r="E37" s="43">
        <f>C37-D37</f>
        <v>45799.800000000745</v>
      </c>
      <c r="F37" s="35">
        <f t="shared" si="2"/>
        <v>0.99214797894353046</v>
      </c>
    </row>
    <row r="38" spans="1:9" ht="18" customHeight="1" x14ac:dyDescent="0.25">
      <c r="A38" s="123"/>
      <c r="B38" s="18" t="s">
        <v>8</v>
      </c>
      <c r="C38" s="54">
        <f t="shared" ref="C38:D40" si="3">C44+C50+C56</f>
        <v>208677.4</v>
      </c>
      <c r="D38" s="54">
        <f t="shared" si="3"/>
        <v>177253.4</v>
      </c>
      <c r="E38" s="43">
        <f>C38-D38</f>
        <v>31424</v>
      </c>
      <c r="F38" s="35">
        <f t="shared" si="2"/>
        <v>0.84941349662205878</v>
      </c>
    </row>
    <row r="39" spans="1:9" ht="18" customHeight="1" x14ac:dyDescent="0.25">
      <c r="A39" s="123"/>
      <c r="B39" s="18" t="s">
        <v>9</v>
      </c>
      <c r="C39" s="54">
        <f t="shared" si="3"/>
        <v>5624190.3000000007</v>
      </c>
      <c r="D39" s="54">
        <f t="shared" si="3"/>
        <v>5609814.5</v>
      </c>
      <c r="E39" s="43">
        <f t="shared" si="0"/>
        <v>14375.800000000745</v>
      </c>
      <c r="F39" s="35">
        <f t="shared" si="2"/>
        <v>0.9974439342850826</v>
      </c>
    </row>
    <row r="40" spans="1:9" ht="37.5" x14ac:dyDescent="0.25">
      <c r="A40" s="124"/>
      <c r="B40" s="18" t="s">
        <v>10</v>
      </c>
      <c r="C40" s="55">
        <f t="shared" si="3"/>
        <v>0</v>
      </c>
      <c r="D40" s="55">
        <f t="shared" si="3"/>
        <v>0</v>
      </c>
      <c r="E40" s="44">
        <f t="shared" ref="E40:E46" si="4">C40-D40</f>
        <v>0</v>
      </c>
      <c r="F40" s="35" t="e">
        <f>D40/C40</f>
        <v>#DIV/0!</v>
      </c>
    </row>
    <row r="41" spans="1:9" x14ac:dyDescent="0.25">
      <c r="A41" s="116" t="s">
        <v>11</v>
      </c>
      <c r="B41" s="3" t="s">
        <v>5</v>
      </c>
      <c r="C41" s="56">
        <f>SUM(C42:C43)</f>
        <v>8761127</v>
      </c>
      <c r="D41" s="56">
        <f>SUM(D42:D43)</f>
        <v>8623368.3000000007</v>
      </c>
      <c r="E41" s="45">
        <f t="shared" si="4"/>
        <v>137758.69999999925</v>
      </c>
      <c r="F41" s="37">
        <f>D41/C41</f>
        <v>0.98427614392531926</v>
      </c>
    </row>
    <row r="42" spans="1:9" ht="16.5" customHeight="1" x14ac:dyDescent="0.25">
      <c r="A42" s="117"/>
      <c r="B42" s="3" t="s">
        <v>6</v>
      </c>
      <c r="C42" s="56">
        <v>3224932.6</v>
      </c>
      <c r="D42" s="56">
        <v>3126849.5</v>
      </c>
      <c r="E42" s="45">
        <f t="shared" si="4"/>
        <v>98083.100000000093</v>
      </c>
      <c r="F42" s="36">
        <f t="shared" si="2"/>
        <v>0.96958600002989204</v>
      </c>
    </row>
    <row r="43" spans="1:9" ht="56.25" x14ac:dyDescent="0.25">
      <c r="A43" s="117"/>
      <c r="B43" s="3" t="s">
        <v>7</v>
      </c>
      <c r="C43" s="56">
        <f>SUM(C44:C46)</f>
        <v>5536194.4000000004</v>
      </c>
      <c r="D43" s="56">
        <f>SUM(D44:D46)</f>
        <v>5496518.8000000007</v>
      </c>
      <c r="E43" s="45">
        <f t="shared" si="4"/>
        <v>39675.599999999627</v>
      </c>
      <c r="F43" s="36">
        <f t="shared" si="2"/>
        <v>0.99283341639881728</v>
      </c>
    </row>
    <row r="44" spans="1:9" x14ac:dyDescent="0.25">
      <c r="A44" s="117"/>
      <c r="B44" s="3" t="s">
        <v>8</v>
      </c>
      <c r="C44" s="56">
        <v>203163</v>
      </c>
      <c r="D44" s="56">
        <v>171863.4</v>
      </c>
      <c r="E44" s="45">
        <f t="shared" si="4"/>
        <v>31299.600000000006</v>
      </c>
      <c r="F44" s="36">
        <f t="shared" si="2"/>
        <v>0.84593848289304641</v>
      </c>
    </row>
    <row r="45" spans="1:9" x14ac:dyDescent="0.25">
      <c r="A45" s="117"/>
      <c r="B45" s="3" t="s">
        <v>9</v>
      </c>
      <c r="C45" s="56">
        <v>5333031.4000000004</v>
      </c>
      <c r="D45" s="56">
        <v>5324655.4000000004</v>
      </c>
      <c r="E45" s="45">
        <f t="shared" si="4"/>
        <v>8376</v>
      </c>
      <c r="F45" s="36">
        <f t="shared" si="2"/>
        <v>0.99842941108503502</v>
      </c>
    </row>
    <row r="46" spans="1:9" ht="37.5" x14ac:dyDescent="0.25">
      <c r="A46" s="118"/>
      <c r="B46" s="3" t="s">
        <v>10</v>
      </c>
      <c r="C46" s="57">
        <v>0</v>
      </c>
      <c r="D46" s="57">
        <v>0</v>
      </c>
      <c r="E46" s="46">
        <f t="shared" si="4"/>
        <v>0</v>
      </c>
      <c r="F46" s="36" t="e">
        <f>D46/C46</f>
        <v>#DIV/0!</v>
      </c>
    </row>
    <row r="47" spans="1:9" x14ac:dyDescent="0.25">
      <c r="A47" s="116" t="s">
        <v>12</v>
      </c>
      <c r="B47" s="3" t="s">
        <v>5</v>
      </c>
      <c r="C47" s="56">
        <f>SUM(C48:C49)</f>
        <v>274825.3</v>
      </c>
      <c r="D47" s="56">
        <f>SUM(D48:D49)</f>
        <v>271200.2</v>
      </c>
      <c r="E47" s="45">
        <f t="shared" si="0"/>
        <v>3625.0999999999767</v>
      </c>
      <c r="F47" s="36">
        <f t="shared" si="2"/>
        <v>0.98680943857788939</v>
      </c>
    </row>
    <row r="48" spans="1:9" ht="18" customHeight="1" x14ac:dyDescent="0.25">
      <c r="A48" s="117"/>
      <c r="B48" s="3" t="s">
        <v>6</v>
      </c>
      <c r="C48" s="56">
        <v>10381</v>
      </c>
      <c r="D48" s="56">
        <v>10380.1</v>
      </c>
      <c r="E48" s="45">
        <f t="shared" si="0"/>
        <v>0.8999999999996362</v>
      </c>
      <c r="F48" s="36">
        <f t="shared" si="2"/>
        <v>0.99991330314998561</v>
      </c>
    </row>
    <row r="49" spans="1:8" ht="56.25" x14ac:dyDescent="0.25">
      <c r="A49" s="117"/>
      <c r="B49" s="3" t="s">
        <v>7</v>
      </c>
      <c r="C49" s="56">
        <f>SUM(C50:C52)</f>
        <v>264444.3</v>
      </c>
      <c r="D49" s="56">
        <f>SUM(D50:D52)</f>
        <v>260820.1</v>
      </c>
      <c r="E49" s="45">
        <f t="shared" si="0"/>
        <v>3624.1999999999825</v>
      </c>
      <c r="F49" s="36">
        <f t="shared" si="2"/>
        <v>0.98629503453090128</v>
      </c>
    </row>
    <row r="50" spans="1:8" x14ac:dyDescent="0.25">
      <c r="A50" s="117"/>
      <c r="B50" s="3" t="s">
        <v>8</v>
      </c>
      <c r="C50" s="56">
        <v>5514.4</v>
      </c>
      <c r="D50" s="56">
        <v>5390</v>
      </c>
      <c r="E50" s="45">
        <f t="shared" si="0"/>
        <v>124.39999999999964</v>
      </c>
      <c r="F50" s="36">
        <f t="shared" si="2"/>
        <v>0.97744088205425805</v>
      </c>
    </row>
    <row r="51" spans="1:8" x14ac:dyDescent="0.25">
      <c r="A51" s="117"/>
      <c r="B51" s="3" t="s">
        <v>9</v>
      </c>
      <c r="C51" s="56">
        <v>258929.9</v>
      </c>
      <c r="D51" s="56">
        <v>255430.1</v>
      </c>
      <c r="E51" s="45">
        <f t="shared" si="0"/>
        <v>3499.7999999999884</v>
      </c>
      <c r="F51" s="36">
        <f t="shared" si="2"/>
        <v>0.98648360038759531</v>
      </c>
    </row>
    <row r="52" spans="1:8" ht="37.5" x14ac:dyDescent="0.25">
      <c r="A52" s="118"/>
      <c r="B52" s="3" t="s">
        <v>10</v>
      </c>
      <c r="C52" s="57">
        <v>0</v>
      </c>
      <c r="D52" s="57">
        <v>0</v>
      </c>
      <c r="E52" s="46">
        <f t="shared" si="0"/>
        <v>0</v>
      </c>
      <c r="F52" s="36" t="e">
        <f t="shared" si="2"/>
        <v>#DIV/0!</v>
      </c>
    </row>
    <row r="53" spans="1:8" x14ac:dyDescent="0.25">
      <c r="A53" s="116" t="s">
        <v>13</v>
      </c>
      <c r="B53" s="3" t="s">
        <v>5</v>
      </c>
      <c r="C53" s="56">
        <f>SUM(C54:C55)</f>
        <v>60631.7</v>
      </c>
      <c r="D53" s="56">
        <f>SUM(D54:D55)</f>
        <v>57456.4</v>
      </c>
      <c r="E53" s="45">
        <f t="shared" si="0"/>
        <v>3175.2999999999956</v>
      </c>
      <c r="F53" s="36">
        <f t="shared" si="2"/>
        <v>0.94762970525319268</v>
      </c>
    </row>
    <row r="54" spans="1:8" ht="16.5" customHeight="1" x14ac:dyDescent="0.25">
      <c r="A54" s="117"/>
      <c r="B54" s="3" t="s">
        <v>6</v>
      </c>
      <c r="C54" s="56">
        <v>28402.7</v>
      </c>
      <c r="D54" s="56">
        <v>27727.4</v>
      </c>
      <c r="E54" s="45">
        <f t="shared" si="0"/>
        <v>675.29999999999927</v>
      </c>
      <c r="F54" s="36">
        <f t="shared" si="2"/>
        <v>0.97622409137159494</v>
      </c>
    </row>
    <row r="55" spans="1:8" ht="56.25" x14ac:dyDescent="0.25">
      <c r="A55" s="117"/>
      <c r="B55" s="3" t="s">
        <v>7</v>
      </c>
      <c r="C55" s="56">
        <f>SUM(C56:C58)</f>
        <v>32229</v>
      </c>
      <c r="D55" s="56">
        <f>SUM(D56:D58)</f>
        <v>29729</v>
      </c>
      <c r="E55" s="46">
        <f t="shared" si="0"/>
        <v>2500</v>
      </c>
      <c r="F55" s="36">
        <f t="shared" si="2"/>
        <v>0.92243010952868532</v>
      </c>
    </row>
    <row r="56" spans="1:8" ht="18.75" customHeight="1" x14ac:dyDescent="0.25">
      <c r="A56" s="117"/>
      <c r="B56" s="3" t="s">
        <v>8</v>
      </c>
      <c r="C56" s="57">
        <v>0</v>
      </c>
      <c r="D56" s="57">
        <v>0</v>
      </c>
      <c r="E56" s="46">
        <f t="shared" si="0"/>
        <v>0</v>
      </c>
      <c r="F56" s="36" t="e">
        <f t="shared" si="2"/>
        <v>#DIV/0!</v>
      </c>
    </row>
    <row r="57" spans="1:8" ht="18.75" customHeight="1" x14ac:dyDescent="0.25">
      <c r="A57" s="117"/>
      <c r="B57" s="3" t="s">
        <v>9</v>
      </c>
      <c r="C57" s="56">
        <v>32229</v>
      </c>
      <c r="D57" s="56">
        <v>29729</v>
      </c>
      <c r="E57" s="46">
        <f t="shared" si="0"/>
        <v>2500</v>
      </c>
      <c r="F57" s="36">
        <f t="shared" si="2"/>
        <v>0.92243010952868532</v>
      </c>
    </row>
    <row r="58" spans="1:8" ht="37.5" x14ac:dyDescent="0.25">
      <c r="A58" s="118"/>
      <c r="B58" s="3" t="s">
        <v>10</v>
      </c>
      <c r="C58" s="57">
        <v>0</v>
      </c>
      <c r="D58" s="57">
        <v>0</v>
      </c>
      <c r="E58" s="46">
        <f t="shared" si="0"/>
        <v>0</v>
      </c>
      <c r="F58" s="36" t="e">
        <f t="shared" si="2"/>
        <v>#DIV/0!</v>
      </c>
    </row>
    <row r="59" spans="1:8" x14ac:dyDescent="0.25">
      <c r="A59" s="122" t="s">
        <v>54</v>
      </c>
      <c r="B59" s="17" t="s">
        <v>5</v>
      </c>
      <c r="C59" s="53">
        <f>SUM(C60:C61)</f>
        <v>804721.5</v>
      </c>
      <c r="D59" s="53">
        <f>SUM(D60:D61)</f>
        <v>777110.1</v>
      </c>
      <c r="E59" s="42">
        <f t="shared" si="0"/>
        <v>27611.400000000023</v>
      </c>
      <c r="F59" s="41">
        <f>D59/C59</f>
        <v>0.96568825363805988</v>
      </c>
      <c r="H59" s="27">
        <f>D59/D281</f>
        <v>2.740525415947127E-2</v>
      </c>
    </row>
    <row r="60" spans="1:8" ht="18.75" customHeight="1" x14ac:dyDescent="0.25">
      <c r="A60" s="123"/>
      <c r="B60" s="18" t="s">
        <v>6</v>
      </c>
      <c r="C60" s="54">
        <f>C66+C72</f>
        <v>760614.1</v>
      </c>
      <c r="D60" s="54">
        <f>D66+D72</f>
        <v>733079.4</v>
      </c>
      <c r="E60" s="43">
        <f t="shared" si="0"/>
        <v>27534.699999999953</v>
      </c>
      <c r="F60" s="35">
        <f t="shared" si="2"/>
        <v>0.96379938263042986</v>
      </c>
    </row>
    <row r="61" spans="1:8" ht="56.25" x14ac:dyDescent="0.25">
      <c r="A61" s="123"/>
      <c r="B61" s="18" t="s">
        <v>7</v>
      </c>
      <c r="C61" s="54">
        <f>SUM(C62:C64)</f>
        <v>44107.399999999994</v>
      </c>
      <c r="D61" s="54">
        <f>SUM(D62:D64)</f>
        <v>44030.7</v>
      </c>
      <c r="E61" s="43">
        <f t="shared" si="0"/>
        <v>76.69999999999709</v>
      </c>
      <c r="F61" s="35">
        <f t="shared" si="2"/>
        <v>0.99826106276951265</v>
      </c>
    </row>
    <row r="62" spans="1:8" ht="18.75" customHeight="1" x14ac:dyDescent="0.25">
      <c r="A62" s="123"/>
      <c r="B62" s="18" t="s">
        <v>8</v>
      </c>
      <c r="C62" s="54">
        <f t="shared" ref="C62:D64" si="5">C68+C74</f>
        <v>20684.8</v>
      </c>
      <c r="D62" s="54">
        <f t="shared" si="5"/>
        <v>20684.8</v>
      </c>
      <c r="E62" s="44">
        <f t="shared" si="0"/>
        <v>0</v>
      </c>
      <c r="F62" s="35">
        <f t="shared" si="2"/>
        <v>1</v>
      </c>
    </row>
    <row r="63" spans="1:8" ht="18.75" customHeight="1" x14ac:dyDescent="0.25">
      <c r="A63" s="123"/>
      <c r="B63" s="18" t="s">
        <v>9</v>
      </c>
      <c r="C63" s="54">
        <f t="shared" si="5"/>
        <v>23422.6</v>
      </c>
      <c r="D63" s="54">
        <f t="shared" si="5"/>
        <v>23345.899999999998</v>
      </c>
      <c r="E63" s="43">
        <f t="shared" si="0"/>
        <v>76.700000000000728</v>
      </c>
      <c r="F63" s="35">
        <f t="shared" si="2"/>
        <v>0.99672538488468398</v>
      </c>
    </row>
    <row r="64" spans="1:8" ht="37.5" x14ac:dyDescent="0.25">
      <c r="A64" s="124"/>
      <c r="B64" s="18" t="s">
        <v>10</v>
      </c>
      <c r="C64" s="55">
        <f t="shared" si="5"/>
        <v>0</v>
      </c>
      <c r="D64" s="55">
        <f t="shared" si="5"/>
        <v>0</v>
      </c>
      <c r="E64" s="44">
        <f t="shared" si="0"/>
        <v>0</v>
      </c>
      <c r="F64" s="35" t="e">
        <f t="shared" si="2"/>
        <v>#DIV/0!</v>
      </c>
    </row>
    <row r="65" spans="1:8" x14ac:dyDescent="0.25">
      <c r="A65" s="116" t="s">
        <v>20</v>
      </c>
      <c r="B65" s="3" t="s">
        <v>5</v>
      </c>
      <c r="C65" s="56">
        <f>SUM(C66:C67)</f>
        <v>787424.2</v>
      </c>
      <c r="D65" s="56">
        <f>SUM(D66:D67)</f>
        <v>759889.5</v>
      </c>
      <c r="E65" s="45">
        <f t="shared" si="0"/>
        <v>27534.699999999953</v>
      </c>
      <c r="F65" s="36">
        <f t="shared" si="2"/>
        <v>0.96503193577235757</v>
      </c>
    </row>
    <row r="66" spans="1:8" ht="18.75" customHeight="1" x14ac:dyDescent="0.25">
      <c r="A66" s="117"/>
      <c r="B66" s="3" t="s">
        <v>6</v>
      </c>
      <c r="C66" s="56">
        <v>760614.1</v>
      </c>
      <c r="D66" s="56">
        <v>733079.4</v>
      </c>
      <c r="E66" s="45">
        <f t="shared" si="0"/>
        <v>27534.699999999953</v>
      </c>
      <c r="F66" s="36">
        <f t="shared" si="2"/>
        <v>0.96379938263042986</v>
      </c>
    </row>
    <row r="67" spans="1:8" ht="56.25" x14ac:dyDescent="0.25">
      <c r="A67" s="117"/>
      <c r="B67" s="3" t="s">
        <v>7</v>
      </c>
      <c r="C67" s="56">
        <f>SUM(C68:C70)</f>
        <v>26810.1</v>
      </c>
      <c r="D67" s="56">
        <f>SUM(D68:D70)</f>
        <v>26810.1</v>
      </c>
      <c r="E67" s="45">
        <f t="shared" si="0"/>
        <v>0</v>
      </c>
      <c r="F67" s="36">
        <f t="shared" si="2"/>
        <v>1</v>
      </c>
    </row>
    <row r="68" spans="1:8" x14ac:dyDescent="0.25">
      <c r="A68" s="117"/>
      <c r="B68" s="3" t="s">
        <v>8</v>
      </c>
      <c r="C68" s="56">
        <v>20684.8</v>
      </c>
      <c r="D68" s="56">
        <v>20684.8</v>
      </c>
      <c r="E68" s="46">
        <f t="shared" si="0"/>
        <v>0</v>
      </c>
      <c r="F68" s="36">
        <f t="shared" si="2"/>
        <v>1</v>
      </c>
    </row>
    <row r="69" spans="1:8" x14ac:dyDescent="0.25">
      <c r="A69" s="117"/>
      <c r="B69" s="3" t="s">
        <v>9</v>
      </c>
      <c r="C69" s="56">
        <v>6125.3</v>
      </c>
      <c r="D69" s="56">
        <v>6125.3</v>
      </c>
      <c r="E69" s="45">
        <f t="shared" si="0"/>
        <v>0</v>
      </c>
      <c r="F69" s="36">
        <f t="shared" si="2"/>
        <v>1</v>
      </c>
    </row>
    <row r="70" spans="1:8" ht="37.5" x14ac:dyDescent="0.25">
      <c r="A70" s="118"/>
      <c r="B70" s="3" t="s">
        <v>10</v>
      </c>
      <c r="C70" s="57">
        <v>0</v>
      </c>
      <c r="D70" s="57">
        <v>0</v>
      </c>
      <c r="E70" s="46">
        <f t="shared" ref="E70:E133" si="6">C70-D70</f>
        <v>0</v>
      </c>
      <c r="F70" s="36" t="e">
        <f t="shared" ref="F70:F133" si="7">D70/C70</f>
        <v>#DIV/0!</v>
      </c>
    </row>
    <row r="71" spans="1:8" ht="18.75" customHeight="1" x14ac:dyDescent="0.25">
      <c r="A71" s="116" t="s">
        <v>21</v>
      </c>
      <c r="B71" s="3" t="s">
        <v>5</v>
      </c>
      <c r="C71" s="56">
        <f>SUM(C72:C73)</f>
        <v>17297.3</v>
      </c>
      <c r="D71" s="56">
        <f>SUM(D72:D73)</f>
        <v>17220.599999999999</v>
      </c>
      <c r="E71" s="45">
        <f t="shared" si="6"/>
        <v>76.700000000000728</v>
      </c>
      <c r="F71" s="36">
        <f t="shared" si="7"/>
        <v>0.99556578194284651</v>
      </c>
    </row>
    <row r="72" spans="1:8" ht="18.75" customHeight="1" x14ac:dyDescent="0.25">
      <c r="A72" s="117"/>
      <c r="B72" s="3" t="s">
        <v>6</v>
      </c>
      <c r="C72" s="57">
        <v>0</v>
      </c>
      <c r="D72" s="57">
        <v>0</v>
      </c>
      <c r="E72" s="46">
        <f t="shared" si="6"/>
        <v>0</v>
      </c>
      <c r="F72" s="36" t="e">
        <f t="shared" si="7"/>
        <v>#DIV/0!</v>
      </c>
    </row>
    <row r="73" spans="1:8" ht="56.25" x14ac:dyDescent="0.25">
      <c r="A73" s="117"/>
      <c r="B73" s="3" t="s">
        <v>7</v>
      </c>
      <c r="C73" s="56">
        <f>SUM(C74:C76)</f>
        <v>17297.3</v>
      </c>
      <c r="D73" s="56">
        <f>SUM(D74:D76)</f>
        <v>17220.599999999999</v>
      </c>
      <c r="E73" s="45">
        <f t="shared" si="6"/>
        <v>76.700000000000728</v>
      </c>
      <c r="F73" s="36">
        <f t="shared" si="7"/>
        <v>0.99556578194284651</v>
      </c>
    </row>
    <row r="74" spans="1:8" x14ac:dyDescent="0.25">
      <c r="A74" s="117"/>
      <c r="B74" s="3" t="s">
        <v>8</v>
      </c>
      <c r="C74" s="57">
        <v>0</v>
      </c>
      <c r="D74" s="57">
        <v>0</v>
      </c>
      <c r="E74" s="46">
        <f t="shared" si="6"/>
        <v>0</v>
      </c>
      <c r="F74" s="36" t="e">
        <f t="shared" si="7"/>
        <v>#DIV/0!</v>
      </c>
    </row>
    <row r="75" spans="1:8" ht="18.75" customHeight="1" x14ac:dyDescent="0.25">
      <c r="A75" s="117"/>
      <c r="B75" s="3" t="s">
        <v>9</v>
      </c>
      <c r="C75" s="56">
        <v>17297.3</v>
      </c>
      <c r="D75" s="56">
        <v>17220.599999999999</v>
      </c>
      <c r="E75" s="45">
        <f t="shared" si="6"/>
        <v>76.700000000000728</v>
      </c>
      <c r="F75" s="36">
        <f t="shared" si="7"/>
        <v>0.99556578194284651</v>
      </c>
    </row>
    <row r="76" spans="1:8" ht="37.5" x14ac:dyDescent="0.25">
      <c r="A76" s="118"/>
      <c r="B76" s="3" t="s">
        <v>10</v>
      </c>
      <c r="C76" s="57">
        <v>0</v>
      </c>
      <c r="D76" s="57">
        <v>0</v>
      </c>
      <c r="E76" s="46">
        <f t="shared" si="6"/>
        <v>0</v>
      </c>
      <c r="F76" s="36" t="e">
        <f t="shared" si="7"/>
        <v>#DIV/0!</v>
      </c>
    </row>
    <row r="77" spans="1:8" x14ac:dyDescent="0.25">
      <c r="A77" s="122" t="s">
        <v>53</v>
      </c>
      <c r="B77" s="17" t="s">
        <v>5</v>
      </c>
      <c r="C77" s="53">
        <f>SUM(C78:C79)</f>
        <v>922830.10000000009</v>
      </c>
      <c r="D77" s="53">
        <f>SUM(D78:D79)</f>
        <v>903685.7</v>
      </c>
      <c r="E77" s="42">
        <f t="shared" si="6"/>
        <v>19144.40000000014</v>
      </c>
      <c r="F77" s="41">
        <f t="shared" si="7"/>
        <v>0.97925468620930312</v>
      </c>
      <c r="H77" s="27">
        <f>D77/D281</f>
        <v>3.1869018674161746E-2</v>
      </c>
    </row>
    <row r="78" spans="1:8" ht="18.75" customHeight="1" x14ac:dyDescent="0.25">
      <c r="A78" s="123"/>
      <c r="B78" s="18" t="s">
        <v>6</v>
      </c>
      <c r="C78" s="54">
        <v>635398.80000000005</v>
      </c>
      <c r="D78" s="54">
        <v>616254.5</v>
      </c>
      <c r="E78" s="43">
        <f t="shared" si="6"/>
        <v>19144.300000000047</v>
      </c>
      <c r="F78" s="35">
        <f t="shared" si="7"/>
        <v>0.96987041838920685</v>
      </c>
    </row>
    <row r="79" spans="1:8" ht="56.25" x14ac:dyDescent="0.25">
      <c r="A79" s="123"/>
      <c r="B79" s="18" t="s">
        <v>7</v>
      </c>
      <c r="C79" s="54">
        <f>SUM(C80:C82)</f>
        <v>287431.3</v>
      </c>
      <c r="D79" s="54">
        <f>SUM(D80:D82)</f>
        <v>287431.2</v>
      </c>
      <c r="E79" s="43">
        <f t="shared" si="6"/>
        <v>9.9999999976716936E-2</v>
      </c>
      <c r="F79" s="35">
        <f t="shared" si="7"/>
        <v>0.9999996520907779</v>
      </c>
    </row>
    <row r="80" spans="1:8" ht="18.75" customHeight="1" x14ac:dyDescent="0.25">
      <c r="A80" s="123"/>
      <c r="B80" s="18" t="s">
        <v>8</v>
      </c>
      <c r="C80" s="54">
        <v>264868.8</v>
      </c>
      <c r="D80" s="54">
        <v>264868.8</v>
      </c>
      <c r="E80" s="43">
        <f t="shared" si="6"/>
        <v>0</v>
      </c>
      <c r="F80" s="35">
        <f t="shared" si="7"/>
        <v>1</v>
      </c>
    </row>
    <row r="81" spans="1:8" ht="18.75" customHeight="1" x14ac:dyDescent="0.25">
      <c r="A81" s="123"/>
      <c r="B81" s="18" t="s">
        <v>9</v>
      </c>
      <c r="C81" s="54">
        <v>22562.5</v>
      </c>
      <c r="D81" s="54">
        <v>22562.400000000001</v>
      </c>
      <c r="E81" s="43">
        <f t="shared" si="6"/>
        <v>9.9999999998544808E-2</v>
      </c>
      <c r="F81" s="35">
        <f t="shared" si="7"/>
        <v>0.99999556786703603</v>
      </c>
    </row>
    <row r="82" spans="1:8" ht="37.5" x14ac:dyDescent="0.25">
      <c r="A82" s="124"/>
      <c r="B82" s="18" t="s">
        <v>10</v>
      </c>
      <c r="C82" s="55">
        <v>0</v>
      </c>
      <c r="D82" s="55">
        <v>0</v>
      </c>
      <c r="E82" s="44">
        <f t="shared" si="6"/>
        <v>0</v>
      </c>
      <c r="F82" s="35" t="e">
        <f t="shared" si="7"/>
        <v>#DIV/0!</v>
      </c>
    </row>
    <row r="83" spans="1:8" x14ac:dyDescent="0.25">
      <c r="A83" s="122" t="s">
        <v>52</v>
      </c>
      <c r="B83" s="17" t="s">
        <v>5</v>
      </c>
      <c r="C83" s="53">
        <f>SUM(C84:C85)</f>
        <v>5204.2</v>
      </c>
      <c r="D83" s="53">
        <f>SUM(D84:D85)</f>
        <v>5203.8999999999996</v>
      </c>
      <c r="E83" s="42">
        <f t="shared" si="6"/>
        <v>0.3000000000001819</v>
      </c>
      <c r="F83" s="40">
        <f>D83/C83</f>
        <v>0.99994235425233458</v>
      </c>
      <c r="H83" s="28">
        <f>D83/D281</f>
        <v>1.8351865729254133E-4</v>
      </c>
    </row>
    <row r="84" spans="1:8" ht="18.75" customHeight="1" x14ac:dyDescent="0.25">
      <c r="A84" s="123"/>
      <c r="B84" s="18" t="s">
        <v>6</v>
      </c>
      <c r="C84" s="54">
        <v>4513.5</v>
      </c>
      <c r="D84" s="54">
        <v>4513.2</v>
      </c>
      <c r="E84" s="43">
        <f t="shared" si="6"/>
        <v>0.3000000000001819</v>
      </c>
      <c r="F84" s="35">
        <f t="shared" si="7"/>
        <v>0.99993353273512786</v>
      </c>
      <c r="G84" s="22">
        <f>D84/D83*100</f>
        <v>86.727262245623479</v>
      </c>
    </row>
    <row r="85" spans="1:8" ht="56.25" x14ac:dyDescent="0.25">
      <c r="A85" s="123"/>
      <c r="B85" s="18" t="s">
        <v>7</v>
      </c>
      <c r="C85" s="54">
        <f>SUM(C86:C88)</f>
        <v>690.7</v>
      </c>
      <c r="D85" s="54">
        <f>SUM(D86:D88)</f>
        <v>690.7</v>
      </c>
      <c r="E85" s="44">
        <f t="shared" si="6"/>
        <v>0</v>
      </c>
      <c r="F85" s="35">
        <f t="shared" si="7"/>
        <v>1</v>
      </c>
    </row>
    <row r="86" spans="1:8" ht="18.75" customHeight="1" x14ac:dyDescent="0.25">
      <c r="A86" s="123"/>
      <c r="B86" s="18" t="s">
        <v>8</v>
      </c>
      <c r="C86" s="55">
        <v>0</v>
      </c>
      <c r="D86" s="55">
        <v>0</v>
      </c>
      <c r="E86" s="44">
        <f t="shared" si="6"/>
        <v>0</v>
      </c>
      <c r="F86" s="35" t="e">
        <f t="shared" si="7"/>
        <v>#DIV/0!</v>
      </c>
    </row>
    <row r="87" spans="1:8" ht="18.75" customHeight="1" x14ac:dyDescent="0.25">
      <c r="A87" s="123"/>
      <c r="B87" s="18" t="s">
        <v>9</v>
      </c>
      <c r="C87" s="54">
        <v>690.7</v>
      </c>
      <c r="D87" s="54">
        <v>690.7</v>
      </c>
      <c r="E87" s="44">
        <f t="shared" si="6"/>
        <v>0</v>
      </c>
      <c r="F87" s="35">
        <f t="shared" si="7"/>
        <v>1</v>
      </c>
    </row>
    <row r="88" spans="1:8" ht="37.5" x14ac:dyDescent="0.25">
      <c r="A88" s="124"/>
      <c r="B88" s="18" t="s">
        <v>10</v>
      </c>
      <c r="C88" s="55">
        <v>0</v>
      </c>
      <c r="D88" s="55">
        <v>0</v>
      </c>
      <c r="E88" s="44">
        <f t="shared" si="6"/>
        <v>0</v>
      </c>
      <c r="F88" s="35" t="e">
        <f t="shared" si="7"/>
        <v>#DIV/0!</v>
      </c>
    </row>
    <row r="89" spans="1:8" x14ac:dyDescent="0.25">
      <c r="A89" s="122" t="s">
        <v>51</v>
      </c>
      <c r="B89" s="17" t="s">
        <v>5</v>
      </c>
      <c r="C89" s="53">
        <f>SUM(C90:C91)</f>
        <v>393036.5</v>
      </c>
      <c r="D89" s="53">
        <f>SUM(D90:D91)</f>
        <v>391491.2</v>
      </c>
      <c r="E89" s="42">
        <f>C89-D89</f>
        <v>1545.2999999999884</v>
      </c>
      <c r="F89" s="80">
        <f>D89/C89</f>
        <v>0.99606830408880598</v>
      </c>
      <c r="H89" s="27">
        <f>D89/D281</f>
        <v>1.3806172171995189E-2</v>
      </c>
    </row>
    <row r="90" spans="1:8" ht="18.75" customHeight="1" x14ac:dyDescent="0.25">
      <c r="A90" s="123"/>
      <c r="B90" s="18" t="s">
        <v>6</v>
      </c>
      <c r="C90" s="54">
        <f>C96+C102+C108</f>
        <v>98496.5</v>
      </c>
      <c r="D90" s="54">
        <f>D96+D102+D108</f>
        <v>96951.2</v>
      </c>
      <c r="E90" s="43">
        <f t="shared" si="6"/>
        <v>1545.3000000000029</v>
      </c>
      <c r="F90" s="35">
        <f t="shared" si="7"/>
        <v>0.98431111765392676</v>
      </c>
    </row>
    <row r="91" spans="1:8" ht="56.25" x14ac:dyDescent="0.25">
      <c r="A91" s="123"/>
      <c r="B91" s="18" t="s">
        <v>7</v>
      </c>
      <c r="C91" s="54">
        <f>SUM(C92:C94)</f>
        <v>294540</v>
      </c>
      <c r="D91" s="54">
        <f>SUM(D92:D94)</f>
        <v>294540</v>
      </c>
      <c r="E91" s="44">
        <f t="shared" si="6"/>
        <v>0</v>
      </c>
      <c r="F91" s="35">
        <f t="shared" si="7"/>
        <v>1</v>
      </c>
    </row>
    <row r="92" spans="1:8" ht="18.75" customHeight="1" x14ac:dyDescent="0.25">
      <c r="A92" s="123"/>
      <c r="B92" s="18" t="s">
        <v>8</v>
      </c>
      <c r="C92" s="55">
        <f t="shared" ref="C92:D94" si="8">C98+C104+C110</f>
        <v>0</v>
      </c>
      <c r="D92" s="55">
        <f t="shared" si="8"/>
        <v>0</v>
      </c>
      <c r="E92" s="44">
        <f t="shared" si="6"/>
        <v>0</v>
      </c>
      <c r="F92" s="35" t="e">
        <f t="shared" si="7"/>
        <v>#DIV/0!</v>
      </c>
    </row>
    <row r="93" spans="1:8" ht="18.75" customHeight="1" x14ac:dyDescent="0.25">
      <c r="A93" s="123"/>
      <c r="B93" s="18" t="s">
        <v>9</v>
      </c>
      <c r="C93" s="54">
        <f t="shared" si="8"/>
        <v>294540</v>
      </c>
      <c r="D93" s="54">
        <f t="shared" si="8"/>
        <v>294540</v>
      </c>
      <c r="E93" s="44">
        <f t="shared" si="6"/>
        <v>0</v>
      </c>
      <c r="F93" s="35">
        <f t="shared" si="7"/>
        <v>1</v>
      </c>
    </row>
    <row r="94" spans="1:8" ht="37.5" x14ac:dyDescent="0.25">
      <c r="A94" s="124"/>
      <c r="B94" s="18" t="s">
        <v>10</v>
      </c>
      <c r="C94" s="55">
        <f>C100+C106+C112</f>
        <v>0</v>
      </c>
      <c r="D94" s="55">
        <f t="shared" si="8"/>
        <v>0</v>
      </c>
      <c r="E94" s="44">
        <f t="shared" si="6"/>
        <v>0</v>
      </c>
      <c r="F94" s="35" t="e">
        <f t="shared" si="7"/>
        <v>#DIV/0!</v>
      </c>
    </row>
    <row r="95" spans="1:8" x14ac:dyDescent="0.25">
      <c r="A95" s="116" t="s">
        <v>22</v>
      </c>
      <c r="B95" s="3" t="s">
        <v>5</v>
      </c>
      <c r="C95" s="56">
        <f>SUM(C96:C97)</f>
        <v>391831.7</v>
      </c>
      <c r="D95" s="56">
        <f>SUM(D96:D97)</f>
        <v>390297.9</v>
      </c>
      <c r="E95" s="45">
        <f t="shared" si="6"/>
        <v>1533.7999999999884</v>
      </c>
      <c r="F95" s="36">
        <f t="shared" si="7"/>
        <v>0.99608556428691197</v>
      </c>
    </row>
    <row r="96" spans="1:8" ht="16.5" customHeight="1" x14ac:dyDescent="0.25">
      <c r="A96" s="117"/>
      <c r="B96" s="3" t="s">
        <v>6</v>
      </c>
      <c r="C96" s="56">
        <v>97291.7</v>
      </c>
      <c r="D96" s="56">
        <v>95757.9</v>
      </c>
      <c r="E96" s="45">
        <f t="shared" si="6"/>
        <v>1533.8000000000029</v>
      </c>
      <c r="F96" s="36">
        <f t="shared" si="7"/>
        <v>0.98423503752118624</v>
      </c>
    </row>
    <row r="97" spans="1:6" ht="56.25" x14ac:dyDescent="0.25">
      <c r="A97" s="117"/>
      <c r="B97" s="3" t="s">
        <v>7</v>
      </c>
      <c r="C97" s="56">
        <f>SUM(C98:C100)</f>
        <v>294540</v>
      </c>
      <c r="D97" s="56">
        <f>SUM(D98:D100)</f>
        <v>294540</v>
      </c>
      <c r="E97" s="46">
        <f t="shared" si="6"/>
        <v>0</v>
      </c>
      <c r="F97" s="36">
        <f t="shared" si="7"/>
        <v>1</v>
      </c>
    </row>
    <row r="98" spans="1:6" x14ac:dyDescent="0.25">
      <c r="A98" s="117"/>
      <c r="B98" s="3" t="s">
        <v>8</v>
      </c>
      <c r="C98" s="57">
        <v>0</v>
      </c>
      <c r="D98" s="57">
        <v>0</v>
      </c>
      <c r="E98" s="46">
        <f t="shared" si="6"/>
        <v>0</v>
      </c>
      <c r="F98" s="36" t="e">
        <f t="shared" si="7"/>
        <v>#DIV/0!</v>
      </c>
    </row>
    <row r="99" spans="1:6" x14ac:dyDescent="0.25">
      <c r="A99" s="117"/>
      <c r="B99" s="3" t="s">
        <v>9</v>
      </c>
      <c r="C99" s="56">
        <v>294540</v>
      </c>
      <c r="D99" s="56">
        <v>294540</v>
      </c>
      <c r="E99" s="46">
        <f t="shared" si="6"/>
        <v>0</v>
      </c>
      <c r="F99" s="36">
        <f t="shared" si="7"/>
        <v>1</v>
      </c>
    </row>
    <row r="100" spans="1:6" ht="37.5" x14ac:dyDescent="0.25">
      <c r="A100" s="118"/>
      <c r="B100" s="3" t="s">
        <v>10</v>
      </c>
      <c r="C100" s="57">
        <v>0</v>
      </c>
      <c r="D100" s="57">
        <v>0</v>
      </c>
      <c r="E100" s="46">
        <f t="shared" si="6"/>
        <v>0</v>
      </c>
      <c r="F100" s="36" t="e">
        <f t="shared" si="7"/>
        <v>#DIV/0!</v>
      </c>
    </row>
    <row r="101" spans="1:6" ht="18.75" customHeight="1" x14ac:dyDescent="0.25">
      <c r="A101" s="116" t="s">
        <v>23</v>
      </c>
      <c r="B101" s="3" t="s">
        <v>5</v>
      </c>
      <c r="C101" s="56">
        <f>SUM(C102:C103)</f>
        <v>252</v>
      </c>
      <c r="D101" s="56">
        <f>SUM(D102:D103)</f>
        <v>240.5</v>
      </c>
      <c r="E101" s="45">
        <f t="shared" si="6"/>
        <v>11.5</v>
      </c>
      <c r="F101" s="36">
        <f t="shared" si="7"/>
        <v>0.95436507936507942</v>
      </c>
    </row>
    <row r="102" spans="1:6" ht="16.5" customHeight="1" x14ac:dyDescent="0.25">
      <c r="A102" s="117"/>
      <c r="B102" s="3" t="s">
        <v>6</v>
      </c>
      <c r="C102" s="56">
        <v>252</v>
      </c>
      <c r="D102" s="56">
        <v>240.5</v>
      </c>
      <c r="E102" s="45">
        <f t="shared" si="6"/>
        <v>11.5</v>
      </c>
      <c r="F102" s="36">
        <f t="shared" si="7"/>
        <v>0.95436507936507942</v>
      </c>
    </row>
    <row r="103" spans="1:6" ht="56.25" x14ac:dyDescent="0.25">
      <c r="A103" s="117"/>
      <c r="B103" s="3" t="s">
        <v>7</v>
      </c>
      <c r="C103" s="57">
        <f>SUM(C104:C106)</f>
        <v>0</v>
      </c>
      <c r="D103" s="57">
        <f>SUM(D104:D106)</f>
        <v>0</v>
      </c>
      <c r="E103" s="46">
        <f t="shared" si="6"/>
        <v>0</v>
      </c>
      <c r="F103" s="36" t="e">
        <f t="shared" si="7"/>
        <v>#DIV/0!</v>
      </c>
    </row>
    <row r="104" spans="1:6" x14ac:dyDescent="0.25">
      <c r="A104" s="117"/>
      <c r="B104" s="3" t="s">
        <v>8</v>
      </c>
      <c r="C104" s="57">
        <v>0</v>
      </c>
      <c r="D104" s="57">
        <v>0</v>
      </c>
      <c r="E104" s="46">
        <f t="shared" si="6"/>
        <v>0</v>
      </c>
      <c r="F104" s="36" t="e">
        <f t="shared" si="7"/>
        <v>#DIV/0!</v>
      </c>
    </row>
    <row r="105" spans="1:6" x14ac:dyDescent="0.25">
      <c r="A105" s="117"/>
      <c r="B105" s="3" t="s">
        <v>9</v>
      </c>
      <c r="C105" s="57">
        <v>0</v>
      </c>
      <c r="D105" s="57">
        <v>0</v>
      </c>
      <c r="E105" s="46">
        <f t="shared" si="6"/>
        <v>0</v>
      </c>
      <c r="F105" s="36" t="e">
        <f t="shared" si="7"/>
        <v>#DIV/0!</v>
      </c>
    </row>
    <row r="106" spans="1:6" ht="37.5" x14ac:dyDescent="0.25">
      <c r="A106" s="118"/>
      <c r="B106" s="3" t="s">
        <v>10</v>
      </c>
      <c r="C106" s="57">
        <v>0</v>
      </c>
      <c r="D106" s="57">
        <v>0</v>
      </c>
      <c r="E106" s="46">
        <f t="shared" si="6"/>
        <v>0</v>
      </c>
      <c r="F106" s="36" t="e">
        <f t="shared" si="7"/>
        <v>#DIV/0!</v>
      </c>
    </row>
    <row r="107" spans="1:6" ht="18.75" customHeight="1" x14ac:dyDescent="0.25">
      <c r="A107" s="116" t="s">
        <v>24</v>
      </c>
      <c r="B107" s="3" t="s">
        <v>5</v>
      </c>
      <c r="C107" s="57">
        <f>SUM(C108:C109)</f>
        <v>952.8</v>
      </c>
      <c r="D107" s="57">
        <f>SUM(D108:D109)</f>
        <v>952.8</v>
      </c>
      <c r="E107" s="46">
        <f t="shared" si="6"/>
        <v>0</v>
      </c>
      <c r="F107" s="36">
        <f t="shared" si="7"/>
        <v>1</v>
      </c>
    </row>
    <row r="108" spans="1:6" ht="18.75" customHeight="1" x14ac:dyDescent="0.25">
      <c r="A108" s="117"/>
      <c r="B108" s="3" t="s">
        <v>6</v>
      </c>
      <c r="C108" s="57">
        <v>952.8</v>
      </c>
      <c r="D108" s="57">
        <v>952.8</v>
      </c>
      <c r="E108" s="46">
        <f t="shared" si="6"/>
        <v>0</v>
      </c>
      <c r="F108" s="36">
        <f t="shared" si="7"/>
        <v>1</v>
      </c>
    </row>
    <row r="109" spans="1:6" ht="56.25" x14ac:dyDescent="0.25">
      <c r="A109" s="117"/>
      <c r="B109" s="3" t="s">
        <v>7</v>
      </c>
      <c r="C109" s="57">
        <f>SUM(C110:C112)</f>
        <v>0</v>
      </c>
      <c r="D109" s="57">
        <f>SUM(D110:D112)</f>
        <v>0</v>
      </c>
      <c r="E109" s="46">
        <f t="shared" si="6"/>
        <v>0</v>
      </c>
      <c r="F109" s="36" t="e">
        <f t="shared" si="7"/>
        <v>#DIV/0!</v>
      </c>
    </row>
    <row r="110" spans="1:6" ht="18.75" customHeight="1" x14ac:dyDescent="0.25">
      <c r="A110" s="117"/>
      <c r="B110" s="3" t="s">
        <v>8</v>
      </c>
      <c r="C110" s="57">
        <v>0</v>
      </c>
      <c r="D110" s="57">
        <v>0</v>
      </c>
      <c r="E110" s="46">
        <f t="shared" si="6"/>
        <v>0</v>
      </c>
      <c r="F110" s="36" t="e">
        <f t="shared" si="7"/>
        <v>#DIV/0!</v>
      </c>
    </row>
    <row r="111" spans="1:6" ht="18.75" customHeight="1" x14ac:dyDescent="0.25">
      <c r="A111" s="117"/>
      <c r="B111" s="3" t="s">
        <v>9</v>
      </c>
      <c r="C111" s="57">
        <v>0</v>
      </c>
      <c r="D111" s="57">
        <v>0</v>
      </c>
      <c r="E111" s="46">
        <f t="shared" si="6"/>
        <v>0</v>
      </c>
      <c r="F111" s="36" t="e">
        <f t="shared" si="7"/>
        <v>#DIV/0!</v>
      </c>
    </row>
    <row r="112" spans="1:6" ht="37.5" x14ac:dyDescent="0.25">
      <c r="A112" s="118"/>
      <c r="B112" s="3" t="s">
        <v>10</v>
      </c>
      <c r="C112" s="57">
        <v>0</v>
      </c>
      <c r="D112" s="57">
        <v>0</v>
      </c>
      <c r="E112" s="46">
        <f t="shared" si="6"/>
        <v>0</v>
      </c>
      <c r="F112" s="36" t="e">
        <f t="shared" si="7"/>
        <v>#DIV/0!</v>
      </c>
    </row>
    <row r="113" spans="1:8" x14ac:dyDescent="0.25">
      <c r="A113" s="122" t="s">
        <v>50</v>
      </c>
      <c r="B113" s="17" t="s">
        <v>5</v>
      </c>
      <c r="C113" s="53">
        <f>SUM(C114:C115)</f>
        <v>6368800.3000000007</v>
      </c>
      <c r="D113" s="53">
        <f>SUM(D114:D115)</f>
        <v>6179368.0999999996</v>
      </c>
      <c r="E113" s="42">
        <f t="shared" si="6"/>
        <v>189432.20000000112</v>
      </c>
      <c r="F113" s="41">
        <f>D113/C113</f>
        <v>0.9702562192129025</v>
      </c>
      <c r="H113" s="27">
        <f>D113/D281</f>
        <v>0.21791912539217939</v>
      </c>
    </row>
    <row r="114" spans="1:8" ht="18.75" customHeight="1" x14ac:dyDescent="0.25">
      <c r="A114" s="123"/>
      <c r="B114" s="18" t="s">
        <v>6</v>
      </c>
      <c r="C114" s="54">
        <f>C120+C126</f>
        <v>1005378.4</v>
      </c>
      <c r="D114" s="54">
        <f>D120+D126</f>
        <v>910626.5</v>
      </c>
      <c r="E114" s="43">
        <f t="shared" si="6"/>
        <v>94751.900000000023</v>
      </c>
      <c r="F114" s="35">
        <f t="shared" si="7"/>
        <v>0.90575498737589744</v>
      </c>
      <c r="G114" s="22">
        <f>D114/D113*100</f>
        <v>14.736563435992753</v>
      </c>
    </row>
    <row r="115" spans="1:8" ht="56.25" x14ac:dyDescent="0.25">
      <c r="A115" s="123"/>
      <c r="B115" s="18" t="s">
        <v>7</v>
      </c>
      <c r="C115" s="54">
        <f>SUM(C116:C118)</f>
        <v>5363421.9000000004</v>
      </c>
      <c r="D115" s="54">
        <f>SUM(D116:D118)</f>
        <v>5268741.5999999996</v>
      </c>
      <c r="E115" s="43">
        <f t="shared" si="6"/>
        <v>94680.300000000745</v>
      </c>
      <c r="F115" s="35">
        <f t="shared" si="7"/>
        <v>0.98234703482864161</v>
      </c>
    </row>
    <row r="116" spans="1:8" x14ac:dyDescent="0.25">
      <c r="A116" s="123"/>
      <c r="B116" s="18" t="s">
        <v>8</v>
      </c>
      <c r="C116" s="54">
        <f t="shared" ref="C116:D117" si="9">C122+C128</f>
        <v>2605331.4000000004</v>
      </c>
      <c r="D116" s="54">
        <f t="shared" si="9"/>
        <v>2583112.9</v>
      </c>
      <c r="E116" s="43">
        <f t="shared" si="6"/>
        <v>22218.500000000466</v>
      </c>
      <c r="F116" s="35">
        <f t="shared" si="7"/>
        <v>0.99147191025295267</v>
      </c>
    </row>
    <row r="117" spans="1:8" ht="18.75" customHeight="1" x14ac:dyDescent="0.25">
      <c r="A117" s="123"/>
      <c r="B117" s="18" t="s">
        <v>9</v>
      </c>
      <c r="C117" s="54">
        <f t="shared" si="9"/>
        <v>2758090.5</v>
      </c>
      <c r="D117" s="54">
        <f t="shared" si="9"/>
        <v>2685628.7</v>
      </c>
      <c r="E117" s="43">
        <f t="shared" si="6"/>
        <v>72461.799999999814</v>
      </c>
      <c r="F117" s="35">
        <f t="shared" si="7"/>
        <v>0.97372754809894746</v>
      </c>
    </row>
    <row r="118" spans="1:8" ht="37.5" x14ac:dyDescent="0.25">
      <c r="A118" s="124"/>
      <c r="B118" s="18" t="s">
        <v>10</v>
      </c>
      <c r="C118" s="55">
        <v>0</v>
      </c>
      <c r="D118" s="55">
        <v>0</v>
      </c>
      <c r="E118" s="44">
        <f t="shared" si="6"/>
        <v>0</v>
      </c>
      <c r="F118" s="35" t="e">
        <f t="shared" si="7"/>
        <v>#DIV/0!</v>
      </c>
    </row>
    <row r="119" spans="1:8" x14ac:dyDescent="0.25">
      <c r="A119" s="116" t="s">
        <v>25</v>
      </c>
      <c r="B119" s="3" t="s">
        <v>5</v>
      </c>
      <c r="C119" s="56">
        <f>SUM(C120:C121)</f>
        <v>1906066.7</v>
      </c>
      <c r="D119" s="56">
        <f>SUM(D120:D121)</f>
        <v>1868538.8</v>
      </c>
      <c r="E119" s="45">
        <f t="shared" si="6"/>
        <v>37527.899999999907</v>
      </c>
      <c r="F119" s="36">
        <f t="shared" si="7"/>
        <v>0.98031133957694139</v>
      </c>
    </row>
    <row r="120" spans="1:8" ht="18" customHeight="1" x14ac:dyDescent="0.3">
      <c r="A120" s="117"/>
      <c r="B120" s="3" t="s">
        <v>6</v>
      </c>
      <c r="C120" s="58">
        <v>564545</v>
      </c>
      <c r="D120" s="58">
        <v>541383.19999999995</v>
      </c>
      <c r="E120" s="45">
        <f t="shared" si="6"/>
        <v>23161.800000000047</v>
      </c>
      <c r="F120" s="36">
        <f t="shared" si="7"/>
        <v>0.95897262397151684</v>
      </c>
    </row>
    <row r="121" spans="1:8" ht="56.25" x14ac:dyDescent="0.25">
      <c r="A121" s="117"/>
      <c r="B121" s="3" t="s">
        <v>7</v>
      </c>
      <c r="C121" s="56">
        <f>SUM(C122:C124)</f>
        <v>1341521.7</v>
      </c>
      <c r="D121" s="56">
        <f>SUM(D122:D124)</f>
        <v>1327155.6000000001</v>
      </c>
      <c r="E121" s="46">
        <f t="shared" si="6"/>
        <v>14366.09999999986</v>
      </c>
      <c r="F121" s="36">
        <f t="shared" si="7"/>
        <v>0.98929119074257255</v>
      </c>
    </row>
    <row r="122" spans="1:8" x14ac:dyDescent="0.25">
      <c r="A122" s="117"/>
      <c r="B122" s="3" t="s">
        <v>8</v>
      </c>
      <c r="C122" s="56">
        <v>381265.2</v>
      </c>
      <c r="D122" s="56">
        <v>368797.9</v>
      </c>
      <c r="E122" s="46">
        <f t="shared" si="6"/>
        <v>12467.299999999988</v>
      </c>
      <c r="F122" s="36">
        <f t="shared" si="7"/>
        <v>0.96730018894984382</v>
      </c>
    </row>
    <row r="123" spans="1:8" x14ac:dyDescent="0.3">
      <c r="A123" s="117"/>
      <c r="B123" s="3" t="s">
        <v>9</v>
      </c>
      <c r="C123" s="58">
        <v>960256.5</v>
      </c>
      <c r="D123" s="58">
        <v>958357.7</v>
      </c>
      <c r="E123" s="46">
        <f t="shared" si="6"/>
        <v>1898.8000000000466</v>
      </c>
      <c r="F123" s="36">
        <f t="shared" si="7"/>
        <v>0.99802261166677853</v>
      </c>
    </row>
    <row r="124" spans="1:8" ht="37.5" x14ac:dyDescent="0.25">
      <c r="A124" s="118"/>
      <c r="B124" s="3" t="s">
        <v>10</v>
      </c>
      <c r="C124" s="57">
        <v>0</v>
      </c>
      <c r="D124" s="57">
        <v>0</v>
      </c>
      <c r="E124" s="46">
        <f t="shared" si="6"/>
        <v>0</v>
      </c>
      <c r="F124" s="36" t="e">
        <f t="shared" si="7"/>
        <v>#DIV/0!</v>
      </c>
    </row>
    <row r="125" spans="1:8" ht="18.75" customHeight="1" x14ac:dyDescent="0.25">
      <c r="A125" s="116" t="s">
        <v>26</v>
      </c>
      <c r="B125" s="3" t="s">
        <v>5</v>
      </c>
      <c r="C125" s="56">
        <f>SUM(C126:C127)</f>
        <v>4462733.6000000006</v>
      </c>
      <c r="D125" s="56">
        <f>SUM(D126:D127)</f>
        <v>4310829.3</v>
      </c>
      <c r="E125" s="45">
        <f t="shared" si="6"/>
        <v>151904.30000000075</v>
      </c>
      <c r="F125" s="36">
        <f t="shared" si="7"/>
        <v>0.96596160254781938</v>
      </c>
    </row>
    <row r="126" spans="1:8" ht="18.75" customHeight="1" x14ac:dyDescent="0.3">
      <c r="A126" s="117"/>
      <c r="B126" s="3" t="s">
        <v>6</v>
      </c>
      <c r="C126" s="58">
        <v>440833.4</v>
      </c>
      <c r="D126" s="58">
        <v>369243.3</v>
      </c>
      <c r="E126" s="45">
        <f t="shared" si="6"/>
        <v>71590.100000000035</v>
      </c>
      <c r="F126" s="36">
        <f t="shared" si="7"/>
        <v>0.83760282229068839</v>
      </c>
    </row>
    <row r="127" spans="1:8" ht="56.25" x14ac:dyDescent="0.25">
      <c r="A127" s="117"/>
      <c r="B127" s="3" t="s">
        <v>7</v>
      </c>
      <c r="C127" s="56">
        <f>SUM(C128:C130)</f>
        <v>4021900.2</v>
      </c>
      <c r="D127" s="56">
        <f>SUM(D128:D130)</f>
        <v>3941586</v>
      </c>
      <c r="E127" s="45">
        <f t="shared" si="6"/>
        <v>80314.200000000186</v>
      </c>
      <c r="F127" s="36">
        <f t="shared" si="7"/>
        <v>0.98003078246446784</v>
      </c>
    </row>
    <row r="128" spans="1:8" ht="18.75" customHeight="1" x14ac:dyDescent="0.3">
      <c r="A128" s="117"/>
      <c r="B128" s="3" t="s">
        <v>8</v>
      </c>
      <c r="C128" s="58">
        <v>2224066.2000000002</v>
      </c>
      <c r="D128" s="58">
        <v>2214315</v>
      </c>
      <c r="E128" s="45">
        <f t="shared" si="6"/>
        <v>9751.2000000001863</v>
      </c>
      <c r="F128" s="36">
        <f t="shared" si="7"/>
        <v>0.9956155981328253</v>
      </c>
    </row>
    <row r="129" spans="1:11" ht="18.75" customHeight="1" x14ac:dyDescent="0.3">
      <c r="A129" s="117"/>
      <c r="B129" s="3" t="s">
        <v>9</v>
      </c>
      <c r="C129" s="58">
        <v>1797834</v>
      </c>
      <c r="D129" s="58">
        <v>1727271</v>
      </c>
      <c r="E129" s="45">
        <f t="shared" si="6"/>
        <v>70563</v>
      </c>
      <c r="F129" s="36">
        <f t="shared" si="7"/>
        <v>0.96075110382827333</v>
      </c>
    </row>
    <row r="130" spans="1:11" ht="37.5" x14ac:dyDescent="0.3">
      <c r="A130" s="118"/>
      <c r="B130" s="3" t="s">
        <v>10</v>
      </c>
      <c r="C130" s="59">
        <v>0</v>
      </c>
      <c r="D130" s="59">
        <v>0</v>
      </c>
      <c r="E130" s="46">
        <f t="shared" si="6"/>
        <v>0</v>
      </c>
      <c r="F130" s="36" t="e">
        <f t="shared" si="7"/>
        <v>#DIV/0!</v>
      </c>
    </row>
    <row r="131" spans="1:11" x14ac:dyDescent="0.25">
      <c r="A131" s="122" t="s">
        <v>49</v>
      </c>
      <c r="B131" s="17" t="s">
        <v>5</v>
      </c>
      <c r="C131" s="53">
        <f>SUM(C132:C133)</f>
        <v>861480.59999999986</v>
      </c>
      <c r="D131" s="53">
        <f>SUM(D132:D133)</f>
        <v>780213.59999999986</v>
      </c>
      <c r="E131" s="42">
        <f t="shared" si="6"/>
        <v>81267</v>
      </c>
      <c r="F131" s="80">
        <f t="shared" si="7"/>
        <v>0.90566589659709107</v>
      </c>
      <c r="H131" s="27">
        <f>D131/D281</f>
        <v>2.7514700949937531E-2</v>
      </c>
      <c r="K131" s="7">
        <f>D131-D136</f>
        <v>687607.89999999991</v>
      </c>
    </row>
    <row r="132" spans="1:11" ht="18.75" customHeight="1" x14ac:dyDescent="0.25">
      <c r="A132" s="123"/>
      <c r="B132" s="18" t="s">
        <v>6</v>
      </c>
      <c r="C132" s="54">
        <v>63380.2</v>
      </c>
      <c r="D132" s="54">
        <v>62019.199999999997</v>
      </c>
      <c r="E132" s="43">
        <f t="shared" si="6"/>
        <v>1361</v>
      </c>
      <c r="F132" s="35">
        <f t="shared" si="7"/>
        <v>0.97852641676738161</v>
      </c>
      <c r="G132" s="22">
        <v>42597783.640000001</v>
      </c>
    </row>
    <row r="133" spans="1:11" ht="56.25" x14ac:dyDescent="0.25">
      <c r="A133" s="123"/>
      <c r="B133" s="18" t="s">
        <v>7</v>
      </c>
      <c r="C133" s="54">
        <f>SUM(C134:C136)</f>
        <v>798100.39999999991</v>
      </c>
      <c r="D133" s="54">
        <f>SUM(D134:D136)</f>
        <v>718194.39999999991</v>
      </c>
      <c r="E133" s="43">
        <f t="shared" si="6"/>
        <v>79906</v>
      </c>
      <c r="F133" s="35">
        <f t="shared" si="7"/>
        <v>0.8998797645008072</v>
      </c>
    </row>
    <row r="134" spans="1:11" ht="18.75" customHeight="1" x14ac:dyDescent="0.25">
      <c r="A134" s="123"/>
      <c r="B134" s="18" t="s">
        <v>8</v>
      </c>
      <c r="C134" s="54">
        <v>247259.9</v>
      </c>
      <c r="D134" s="54">
        <v>177216.7</v>
      </c>
      <c r="E134" s="43">
        <f t="shared" ref="E134:E197" si="10">C134-D134</f>
        <v>70043.199999999983</v>
      </c>
      <c r="F134" s="35">
        <f t="shared" ref="F134:F197" si="11">D134/C134</f>
        <v>0.7167223637961514</v>
      </c>
    </row>
    <row r="135" spans="1:11" ht="18.75" customHeight="1" x14ac:dyDescent="0.25">
      <c r="A135" s="123"/>
      <c r="B135" s="18" t="s">
        <v>9</v>
      </c>
      <c r="C135" s="54">
        <v>458234.8</v>
      </c>
      <c r="D135" s="54">
        <v>448372</v>
      </c>
      <c r="E135" s="43">
        <f t="shared" si="10"/>
        <v>9862.7999999999884</v>
      </c>
      <c r="F135" s="35">
        <f t="shared" si="11"/>
        <v>0.97847653648304322</v>
      </c>
    </row>
    <row r="136" spans="1:11" ht="36.75" customHeight="1" x14ac:dyDescent="0.25">
      <c r="A136" s="124"/>
      <c r="B136" s="18" t="s">
        <v>10</v>
      </c>
      <c r="C136" s="54">
        <v>92605.7</v>
      </c>
      <c r="D136" s="54">
        <v>92605.7</v>
      </c>
      <c r="E136" s="44">
        <f t="shared" si="10"/>
        <v>0</v>
      </c>
      <c r="F136" s="35">
        <f t="shared" si="11"/>
        <v>1</v>
      </c>
    </row>
    <row r="137" spans="1:11" x14ac:dyDescent="0.25">
      <c r="A137" s="122" t="s">
        <v>48</v>
      </c>
      <c r="B137" s="19" t="s">
        <v>5</v>
      </c>
      <c r="C137" s="53">
        <f>SUM(C138:C139)</f>
        <v>23609.199999999997</v>
      </c>
      <c r="D137" s="53">
        <f>SUM(D138:D139)</f>
        <v>23290.799999999999</v>
      </c>
      <c r="E137" s="42">
        <f t="shared" si="10"/>
        <v>318.39999999999782</v>
      </c>
      <c r="F137" s="41">
        <f t="shared" si="11"/>
        <v>0.98651373193500846</v>
      </c>
      <c r="H137" s="27">
        <f>D137/D281</f>
        <v>8.2136404298105686E-4</v>
      </c>
      <c r="K137" s="7">
        <f>D137-D142</f>
        <v>23290.799999999999</v>
      </c>
    </row>
    <row r="138" spans="1:11" ht="18.75" customHeight="1" x14ac:dyDescent="0.3">
      <c r="A138" s="123"/>
      <c r="B138" s="20" t="s">
        <v>6</v>
      </c>
      <c r="C138" s="60">
        <v>15471.3</v>
      </c>
      <c r="D138" s="54">
        <v>15152.9</v>
      </c>
      <c r="E138" s="43">
        <f t="shared" si="10"/>
        <v>318.39999999999964</v>
      </c>
      <c r="F138" s="35">
        <f t="shared" si="11"/>
        <v>0.97941995824526706</v>
      </c>
    </row>
    <row r="139" spans="1:11" ht="54" customHeight="1" x14ac:dyDescent="0.25">
      <c r="A139" s="123"/>
      <c r="B139" s="20" t="s">
        <v>7</v>
      </c>
      <c r="C139" s="54">
        <f>SUM(C140:C142)</f>
        <v>8137.9</v>
      </c>
      <c r="D139" s="54">
        <f>SUM(D140:D142)</f>
        <v>8137.9</v>
      </c>
      <c r="E139" s="43">
        <f t="shared" si="10"/>
        <v>0</v>
      </c>
      <c r="F139" s="35">
        <f t="shared" si="11"/>
        <v>1</v>
      </c>
    </row>
    <row r="140" spans="1:11" ht="18.75" customHeight="1" x14ac:dyDescent="0.25">
      <c r="A140" s="123"/>
      <c r="B140" s="20" t="s">
        <v>8</v>
      </c>
      <c r="C140" s="79">
        <v>0</v>
      </c>
      <c r="D140" s="55">
        <v>0</v>
      </c>
      <c r="E140" s="44">
        <f t="shared" si="10"/>
        <v>0</v>
      </c>
      <c r="F140" s="38" t="e">
        <f t="shared" si="11"/>
        <v>#DIV/0!</v>
      </c>
    </row>
    <row r="141" spans="1:11" ht="18.75" customHeight="1" x14ac:dyDescent="0.25">
      <c r="A141" s="123"/>
      <c r="B141" s="20" t="s">
        <v>9</v>
      </c>
      <c r="C141" s="54">
        <v>8137.9</v>
      </c>
      <c r="D141" s="54">
        <v>8137.9</v>
      </c>
      <c r="E141" s="44">
        <f t="shared" si="10"/>
        <v>0</v>
      </c>
      <c r="F141" s="35">
        <f t="shared" si="11"/>
        <v>1</v>
      </c>
    </row>
    <row r="142" spans="1:11" ht="37.5" x14ac:dyDescent="0.25">
      <c r="A142" s="124"/>
      <c r="B142" s="20" t="s">
        <v>10</v>
      </c>
      <c r="C142" s="79">
        <v>0</v>
      </c>
      <c r="D142" s="79">
        <v>0</v>
      </c>
      <c r="E142" s="43">
        <f t="shared" si="10"/>
        <v>0</v>
      </c>
      <c r="F142" s="35" t="e">
        <f t="shared" si="11"/>
        <v>#DIV/0!</v>
      </c>
    </row>
    <row r="143" spans="1:11" x14ac:dyDescent="0.25">
      <c r="A143" s="122" t="s">
        <v>47</v>
      </c>
      <c r="B143" s="17" t="s">
        <v>5</v>
      </c>
      <c r="C143" s="53">
        <f>SUM(C144:C145)</f>
        <v>2668258.2000000002</v>
      </c>
      <c r="D143" s="72">
        <f>SUM(D144:D145)</f>
        <v>2630125.6749999998</v>
      </c>
      <c r="E143" s="42">
        <f t="shared" si="10"/>
        <v>38132.525000000373</v>
      </c>
      <c r="F143" s="41">
        <f t="shared" si="11"/>
        <v>0.98570883245107221</v>
      </c>
      <c r="H143" s="27">
        <f>D143/D281</f>
        <v>9.2752960738415213E-2</v>
      </c>
    </row>
    <row r="144" spans="1:11" ht="18.75" customHeight="1" x14ac:dyDescent="0.25">
      <c r="A144" s="123"/>
      <c r="B144" s="18" t="s">
        <v>6</v>
      </c>
      <c r="C144" s="54">
        <v>1679137.6</v>
      </c>
      <c r="D144" s="54">
        <v>1647929.155</v>
      </c>
      <c r="E144" s="43">
        <f t="shared" si="10"/>
        <v>31208.445000000065</v>
      </c>
      <c r="F144" s="35">
        <f t="shared" si="11"/>
        <v>0.98141400383149058</v>
      </c>
      <c r="G144" s="22">
        <f>D144/D143*100</f>
        <v>62.655909208597038</v>
      </c>
    </row>
    <row r="145" spans="1:10" ht="56.25" x14ac:dyDescent="0.25">
      <c r="A145" s="123"/>
      <c r="B145" s="18" t="s">
        <v>7</v>
      </c>
      <c r="C145" s="54">
        <f>SUM(C146:C148)</f>
        <v>989120.60000000009</v>
      </c>
      <c r="D145" s="54">
        <f>SUM(D146:D148)</f>
        <v>982196.52</v>
      </c>
      <c r="E145" s="44">
        <f t="shared" si="10"/>
        <v>6924.0800000000745</v>
      </c>
      <c r="F145" s="35">
        <f t="shared" si="11"/>
        <v>0.99299976160642078</v>
      </c>
      <c r="J145" s="33">
        <v>993961.03887000005</v>
      </c>
    </row>
    <row r="146" spans="1:10" x14ac:dyDescent="0.25">
      <c r="A146" s="123"/>
      <c r="B146" s="18" t="s">
        <v>8</v>
      </c>
      <c r="C146" s="54">
        <v>687658.9</v>
      </c>
      <c r="D146" s="54">
        <v>684569.47</v>
      </c>
      <c r="E146" s="44">
        <f>C146-D146</f>
        <v>3089.4300000000512</v>
      </c>
      <c r="F146" s="35">
        <f t="shared" si="11"/>
        <v>0.99550732201677306</v>
      </c>
    </row>
    <row r="147" spans="1:10" x14ac:dyDescent="0.25">
      <c r="A147" s="123"/>
      <c r="B147" s="18" t="s">
        <v>9</v>
      </c>
      <c r="C147" s="54">
        <v>301461.7</v>
      </c>
      <c r="D147" s="54">
        <v>297627.05</v>
      </c>
      <c r="E147" s="44">
        <f t="shared" si="10"/>
        <v>3834.6500000000233</v>
      </c>
      <c r="F147" s="35">
        <f t="shared" si="11"/>
        <v>0.98727981033743251</v>
      </c>
    </row>
    <row r="148" spans="1:10" ht="57" customHeight="1" x14ac:dyDescent="0.25">
      <c r="A148" s="124"/>
      <c r="B148" s="18" t="s">
        <v>10</v>
      </c>
      <c r="C148" s="55">
        <v>0</v>
      </c>
      <c r="D148" s="55">
        <v>0</v>
      </c>
      <c r="E148" s="44">
        <f t="shared" si="10"/>
        <v>0</v>
      </c>
      <c r="F148" s="35" t="e">
        <f t="shared" si="11"/>
        <v>#DIV/0!</v>
      </c>
    </row>
    <row r="149" spans="1:10" x14ac:dyDescent="0.25">
      <c r="A149" s="122" t="s">
        <v>46</v>
      </c>
      <c r="B149" s="17" t="s">
        <v>5</v>
      </c>
      <c r="C149" s="53">
        <f>SUM(C150:C151)</f>
        <v>972503.3</v>
      </c>
      <c r="D149" s="72">
        <f>SUM(D150:D151)</f>
        <v>962079.16</v>
      </c>
      <c r="E149" s="42">
        <f t="shared" si="10"/>
        <v>10424.140000000014</v>
      </c>
      <c r="F149" s="41">
        <f t="shared" si="11"/>
        <v>0.98928112634682064</v>
      </c>
      <c r="H149" s="27">
        <f>D149/D281</f>
        <v>3.3928299093436858E-2</v>
      </c>
    </row>
    <row r="150" spans="1:10" ht="16.5" customHeight="1" x14ac:dyDescent="0.25">
      <c r="A150" s="123"/>
      <c r="B150" s="18" t="s">
        <v>6</v>
      </c>
      <c r="C150" s="61">
        <v>833837.9</v>
      </c>
      <c r="D150" s="61">
        <v>823413.76000000001</v>
      </c>
      <c r="E150" s="43">
        <f t="shared" si="10"/>
        <v>10424.140000000014</v>
      </c>
      <c r="F150" s="35">
        <f t="shared" si="11"/>
        <v>0.98749860134685652</v>
      </c>
    </row>
    <row r="151" spans="1:10" ht="55.5" customHeight="1" x14ac:dyDescent="0.25">
      <c r="A151" s="123"/>
      <c r="B151" s="18" t="s">
        <v>7</v>
      </c>
      <c r="C151" s="61">
        <f>SUM(C152:C154)</f>
        <v>138665.4</v>
      </c>
      <c r="D151" s="61">
        <f>SUM(D152:D154)</f>
        <v>138665.4</v>
      </c>
      <c r="E151" s="44">
        <f t="shared" si="10"/>
        <v>0</v>
      </c>
      <c r="F151" s="35">
        <f t="shared" si="11"/>
        <v>1</v>
      </c>
    </row>
    <row r="152" spans="1:10" x14ac:dyDescent="0.25">
      <c r="A152" s="123"/>
      <c r="B152" s="18" t="s">
        <v>8</v>
      </c>
      <c r="C152" s="62">
        <v>0</v>
      </c>
      <c r="D152" s="62">
        <v>0</v>
      </c>
      <c r="E152" s="44">
        <f t="shared" si="10"/>
        <v>0</v>
      </c>
      <c r="F152" s="35" t="e">
        <f t="shared" si="11"/>
        <v>#DIV/0!</v>
      </c>
    </row>
    <row r="153" spans="1:10" x14ac:dyDescent="0.25">
      <c r="A153" s="123"/>
      <c r="B153" s="18" t="s">
        <v>9</v>
      </c>
      <c r="C153" s="61">
        <v>138665.4</v>
      </c>
      <c r="D153" s="61">
        <v>138665.4</v>
      </c>
      <c r="E153" s="44">
        <f t="shared" si="10"/>
        <v>0</v>
      </c>
      <c r="F153" s="35">
        <f t="shared" si="11"/>
        <v>1</v>
      </c>
    </row>
    <row r="154" spans="1:10" ht="37.5" x14ac:dyDescent="0.25">
      <c r="A154" s="124"/>
      <c r="B154" s="18" t="s">
        <v>10</v>
      </c>
      <c r="C154" s="62">
        <v>0</v>
      </c>
      <c r="D154" s="62">
        <v>0</v>
      </c>
      <c r="E154" s="44">
        <f t="shared" si="10"/>
        <v>0</v>
      </c>
      <c r="F154" s="35" t="e">
        <f t="shared" si="11"/>
        <v>#DIV/0!</v>
      </c>
    </row>
    <row r="155" spans="1:10" x14ac:dyDescent="0.25">
      <c r="A155" s="122" t="s">
        <v>45</v>
      </c>
      <c r="B155" s="17" t="s">
        <v>5</v>
      </c>
      <c r="C155" s="53">
        <f>SUM(C156:C157)</f>
        <v>100</v>
      </c>
      <c r="D155" s="53">
        <f>SUM(D156:D157)</f>
        <v>100</v>
      </c>
      <c r="E155" s="42">
        <f t="shared" si="10"/>
        <v>0</v>
      </c>
      <c r="F155" s="40">
        <v>1</v>
      </c>
      <c r="H155" s="29">
        <f>D155/D281</f>
        <v>3.5265600279125533E-6</v>
      </c>
    </row>
    <row r="156" spans="1:10" ht="15.75" customHeight="1" x14ac:dyDescent="0.25">
      <c r="A156" s="123"/>
      <c r="B156" s="18" t="s">
        <v>6</v>
      </c>
      <c r="C156" s="61">
        <v>100</v>
      </c>
      <c r="D156" s="61">
        <v>100</v>
      </c>
      <c r="E156" s="43">
        <f t="shared" si="10"/>
        <v>0</v>
      </c>
      <c r="F156" s="35">
        <f t="shared" si="11"/>
        <v>1</v>
      </c>
    </row>
    <row r="157" spans="1:10" ht="56.25" x14ac:dyDescent="0.25">
      <c r="A157" s="123"/>
      <c r="B157" s="18" t="s">
        <v>7</v>
      </c>
      <c r="C157" s="62">
        <f>SUM(C158:C160)</f>
        <v>0</v>
      </c>
      <c r="D157" s="62">
        <f>SUM(D158:D160)</f>
        <v>0</v>
      </c>
      <c r="E157" s="44">
        <f t="shared" si="10"/>
        <v>0</v>
      </c>
      <c r="F157" s="35" t="e">
        <f t="shared" si="11"/>
        <v>#DIV/0!</v>
      </c>
    </row>
    <row r="158" spans="1:10" x14ac:dyDescent="0.25">
      <c r="A158" s="123"/>
      <c r="B158" s="18" t="s">
        <v>8</v>
      </c>
      <c r="C158" s="62">
        <v>0</v>
      </c>
      <c r="D158" s="62">
        <v>0</v>
      </c>
      <c r="E158" s="44">
        <f t="shared" si="10"/>
        <v>0</v>
      </c>
      <c r="F158" s="35" t="e">
        <f t="shared" si="11"/>
        <v>#DIV/0!</v>
      </c>
    </row>
    <row r="159" spans="1:10" x14ac:dyDescent="0.25">
      <c r="A159" s="123"/>
      <c r="B159" s="18" t="s">
        <v>9</v>
      </c>
      <c r="C159" s="62">
        <v>0</v>
      </c>
      <c r="D159" s="62">
        <v>0</v>
      </c>
      <c r="E159" s="44">
        <f t="shared" si="10"/>
        <v>0</v>
      </c>
      <c r="F159" s="35" t="e">
        <f t="shared" si="11"/>
        <v>#DIV/0!</v>
      </c>
    </row>
    <row r="160" spans="1:10" ht="37.5" x14ac:dyDescent="0.25">
      <c r="A160" s="124"/>
      <c r="B160" s="18" t="s">
        <v>10</v>
      </c>
      <c r="C160" s="62">
        <v>0</v>
      </c>
      <c r="D160" s="62">
        <v>0</v>
      </c>
      <c r="E160" s="44">
        <f t="shared" si="10"/>
        <v>0</v>
      </c>
      <c r="F160" s="35" t="e">
        <f t="shared" si="11"/>
        <v>#DIV/0!</v>
      </c>
    </row>
    <row r="161" spans="1:10" x14ac:dyDescent="0.25">
      <c r="A161" s="122" t="s">
        <v>44</v>
      </c>
      <c r="B161" s="17" t="s">
        <v>5</v>
      </c>
      <c r="C161" s="53">
        <f>SUM(C162:C163)</f>
        <v>143000</v>
      </c>
      <c r="D161" s="53">
        <f>SUM(D162:D163)</f>
        <v>133146.70000000001</v>
      </c>
      <c r="E161" s="42">
        <f t="shared" si="10"/>
        <v>9853.2999999999884</v>
      </c>
      <c r="F161" s="41">
        <f>D161/C161</f>
        <v>0.93109580419580429</v>
      </c>
      <c r="H161" s="27">
        <f>D161/D281</f>
        <v>4.6954983006846441E-3</v>
      </c>
    </row>
    <row r="162" spans="1:10" ht="18.75" customHeight="1" x14ac:dyDescent="0.25">
      <c r="A162" s="123"/>
      <c r="B162" s="18" t="s">
        <v>6</v>
      </c>
      <c r="C162" s="61">
        <v>143000</v>
      </c>
      <c r="D162" s="61">
        <v>133146.70000000001</v>
      </c>
      <c r="E162" s="43">
        <f t="shared" si="10"/>
        <v>9853.2999999999884</v>
      </c>
      <c r="F162" s="35">
        <f t="shared" si="11"/>
        <v>0.93109580419580429</v>
      </c>
    </row>
    <row r="163" spans="1:10" ht="56.25" x14ac:dyDescent="0.25">
      <c r="A163" s="123"/>
      <c r="B163" s="18" t="s">
        <v>7</v>
      </c>
      <c r="C163" s="62">
        <f>SUM(C164:C166)</f>
        <v>0</v>
      </c>
      <c r="D163" s="62">
        <f>SUM(D164:D166)</f>
        <v>0</v>
      </c>
      <c r="E163" s="44">
        <f t="shared" si="10"/>
        <v>0</v>
      </c>
      <c r="F163" s="35" t="e">
        <f t="shared" si="11"/>
        <v>#DIV/0!</v>
      </c>
    </row>
    <row r="164" spans="1:10" x14ac:dyDescent="0.25">
      <c r="A164" s="123"/>
      <c r="B164" s="18" t="s">
        <v>8</v>
      </c>
      <c r="C164" s="62">
        <v>0</v>
      </c>
      <c r="D164" s="62">
        <v>0</v>
      </c>
      <c r="E164" s="44">
        <f t="shared" si="10"/>
        <v>0</v>
      </c>
      <c r="F164" s="35" t="e">
        <f t="shared" si="11"/>
        <v>#DIV/0!</v>
      </c>
    </row>
    <row r="165" spans="1:10" x14ac:dyDescent="0.25">
      <c r="A165" s="123"/>
      <c r="B165" s="18" t="s">
        <v>9</v>
      </c>
      <c r="C165" s="62">
        <v>0</v>
      </c>
      <c r="D165" s="62">
        <v>0</v>
      </c>
      <c r="E165" s="44">
        <f t="shared" si="10"/>
        <v>0</v>
      </c>
      <c r="F165" s="35" t="e">
        <f t="shared" si="11"/>
        <v>#DIV/0!</v>
      </c>
    </row>
    <row r="166" spans="1:10" ht="37.5" x14ac:dyDescent="0.25">
      <c r="A166" s="124"/>
      <c r="B166" s="18" t="s">
        <v>10</v>
      </c>
      <c r="C166" s="62">
        <v>0</v>
      </c>
      <c r="D166" s="62">
        <v>0</v>
      </c>
      <c r="E166" s="44">
        <f t="shared" si="10"/>
        <v>0</v>
      </c>
      <c r="F166" s="35" t="e">
        <f t="shared" si="11"/>
        <v>#DIV/0!</v>
      </c>
    </row>
    <row r="167" spans="1:10" x14ac:dyDescent="0.25">
      <c r="A167" s="122" t="s">
        <v>43</v>
      </c>
      <c r="B167" s="17" t="s">
        <v>5</v>
      </c>
      <c r="C167" s="72">
        <f>SUM(C168:C169)</f>
        <v>3622068.9</v>
      </c>
      <c r="D167" s="72">
        <f>SUM(D168:D169)</f>
        <v>3562874.82</v>
      </c>
      <c r="E167" s="42">
        <f t="shared" si="10"/>
        <v>59194.080000000075</v>
      </c>
      <c r="F167" s="41">
        <f>D167/C167</f>
        <v>0.98365738431977368</v>
      </c>
      <c r="H167" s="30">
        <f>D167/D281</f>
        <v>0.12564691924668131</v>
      </c>
    </row>
    <row r="168" spans="1:10" ht="17.25" customHeight="1" x14ac:dyDescent="0.25">
      <c r="A168" s="123"/>
      <c r="B168" s="18" t="s">
        <v>6</v>
      </c>
      <c r="C168" s="75">
        <f>C174+C180+C186</f>
        <v>3532068.9</v>
      </c>
      <c r="D168" s="75">
        <f>D174+D180+D186</f>
        <v>3472874.82</v>
      </c>
      <c r="E168" s="43">
        <f t="shared" si="10"/>
        <v>59194.080000000075</v>
      </c>
      <c r="F168" s="35">
        <f t="shared" si="11"/>
        <v>0.98324096112621129</v>
      </c>
      <c r="G168" s="25">
        <f>D168/D167*100</f>
        <v>97.473949982896116</v>
      </c>
      <c r="J168" s="7">
        <f>D167-D172</f>
        <v>3562874.82</v>
      </c>
    </row>
    <row r="169" spans="1:10" ht="56.25" x14ac:dyDescent="0.25">
      <c r="A169" s="123"/>
      <c r="B169" s="18" t="s">
        <v>7</v>
      </c>
      <c r="C169" s="61">
        <f>SUM(C170:C172)</f>
        <v>90000</v>
      </c>
      <c r="D169" s="61">
        <f>SUM(D170:D172)</f>
        <v>90000</v>
      </c>
      <c r="E169" s="44">
        <f t="shared" si="10"/>
        <v>0</v>
      </c>
      <c r="F169" s="35">
        <f t="shared" si="11"/>
        <v>1</v>
      </c>
    </row>
    <row r="170" spans="1:10" x14ac:dyDescent="0.25">
      <c r="A170" s="123"/>
      <c r="B170" s="18" t="s">
        <v>8</v>
      </c>
      <c r="C170" s="62">
        <f t="shared" ref="C170:D172" si="12">C176+C182+C188</f>
        <v>0</v>
      </c>
      <c r="D170" s="62">
        <f t="shared" si="12"/>
        <v>0</v>
      </c>
      <c r="E170" s="44">
        <f t="shared" si="10"/>
        <v>0</v>
      </c>
      <c r="F170" s="35" t="e">
        <f t="shared" si="11"/>
        <v>#DIV/0!</v>
      </c>
    </row>
    <row r="171" spans="1:10" x14ac:dyDescent="0.25">
      <c r="A171" s="123"/>
      <c r="B171" s="18" t="s">
        <v>9</v>
      </c>
      <c r="C171" s="61">
        <f t="shared" si="12"/>
        <v>90000</v>
      </c>
      <c r="D171" s="61">
        <f t="shared" si="12"/>
        <v>90000</v>
      </c>
      <c r="E171" s="44">
        <f t="shared" si="10"/>
        <v>0</v>
      </c>
      <c r="F171" s="35">
        <f t="shared" si="11"/>
        <v>1</v>
      </c>
    </row>
    <row r="172" spans="1:10" ht="37.5" x14ac:dyDescent="0.25">
      <c r="A172" s="124"/>
      <c r="B172" s="18" t="s">
        <v>10</v>
      </c>
      <c r="C172" s="62">
        <f t="shared" si="12"/>
        <v>0</v>
      </c>
      <c r="D172" s="62">
        <f t="shared" si="12"/>
        <v>0</v>
      </c>
      <c r="E172" s="44">
        <f t="shared" si="10"/>
        <v>0</v>
      </c>
      <c r="F172" s="35" t="e">
        <f t="shared" si="11"/>
        <v>#DIV/0!</v>
      </c>
    </row>
    <row r="173" spans="1:10" x14ac:dyDescent="0.25">
      <c r="A173" s="116" t="s">
        <v>27</v>
      </c>
      <c r="B173" s="3" t="s">
        <v>5</v>
      </c>
      <c r="C173" s="56">
        <f>SUM(C174:C175)</f>
        <v>107027.3</v>
      </c>
      <c r="D173" s="63">
        <f>SUM(D174:D175)</f>
        <v>107022.65</v>
      </c>
      <c r="E173" s="45">
        <f t="shared" si="10"/>
        <v>4.6500000000087311</v>
      </c>
      <c r="F173" s="36">
        <f t="shared" si="11"/>
        <v>0.99995655314111442</v>
      </c>
    </row>
    <row r="174" spans="1:10" ht="18.75" customHeight="1" x14ac:dyDescent="0.25">
      <c r="A174" s="117"/>
      <c r="B174" s="3" t="s">
        <v>6</v>
      </c>
      <c r="C174" s="76">
        <v>17027.3</v>
      </c>
      <c r="D174" s="76">
        <v>17022.650000000001</v>
      </c>
      <c r="E174" s="45">
        <f t="shared" si="10"/>
        <v>4.6499999999978172</v>
      </c>
      <c r="F174" s="36">
        <f t="shared" si="11"/>
        <v>0.99972690914002815</v>
      </c>
    </row>
    <row r="175" spans="1:10" ht="56.25" x14ac:dyDescent="0.25">
      <c r="A175" s="117"/>
      <c r="B175" s="3" t="s">
        <v>7</v>
      </c>
      <c r="C175" s="64">
        <f>SUM(C176:C178)</f>
        <v>90000</v>
      </c>
      <c r="D175" s="64">
        <f>SUM(D176:D178)</f>
        <v>90000</v>
      </c>
      <c r="E175" s="46">
        <f t="shared" si="10"/>
        <v>0</v>
      </c>
      <c r="F175" s="36">
        <f t="shared" si="11"/>
        <v>1</v>
      </c>
    </row>
    <row r="176" spans="1:10" x14ac:dyDescent="0.25">
      <c r="A176" s="117"/>
      <c r="B176" s="3" t="s">
        <v>8</v>
      </c>
      <c r="C176" s="65">
        <v>0</v>
      </c>
      <c r="D176" s="65">
        <v>0</v>
      </c>
      <c r="E176" s="46">
        <f t="shared" si="10"/>
        <v>0</v>
      </c>
      <c r="F176" s="36" t="e">
        <f t="shared" si="11"/>
        <v>#DIV/0!</v>
      </c>
    </row>
    <row r="177" spans="1:8" x14ac:dyDescent="0.25">
      <c r="A177" s="117"/>
      <c r="B177" s="3" t="s">
        <v>9</v>
      </c>
      <c r="C177" s="64">
        <v>90000</v>
      </c>
      <c r="D177" s="64">
        <v>90000</v>
      </c>
      <c r="E177" s="46">
        <f t="shared" si="10"/>
        <v>0</v>
      </c>
      <c r="F177" s="36">
        <f t="shared" si="11"/>
        <v>1</v>
      </c>
    </row>
    <row r="178" spans="1:8" ht="37.5" x14ac:dyDescent="0.25">
      <c r="A178" s="118"/>
      <c r="B178" s="3" t="s">
        <v>10</v>
      </c>
      <c r="C178" s="65">
        <v>0</v>
      </c>
      <c r="D178" s="65">
        <v>0</v>
      </c>
      <c r="E178" s="46">
        <f t="shared" si="10"/>
        <v>0</v>
      </c>
      <c r="F178" s="36" t="e">
        <f t="shared" si="11"/>
        <v>#DIV/0!</v>
      </c>
    </row>
    <row r="179" spans="1:8" x14ac:dyDescent="0.25">
      <c r="A179" s="116" t="s">
        <v>28</v>
      </c>
      <c r="B179" s="3" t="s">
        <v>5</v>
      </c>
      <c r="C179" s="77">
        <f>SUM(C180:C181)</f>
        <v>42837.599999999999</v>
      </c>
      <c r="D179" s="77">
        <f>SUM(D180:D181)</f>
        <v>42569.27</v>
      </c>
      <c r="E179" s="45">
        <f t="shared" si="10"/>
        <v>268.33000000000175</v>
      </c>
      <c r="F179" s="36">
        <f t="shared" si="11"/>
        <v>0.99373611033297848</v>
      </c>
    </row>
    <row r="180" spans="1:8" ht="16.5" customHeight="1" x14ac:dyDescent="0.25">
      <c r="A180" s="117"/>
      <c r="B180" s="3" t="s">
        <v>6</v>
      </c>
      <c r="C180" s="76">
        <v>42837.599999999999</v>
      </c>
      <c r="D180" s="76">
        <v>42569.27</v>
      </c>
      <c r="E180" s="45">
        <f t="shared" si="10"/>
        <v>268.33000000000175</v>
      </c>
      <c r="F180" s="36">
        <f t="shared" si="11"/>
        <v>0.99373611033297848</v>
      </c>
    </row>
    <row r="181" spans="1:8" ht="56.25" x14ac:dyDescent="0.25">
      <c r="A181" s="117"/>
      <c r="B181" s="3" t="s">
        <v>7</v>
      </c>
      <c r="C181" s="65">
        <f>SUM(C182:C184)</f>
        <v>0</v>
      </c>
      <c r="D181" s="65">
        <f>SUM(D182:D184)</f>
        <v>0</v>
      </c>
      <c r="E181" s="46">
        <f t="shared" si="10"/>
        <v>0</v>
      </c>
      <c r="F181" s="36" t="e">
        <f t="shared" si="11"/>
        <v>#DIV/0!</v>
      </c>
    </row>
    <row r="182" spans="1:8" x14ac:dyDescent="0.25">
      <c r="A182" s="117"/>
      <c r="B182" s="3" t="s">
        <v>8</v>
      </c>
      <c r="C182" s="65">
        <v>0</v>
      </c>
      <c r="D182" s="65">
        <v>0</v>
      </c>
      <c r="E182" s="46">
        <f t="shared" si="10"/>
        <v>0</v>
      </c>
      <c r="F182" s="36" t="e">
        <f t="shared" si="11"/>
        <v>#DIV/0!</v>
      </c>
    </row>
    <row r="183" spans="1:8" x14ac:dyDescent="0.25">
      <c r="A183" s="117"/>
      <c r="B183" s="3" t="s">
        <v>9</v>
      </c>
      <c r="C183" s="65">
        <v>0</v>
      </c>
      <c r="D183" s="65">
        <v>0</v>
      </c>
      <c r="E183" s="46">
        <f t="shared" si="10"/>
        <v>0</v>
      </c>
      <c r="F183" s="36" t="e">
        <f t="shared" si="11"/>
        <v>#DIV/0!</v>
      </c>
    </row>
    <row r="184" spans="1:8" ht="37.5" x14ac:dyDescent="0.25">
      <c r="A184" s="118"/>
      <c r="B184" s="3" t="s">
        <v>10</v>
      </c>
      <c r="C184" s="65">
        <v>0</v>
      </c>
      <c r="D184" s="65">
        <v>0</v>
      </c>
      <c r="E184" s="46">
        <f t="shared" si="10"/>
        <v>0</v>
      </c>
      <c r="F184" s="36" t="e">
        <f t="shared" si="11"/>
        <v>#DIV/0!</v>
      </c>
    </row>
    <row r="185" spans="1:8" x14ac:dyDescent="0.25">
      <c r="A185" s="116" t="s">
        <v>31</v>
      </c>
      <c r="B185" s="3" t="s">
        <v>5</v>
      </c>
      <c r="C185" s="56">
        <f>SUM(C186:C187)</f>
        <v>3472204</v>
      </c>
      <c r="D185" s="56">
        <f>SUM(D186:D187)</f>
        <v>3413282.9</v>
      </c>
      <c r="E185" s="45">
        <f t="shared" si="10"/>
        <v>58921.100000000093</v>
      </c>
      <c r="F185" s="36">
        <f t="shared" si="11"/>
        <v>0.98303063414476799</v>
      </c>
    </row>
    <row r="186" spans="1:8" ht="18" customHeight="1" x14ac:dyDescent="0.25">
      <c r="A186" s="117"/>
      <c r="B186" s="3" t="s">
        <v>6</v>
      </c>
      <c r="C186" s="64">
        <v>3472204</v>
      </c>
      <c r="D186" s="64">
        <v>3413282.9</v>
      </c>
      <c r="E186" s="45">
        <f t="shared" si="10"/>
        <v>58921.100000000093</v>
      </c>
      <c r="F186" s="36">
        <f t="shared" si="11"/>
        <v>0.98303063414476799</v>
      </c>
    </row>
    <row r="187" spans="1:8" ht="56.25" x14ac:dyDescent="0.25">
      <c r="A187" s="117"/>
      <c r="B187" s="3" t="s">
        <v>7</v>
      </c>
      <c r="C187" s="65">
        <f>SUM(C188:C190)</f>
        <v>0</v>
      </c>
      <c r="D187" s="65">
        <f>SUM(D188:D190)</f>
        <v>0</v>
      </c>
      <c r="E187" s="46">
        <f t="shared" si="10"/>
        <v>0</v>
      </c>
      <c r="F187" s="36" t="e">
        <f t="shared" si="11"/>
        <v>#DIV/0!</v>
      </c>
    </row>
    <row r="188" spans="1:8" x14ac:dyDescent="0.25">
      <c r="A188" s="117"/>
      <c r="B188" s="3" t="s">
        <v>8</v>
      </c>
      <c r="C188" s="65">
        <v>0</v>
      </c>
      <c r="D188" s="65">
        <v>0</v>
      </c>
      <c r="E188" s="46">
        <f t="shared" si="10"/>
        <v>0</v>
      </c>
      <c r="F188" s="36" t="e">
        <f t="shared" si="11"/>
        <v>#DIV/0!</v>
      </c>
    </row>
    <row r="189" spans="1:8" x14ac:dyDescent="0.25">
      <c r="A189" s="117"/>
      <c r="B189" s="3" t="s">
        <v>9</v>
      </c>
      <c r="C189" s="65">
        <v>0</v>
      </c>
      <c r="D189" s="65">
        <v>0</v>
      </c>
      <c r="E189" s="46">
        <f t="shared" si="10"/>
        <v>0</v>
      </c>
      <c r="F189" s="36" t="e">
        <f t="shared" si="11"/>
        <v>#DIV/0!</v>
      </c>
    </row>
    <row r="190" spans="1:8" ht="37.5" x14ac:dyDescent="0.25">
      <c r="A190" s="118"/>
      <c r="B190" s="3" t="s">
        <v>10</v>
      </c>
      <c r="C190" s="65">
        <v>0</v>
      </c>
      <c r="D190" s="65">
        <v>0</v>
      </c>
      <c r="E190" s="46">
        <f t="shared" si="10"/>
        <v>0</v>
      </c>
      <c r="F190" s="36" t="e">
        <f t="shared" si="11"/>
        <v>#DIV/0!</v>
      </c>
    </row>
    <row r="191" spans="1:8" x14ac:dyDescent="0.25">
      <c r="A191" s="122" t="s">
        <v>42</v>
      </c>
      <c r="B191" s="17" t="s">
        <v>5</v>
      </c>
      <c r="C191" s="53">
        <f>SUM(C192:C193)</f>
        <v>21120.799999999999</v>
      </c>
      <c r="D191" s="53">
        <f>SUM(D192:D193)</f>
        <v>20826.3</v>
      </c>
      <c r="E191" s="42">
        <f t="shared" si="10"/>
        <v>294.5</v>
      </c>
      <c r="F191" s="41">
        <f t="shared" si="11"/>
        <v>0.9860563993788114</v>
      </c>
      <c r="H191" s="27">
        <f>D191/D281</f>
        <v>7.3445197109315197E-4</v>
      </c>
    </row>
    <row r="192" spans="1:8" ht="16.5" customHeight="1" x14ac:dyDescent="0.25">
      <c r="A192" s="123"/>
      <c r="B192" s="18" t="s">
        <v>6</v>
      </c>
      <c r="C192" s="61">
        <f>C198+C204</f>
        <v>21120.799999999999</v>
      </c>
      <c r="D192" s="61">
        <f>D198+D204</f>
        <v>20826.3</v>
      </c>
      <c r="E192" s="43">
        <f t="shared" si="10"/>
        <v>294.5</v>
      </c>
      <c r="F192" s="35">
        <f t="shared" si="11"/>
        <v>0.9860563993788114</v>
      </c>
    </row>
    <row r="193" spans="1:6" ht="56.25" x14ac:dyDescent="0.25">
      <c r="A193" s="123"/>
      <c r="B193" s="18" t="s">
        <v>7</v>
      </c>
      <c r="C193" s="62">
        <f>SUM(C194:C196)</f>
        <v>0</v>
      </c>
      <c r="D193" s="62">
        <f>SUM(D194:D196)</f>
        <v>0</v>
      </c>
      <c r="E193" s="44">
        <f t="shared" si="10"/>
        <v>0</v>
      </c>
      <c r="F193" s="35" t="e">
        <f t="shared" si="11"/>
        <v>#DIV/0!</v>
      </c>
    </row>
    <row r="194" spans="1:6" x14ac:dyDescent="0.25">
      <c r="A194" s="123"/>
      <c r="B194" s="18" t="s">
        <v>8</v>
      </c>
      <c r="C194" s="62">
        <f t="shared" ref="C194:D196" si="13">C200+C206</f>
        <v>0</v>
      </c>
      <c r="D194" s="62">
        <f t="shared" si="13"/>
        <v>0</v>
      </c>
      <c r="E194" s="44">
        <f t="shared" si="10"/>
        <v>0</v>
      </c>
      <c r="F194" s="35" t="e">
        <f t="shared" si="11"/>
        <v>#DIV/0!</v>
      </c>
    </row>
    <row r="195" spans="1:6" x14ac:dyDescent="0.25">
      <c r="A195" s="123"/>
      <c r="B195" s="18" t="s">
        <v>9</v>
      </c>
      <c r="C195" s="62">
        <f t="shared" si="13"/>
        <v>0</v>
      </c>
      <c r="D195" s="62">
        <f t="shared" si="13"/>
        <v>0</v>
      </c>
      <c r="E195" s="44">
        <f t="shared" si="10"/>
        <v>0</v>
      </c>
      <c r="F195" s="35" t="e">
        <f t="shared" si="11"/>
        <v>#DIV/0!</v>
      </c>
    </row>
    <row r="196" spans="1:6" ht="37.5" x14ac:dyDescent="0.25">
      <c r="A196" s="124"/>
      <c r="B196" s="18" t="s">
        <v>10</v>
      </c>
      <c r="C196" s="62">
        <f t="shared" si="13"/>
        <v>0</v>
      </c>
      <c r="D196" s="62">
        <f t="shared" si="13"/>
        <v>0</v>
      </c>
      <c r="E196" s="44">
        <f t="shared" si="10"/>
        <v>0</v>
      </c>
      <c r="F196" s="35" t="e">
        <f t="shared" si="11"/>
        <v>#DIV/0!</v>
      </c>
    </row>
    <row r="197" spans="1:6" x14ac:dyDescent="0.25">
      <c r="A197" s="116" t="s">
        <v>29</v>
      </c>
      <c r="B197" s="3" t="s">
        <v>5</v>
      </c>
      <c r="C197" s="56">
        <f>SUM(C198:C199)</f>
        <v>19426.8</v>
      </c>
      <c r="D197" s="56">
        <f>SUM(D198:D199)</f>
        <v>19137.5</v>
      </c>
      <c r="E197" s="45">
        <f t="shared" si="10"/>
        <v>289.29999999999927</v>
      </c>
      <c r="F197" s="36">
        <f t="shared" si="11"/>
        <v>0.9851082010418597</v>
      </c>
    </row>
    <row r="198" spans="1:6" ht="15" customHeight="1" x14ac:dyDescent="0.25">
      <c r="A198" s="117"/>
      <c r="B198" s="3" t="s">
        <v>6</v>
      </c>
      <c r="C198" s="64">
        <v>19426.8</v>
      </c>
      <c r="D198" s="64">
        <v>19137.5</v>
      </c>
      <c r="E198" s="45">
        <f t="shared" ref="E198:E262" si="14">C198-D198</f>
        <v>289.29999999999927</v>
      </c>
      <c r="F198" s="36">
        <f t="shared" ref="F198:F262" si="15">D198/C198</f>
        <v>0.9851082010418597</v>
      </c>
    </row>
    <row r="199" spans="1:6" ht="56.25" x14ac:dyDescent="0.25">
      <c r="A199" s="117"/>
      <c r="B199" s="3" t="s">
        <v>7</v>
      </c>
      <c r="C199" s="65">
        <f>SUM(C200:C202)</f>
        <v>0</v>
      </c>
      <c r="D199" s="65">
        <f>SUM(D200:D202)</f>
        <v>0</v>
      </c>
      <c r="E199" s="46">
        <f t="shared" si="14"/>
        <v>0</v>
      </c>
      <c r="F199" s="36" t="e">
        <f t="shared" si="15"/>
        <v>#DIV/0!</v>
      </c>
    </row>
    <row r="200" spans="1:6" x14ac:dyDescent="0.25">
      <c r="A200" s="117"/>
      <c r="B200" s="3" t="s">
        <v>8</v>
      </c>
      <c r="C200" s="65">
        <v>0</v>
      </c>
      <c r="D200" s="65">
        <v>0</v>
      </c>
      <c r="E200" s="46">
        <f t="shared" si="14"/>
        <v>0</v>
      </c>
      <c r="F200" s="36" t="e">
        <f t="shared" si="15"/>
        <v>#DIV/0!</v>
      </c>
    </row>
    <row r="201" spans="1:6" x14ac:dyDescent="0.25">
      <c r="A201" s="117"/>
      <c r="B201" s="3" t="s">
        <v>9</v>
      </c>
      <c r="C201" s="65">
        <v>0</v>
      </c>
      <c r="D201" s="65">
        <v>0</v>
      </c>
      <c r="E201" s="46">
        <f t="shared" si="14"/>
        <v>0</v>
      </c>
      <c r="F201" s="36" t="e">
        <f t="shared" si="15"/>
        <v>#DIV/0!</v>
      </c>
    </row>
    <row r="202" spans="1:6" ht="37.5" x14ac:dyDescent="0.25">
      <c r="A202" s="118"/>
      <c r="B202" s="3" t="s">
        <v>10</v>
      </c>
      <c r="C202" s="65">
        <v>0</v>
      </c>
      <c r="D202" s="65">
        <v>0</v>
      </c>
      <c r="E202" s="46">
        <f t="shared" si="14"/>
        <v>0</v>
      </c>
      <c r="F202" s="36" t="e">
        <f t="shared" si="15"/>
        <v>#DIV/0!</v>
      </c>
    </row>
    <row r="203" spans="1:6" x14ac:dyDescent="0.25">
      <c r="A203" s="116" t="s">
        <v>30</v>
      </c>
      <c r="B203" s="3" t="s">
        <v>5</v>
      </c>
      <c r="C203" s="56">
        <f>SUM(C204:C205)</f>
        <v>1694</v>
      </c>
      <c r="D203" s="56">
        <f>SUM(D204:D205)</f>
        <v>1688.8</v>
      </c>
      <c r="E203" s="45">
        <f t="shared" si="14"/>
        <v>5.2000000000000455</v>
      </c>
      <c r="F203" s="36">
        <f t="shared" si="15"/>
        <v>0.99693034238488776</v>
      </c>
    </row>
    <row r="204" spans="1:6" ht="18" customHeight="1" x14ac:dyDescent="0.25">
      <c r="A204" s="117"/>
      <c r="B204" s="3" t="s">
        <v>6</v>
      </c>
      <c r="C204" s="64">
        <v>1694</v>
      </c>
      <c r="D204" s="64">
        <v>1688.8</v>
      </c>
      <c r="E204" s="45">
        <f t="shared" si="14"/>
        <v>5.2000000000000455</v>
      </c>
      <c r="F204" s="36">
        <f t="shared" si="15"/>
        <v>0.99693034238488776</v>
      </c>
    </row>
    <row r="205" spans="1:6" ht="56.25" x14ac:dyDescent="0.25">
      <c r="A205" s="117"/>
      <c r="B205" s="3" t="s">
        <v>7</v>
      </c>
      <c r="C205" s="65">
        <f>SUM(C206:C208)</f>
        <v>0</v>
      </c>
      <c r="D205" s="65">
        <f>SUM(D206:D208)</f>
        <v>0</v>
      </c>
      <c r="E205" s="46">
        <f t="shared" si="14"/>
        <v>0</v>
      </c>
      <c r="F205" s="36" t="e">
        <f t="shared" si="15"/>
        <v>#DIV/0!</v>
      </c>
    </row>
    <row r="206" spans="1:6" x14ac:dyDescent="0.25">
      <c r="A206" s="117"/>
      <c r="B206" s="3" t="s">
        <v>8</v>
      </c>
      <c r="C206" s="65">
        <v>0</v>
      </c>
      <c r="D206" s="65">
        <v>0</v>
      </c>
      <c r="E206" s="46">
        <f t="shared" si="14"/>
        <v>0</v>
      </c>
      <c r="F206" s="36" t="e">
        <f t="shared" si="15"/>
        <v>#DIV/0!</v>
      </c>
    </row>
    <row r="207" spans="1:6" x14ac:dyDescent="0.25">
      <c r="A207" s="117"/>
      <c r="B207" s="3" t="s">
        <v>9</v>
      </c>
      <c r="C207" s="65">
        <v>0</v>
      </c>
      <c r="D207" s="65">
        <v>0</v>
      </c>
      <c r="E207" s="46">
        <f t="shared" si="14"/>
        <v>0</v>
      </c>
      <c r="F207" s="36" t="e">
        <f t="shared" si="15"/>
        <v>#DIV/0!</v>
      </c>
    </row>
    <row r="208" spans="1:6" ht="37.5" x14ac:dyDescent="0.25">
      <c r="A208" s="118"/>
      <c r="B208" s="3" t="s">
        <v>10</v>
      </c>
      <c r="C208" s="65">
        <v>0</v>
      </c>
      <c r="D208" s="65">
        <v>0</v>
      </c>
      <c r="E208" s="46">
        <f t="shared" si="14"/>
        <v>0</v>
      </c>
      <c r="F208" s="36" t="e">
        <f t="shared" si="15"/>
        <v>#DIV/0!</v>
      </c>
    </row>
    <row r="209" spans="1:9" x14ac:dyDescent="0.25">
      <c r="A209" s="122" t="s">
        <v>41</v>
      </c>
      <c r="B209" s="17" t="s">
        <v>5</v>
      </c>
      <c r="C209" s="53">
        <f>SUM(C210:C211)</f>
        <v>11606.7</v>
      </c>
      <c r="D209" s="53">
        <f>SUM(D210:D211)</f>
        <v>10876.6</v>
      </c>
      <c r="E209" s="42">
        <f t="shared" si="14"/>
        <v>730.10000000000036</v>
      </c>
      <c r="F209" s="41">
        <f t="shared" si="15"/>
        <v>0.93709667691936549</v>
      </c>
      <c r="H209" s="27">
        <f>D209/D281</f>
        <v>3.8356982799593679E-4</v>
      </c>
    </row>
    <row r="210" spans="1:9" ht="18.75" customHeight="1" x14ac:dyDescent="0.25">
      <c r="A210" s="123"/>
      <c r="B210" s="18" t="s">
        <v>6</v>
      </c>
      <c r="C210" s="61">
        <v>11606.7</v>
      </c>
      <c r="D210" s="61">
        <v>10876.6</v>
      </c>
      <c r="E210" s="43">
        <f t="shared" si="14"/>
        <v>730.10000000000036</v>
      </c>
      <c r="F210" s="35">
        <f t="shared" si="15"/>
        <v>0.93709667691936549</v>
      </c>
    </row>
    <row r="211" spans="1:9" ht="56.25" x14ac:dyDescent="0.25">
      <c r="A211" s="123"/>
      <c r="B211" s="18" t="s">
        <v>7</v>
      </c>
      <c r="C211" s="62">
        <f>SUM(C212:C214)</f>
        <v>0</v>
      </c>
      <c r="D211" s="62">
        <f>SUM(D212:D214)</f>
        <v>0</v>
      </c>
      <c r="E211" s="44">
        <f t="shared" si="14"/>
        <v>0</v>
      </c>
      <c r="F211" s="35" t="e">
        <f t="shared" si="15"/>
        <v>#DIV/0!</v>
      </c>
    </row>
    <row r="212" spans="1:9" x14ac:dyDescent="0.25">
      <c r="A212" s="123"/>
      <c r="B212" s="18" t="s">
        <v>8</v>
      </c>
      <c r="C212" s="62">
        <v>0</v>
      </c>
      <c r="D212" s="62">
        <v>0</v>
      </c>
      <c r="E212" s="44">
        <f t="shared" si="14"/>
        <v>0</v>
      </c>
      <c r="F212" s="35" t="e">
        <f t="shared" si="15"/>
        <v>#DIV/0!</v>
      </c>
    </row>
    <row r="213" spans="1:9" x14ac:dyDescent="0.25">
      <c r="A213" s="123"/>
      <c r="B213" s="18" t="s">
        <v>9</v>
      </c>
      <c r="C213" s="62">
        <v>0</v>
      </c>
      <c r="D213" s="62">
        <v>0</v>
      </c>
      <c r="E213" s="44">
        <f t="shared" si="14"/>
        <v>0</v>
      </c>
      <c r="F213" s="35" t="e">
        <f t="shared" si="15"/>
        <v>#DIV/0!</v>
      </c>
    </row>
    <row r="214" spans="1:9" ht="37.5" x14ac:dyDescent="0.25">
      <c r="A214" s="124"/>
      <c r="B214" s="18" t="s">
        <v>10</v>
      </c>
      <c r="C214" s="62">
        <v>0</v>
      </c>
      <c r="D214" s="62">
        <v>0</v>
      </c>
      <c r="E214" s="44">
        <f t="shared" si="14"/>
        <v>0</v>
      </c>
      <c r="F214" s="35" t="e">
        <f t="shared" si="15"/>
        <v>#DIV/0!</v>
      </c>
    </row>
    <row r="215" spans="1:9" x14ac:dyDescent="0.25">
      <c r="A215" s="122" t="s">
        <v>40</v>
      </c>
      <c r="B215" s="17" t="s">
        <v>5</v>
      </c>
      <c r="C215" s="53">
        <f>SUM(C216:C217)</f>
        <v>52977.3</v>
      </c>
      <c r="D215" s="53">
        <f>SUM(D216:D217)</f>
        <v>48001.9</v>
      </c>
      <c r="E215" s="42">
        <f t="shared" si="14"/>
        <v>4975.4000000000015</v>
      </c>
      <c r="F215" s="41">
        <f t="shared" si="15"/>
        <v>0.90608430403210427</v>
      </c>
      <c r="H215" s="27">
        <f>D215/D281</f>
        <v>1.6928158180385558E-3</v>
      </c>
    </row>
    <row r="216" spans="1:9" ht="18.75" customHeight="1" x14ac:dyDescent="0.25">
      <c r="A216" s="123"/>
      <c r="B216" s="18" t="s">
        <v>6</v>
      </c>
      <c r="C216" s="61">
        <v>52977.3</v>
      </c>
      <c r="D216" s="61">
        <v>48001.9</v>
      </c>
      <c r="E216" s="43">
        <f t="shared" si="14"/>
        <v>4975.4000000000015</v>
      </c>
      <c r="F216" s="35">
        <f t="shared" si="15"/>
        <v>0.90608430403210427</v>
      </c>
    </row>
    <row r="217" spans="1:9" ht="56.25" x14ac:dyDescent="0.25">
      <c r="A217" s="123"/>
      <c r="B217" s="18" t="s">
        <v>7</v>
      </c>
      <c r="C217" s="61">
        <f>SUM(C218:C220)</f>
        <v>0</v>
      </c>
      <c r="D217" s="61">
        <f>SUM(D218:D220)</f>
        <v>0</v>
      </c>
      <c r="E217" s="44">
        <f t="shared" si="14"/>
        <v>0</v>
      </c>
      <c r="F217" s="35" t="e">
        <f t="shared" si="15"/>
        <v>#DIV/0!</v>
      </c>
    </row>
    <row r="218" spans="1:9" x14ac:dyDescent="0.25">
      <c r="A218" s="123"/>
      <c r="B218" s="18" t="s">
        <v>8</v>
      </c>
      <c r="C218" s="62">
        <v>0</v>
      </c>
      <c r="D218" s="62">
        <v>0</v>
      </c>
      <c r="E218" s="44">
        <f t="shared" si="14"/>
        <v>0</v>
      </c>
      <c r="F218" s="35" t="e">
        <f>D218/C218</f>
        <v>#DIV/0!</v>
      </c>
    </row>
    <row r="219" spans="1:9" x14ac:dyDescent="0.25">
      <c r="A219" s="123"/>
      <c r="B219" s="18" t="s">
        <v>9</v>
      </c>
      <c r="C219" s="73">
        <v>0</v>
      </c>
      <c r="D219" s="73">
        <v>0</v>
      </c>
      <c r="E219" s="44">
        <f t="shared" si="14"/>
        <v>0</v>
      </c>
      <c r="F219" s="35" t="e">
        <f t="shared" si="15"/>
        <v>#DIV/0!</v>
      </c>
    </row>
    <row r="220" spans="1:9" ht="37.5" x14ac:dyDescent="0.25">
      <c r="A220" s="124"/>
      <c r="B220" s="18" t="s">
        <v>10</v>
      </c>
      <c r="C220" s="62">
        <v>0</v>
      </c>
      <c r="D220" s="62">
        <v>0</v>
      </c>
      <c r="E220" s="44">
        <f t="shared" si="14"/>
        <v>0</v>
      </c>
      <c r="F220" s="35" t="e">
        <f t="shared" si="15"/>
        <v>#DIV/0!</v>
      </c>
    </row>
    <row r="221" spans="1:9" x14ac:dyDescent="0.25">
      <c r="A221" s="122" t="s">
        <v>39</v>
      </c>
      <c r="B221" s="17" t="s">
        <v>5</v>
      </c>
      <c r="C221" s="53">
        <f>C222+C223</f>
        <v>203061.69999999998</v>
      </c>
      <c r="D221" s="72">
        <f>D222+D223</f>
        <v>207983.61</v>
      </c>
      <c r="E221" s="42">
        <f t="shared" si="14"/>
        <v>-4921.9100000000035</v>
      </c>
      <c r="F221" s="40">
        <f t="shared" si="15"/>
        <v>1.0242384949993031</v>
      </c>
      <c r="H221" s="27">
        <f>D221/D281</f>
        <v>7.3346668548695355E-3</v>
      </c>
      <c r="I221" s="7">
        <f>D221-D226</f>
        <v>3832.1999999999825</v>
      </c>
    </row>
    <row r="222" spans="1:9" ht="18.75" customHeight="1" x14ac:dyDescent="0.25">
      <c r="A222" s="123"/>
      <c r="B222" s="18" t="s">
        <v>6</v>
      </c>
      <c r="C222" s="61">
        <v>3686.9</v>
      </c>
      <c r="D222" s="61">
        <v>3677.8</v>
      </c>
      <c r="E222" s="43">
        <f t="shared" si="14"/>
        <v>9.0999999999999091</v>
      </c>
      <c r="F222" s="35">
        <f t="shared" si="15"/>
        <v>0.99753180178469725</v>
      </c>
    </row>
    <row r="223" spans="1:9" ht="56.25" x14ac:dyDescent="0.25">
      <c r="A223" s="123"/>
      <c r="B223" s="18" t="s">
        <v>7</v>
      </c>
      <c r="C223" s="61">
        <f>SUM(C224:C226)</f>
        <v>199374.8</v>
      </c>
      <c r="D223" s="61">
        <f>SUM(D224:D226)</f>
        <v>204305.81</v>
      </c>
      <c r="E223" s="43">
        <f t="shared" si="14"/>
        <v>-4931.0100000000093</v>
      </c>
      <c r="F223" s="35">
        <f t="shared" si="15"/>
        <v>1.024732363367888</v>
      </c>
    </row>
    <row r="224" spans="1:9" x14ac:dyDescent="0.25">
      <c r="A224" s="123"/>
      <c r="B224" s="18" t="s">
        <v>8</v>
      </c>
      <c r="C224" s="62">
        <v>0</v>
      </c>
      <c r="D224" s="62">
        <v>0</v>
      </c>
      <c r="E224" s="44">
        <f t="shared" si="14"/>
        <v>0</v>
      </c>
      <c r="F224" s="35" t="e">
        <f t="shared" si="15"/>
        <v>#DIV/0!</v>
      </c>
    </row>
    <row r="225" spans="1:8" x14ac:dyDescent="0.25">
      <c r="A225" s="123"/>
      <c r="B225" s="18" t="s">
        <v>9</v>
      </c>
      <c r="C225" s="61">
        <v>154.5</v>
      </c>
      <c r="D225" s="61">
        <v>154.4</v>
      </c>
      <c r="E225" s="44">
        <f t="shared" si="14"/>
        <v>9.9999999999994316E-2</v>
      </c>
      <c r="F225" s="35">
        <f t="shared" si="15"/>
        <v>0.9993527508090615</v>
      </c>
    </row>
    <row r="226" spans="1:8" ht="37.5" x14ac:dyDescent="0.25">
      <c r="A226" s="123"/>
      <c r="B226" s="21" t="s">
        <v>10</v>
      </c>
      <c r="C226" s="61">
        <v>199220.3</v>
      </c>
      <c r="D226" s="61">
        <v>204151.41</v>
      </c>
      <c r="E226" s="43">
        <f t="shared" si="14"/>
        <v>-4931.1100000000151</v>
      </c>
      <c r="F226" s="35">
        <f t="shared" si="15"/>
        <v>1.0247520458507493</v>
      </c>
    </row>
    <row r="227" spans="1:8" ht="18.75" customHeight="1" x14ac:dyDescent="0.25">
      <c r="A227" s="122" t="s">
        <v>38</v>
      </c>
      <c r="B227" s="17" t="s">
        <v>5</v>
      </c>
      <c r="C227" s="53">
        <f>SUM(C228:C229)</f>
        <v>150734.20000000001</v>
      </c>
      <c r="D227" s="53">
        <f>SUM(D228:D229)</f>
        <v>147328.80000000002</v>
      </c>
      <c r="E227" s="42">
        <f t="shared" si="14"/>
        <v>3405.3999999999942</v>
      </c>
      <c r="F227" s="41">
        <f t="shared" si="15"/>
        <v>0.97740791406329819</v>
      </c>
      <c r="H227" s="27">
        <f>D227/D281</f>
        <v>5.1956385704032305E-3</v>
      </c>
    </row>
    <row r="228" spans="1:8" ht="18.75" customHeight="1" x14ac:dyDescent="0.25">
      <c r="A228" s="123"/>
      <c r="B228" s="18" t="s">
        <v>6</v>
      </c>
      <c r="C228" s="61">
        <f t="shared" ref="C228:D232" si="16">C234+C240+C246</f>
        <v>96408.3</v>
      </c>
      <c r="D228" s="61">
        <f t="shared" si="16"/>
        <v>93143.700000000012</v>
      </c>
      <c r="E228" s="43">
        <f t="shared" si="14"/>
        <v>3264.5999999999913</v>
      </c>
      <c r="F228" s="35">
        <f t="shared" si="15"/>
        <v>0.96613777029571113</v>
      </c>
    </row>
    <row r="229" spans="1:8" ht="53.25" customHeight="1" x14ac:dyDescent="0.25">
      <c r="A229" s="123"/>
      <c r="B229" s="18" t="s">
        <v>7</v>
      </c>
      <c r="C229" s="61">
        <f t="shared" si="16"/>
        <v>54325.9</v>
      </c>
      <c r="D229" s="61">
        <f t="shared" si="16"/>
        <v>54185.1</v>
      </c>
      <c r="E229" s="44">
        <f t="shared" si="14"/>
        <v>140.80000000000291</v>
      </c>
      <c r="F229" s="35">
        <f t="shared" si="15"/>
        <v>0.99740823437807746</v>
      </c>
    </row>
    <row r="230" spans="1:8" x14ac:dyDescent="0.25">
      <c r="A230" s="123"/>
      <c r="B230" s="18" t="s">
        <v>8</v>
      </c>
      <c r="C230" s="62">
        <f t="shared" si="16"/>
        <v>0</v>
      </c>
      <c r="D230" s="62">
        <f t="shared" si="16"/>
        <v>0</v>
      </c>
      <c r="E230" s="44">
        <f t="shared" si="14"/>
        <v>0</v>
      </c>
      <c r="F230" s="35" t="e">
        <f t="shared" si="15"/>
        <v>#DIV/0!</v>
      </c>
    </row>
    <row r="231" spans="1:8" ht="18" customHeight="1" x14ac:dyDescent="0.25">
      <c r="A231" s="123"/>
      <c r="B231" s="18" t="s">
        <v>9</v>
      </c>
      <c r="C231" s="61">
        <f t="shared" si="16"/>
        <v>53827.7</v>
      </c>
      <c r="D231" s="61">
        <f t="shared" si="16"/>
        <v>53686.9</v>
      </c>
      <c r="E231" s="44">
        <f t="shared" si="14"/>
        <v>140.79999999999563</v>
      </c>
      <c r="F231" s="35">
        <f t="shared" si="15"/>
        <v>0.99738424640101664</v>
      </c>
    </row>
    <row r="232" spans="1:8" ht="36.75" customHeight="1" x14ac:dyDescent="0.25">
      <c r="A232" s="123"/>
      <c r="B232" s="21" t="s">
        <v>10</v>
      </c>
      <c r="C232" s="62">
        <f t="shared" si="16"/>
        <v>498.2</v>
      </c>
      <c r="D232" s="62">
        <f t="shared" si="16"/>
        <v>498.2</v>
      </c>
      <c r="E232" s="44">
        <f t="shared" si="14"/>
        <v>0</v>
      </c>
      <c r="F232" s="35">
        <f t="shared" si="15"/>
        <v>1</v>
      </c>
    </row>
    <row r="233" spans="1:8" x14ac:dyDescent="0.25">
      <c r="A233" s="116" t="s">
        <v>62</v>
      </c>
      <c r="B233" s="3" t="s">
        <v>5</v>
      </c>
      <c r="C233" s="56">
        <f>SUM(C234:C235)</f>
        <v>59061.4</v>
      </c>
      <c r="D233" s="56">
        <f>SUM(D234:D235)</f>
        <v>57115.4</v>
      </c>
      <c r="E233" s="45">
        <f t="shared" si="14"/>
        <v>1946</v>
      </c>
      <c r="F233" s="36">
        <f t="shared" si="15"/>
        <v>0.96705123820295491</v>
      </c>
    </row>
    <row r="234" spans="1:8" ht="15" customHeight="1" x14ac:dyDescent="0.25">
      <c r="A234" s="117"/>
      <c r="B234" s="3" t="s">
        <v>6</v>
      </c>
      <c r="C234" s="64">
        <v>59061.4</v>
      </c>
      <c r="D234" s="64">
        <v>57115.4</v>
      </c>
      <c r="E234" s="45">
        <f t="shared" ref="E234:E244" si="17">C234-D234</f>
        <v>1946</v>
      </c>
      <c r="F234" s="36">
        <f t="shared" ref="F234:F244" si="18">D234/C234</f>
        <v>0.96705123820295491</v>
      </c>
    </row>
    <row r="235" spans="1:8" ht="56.25" x14ac:dyDescent="0.25">
      <c r="A235" s="117"/>
      <c r="B235" s="3" t="s">
        <v>7</v>
      </c>
      <c r="C235" s="65">
        <f>SUM(C236:C238)</f>
        <v>0</v>
      </c>
      <c r="D235" s="65">
        <f>SUM(D236:D238)</f>
        <v>0</v>
      </c>
      <c r="E235" s="46">
        <f t="shared" si="17"/>
        <v>0</v>
      </c>
      <c r="F235" s="36" t="e">
        <f t="shared" si="18"/>
        <v>#DIV/0!</v>
      </c>
    </row>
    <row r="236" spans="1:8" x14ac:dyDescent="0.25">
      <c r="A236" s="117"/>
      <c r="B236" s="3" t="s">
        <v>8</v>
      </c>
      <c r="C236" s="65">
        <v>0</v>
      </c>
      <c r="D236" s="65">
        <v>0</v>
      </c>
      <c r="E236" s="46">
        <f t="shared" si="17"/>
        <v>0</v>
      </c>
      <c r="F236" s="36" t="e">
        <f t="shared" si="18"/>
        <v>#DIV/0!</v>
      </c>
    </row>
    <row r="237" spans="1:8" x14ac:dyDescent="0.25">
      <c r="A237" s="117"/>
      <c r="B237" s="3" t="s">
        <v>9</v>
      </c>
      <c r="C237" s="65">
        <v>0</v>
      </c>
      <c r="D237" s="65">
        <v>0</v>
      </c>
      <c r="E237" s="46">
        <f t="shared" si="17"/>
        <v>0</v>
      </c>
      <c r="F237" s="36" t="e">
        <f t="shared" si="18"/>
        <v>#DIV/0!</v>
      </c>
    </row>
    <row r="238" spans="1:8" ht="37.5" x14ac:dyDescent="0.25">
      <c r="A238" s="118"/>
      <c r="B238" s="3" t="s">
        <v>10</v>
      </c>
      <c r="C238" s="65">
        <v>0</v>
      </c>
      <c r="D238" s="65">
        <v>0</v>
      </c>
      <c r="E238" s="46">
        <f t="shared" si="17"/>
        <v>0</v>
      </c>
      <c r="F238" s="36" t="e">
        <f t="shared" si="18"/>
        <v>#DIV/0!</v>
      </c>
    </row>
    <row r="239" spans="1:8" x14ac:dyDescent="0.25">
      <c r="A239" s="116" t="s">
        <v>63</v>
      </c>
      <c r="B239" s="3" t="s">
        <v>5</v>
      </c>
      <c r="C239" s="56">
        <f>SUM(C240:C241)</f>
        <v>52272.4</v>
      </c>
      <c r="D239" s="56">
        <f>SUM(D240:D241)</f>
        <v>52259.1</v>
      </c>
      <c r="E239" s="45">
        <f t="shared" si="17"/>
        <v>13.30000000000291</v>
      </c>
      <c r="F239" s="36">
        <f t="shared" si="18"/>
        <v>0.99974556362439826</v>
      </c>
    </row>
    <row r="240" spans="1:8" ht="18" customHeight="1" x14ac:dyDescent="0.25">
      <c r="A240" s="117"/>
      <c r="B240" s="3" t="s">
        <v>6</v>
      </c>
      <c r="C240" s="64">
        <v>2891.3</v>
      </c>
      <c r="D240" s="64">
        <v>2878</v>
      </c>
      <c r="E240" s="45">
        <f t="shared" si="17"/>
        <v>13.300000000000182</v>
      </c>
      <c r="F240" s="36">
        <f t="shared" si="18"/>
        <v>0.99539999308269633</v>
      </c>
    </row>
    <row r="241" spans="1:6" ht="56.25" x14ac:dyDescent="0.25">
      <c r="A241" s="117"/>
      <c r="B241" s="3" t="s">
        <v>7</v>
      </c>
      <c r="C241" s="65">
        <f>SUM(C242:C244)</f>
        <v>49381.1</v>
      </c>
      <c r="D241" s="65">
        <f>SUM(D242:D244)</f>
        <v>49381.1</v>
      </c>
      <c r="E241" s="46">
        <f t="shared" si="17"/>
        <v>0</v>
      </c>
      <c r="F241" s="36">
        <f t="shared" si="18"/>
        <v>1</v>
      </c>
    </row>
    <row r="242" spans="1:6" x14ac:dyDescent="0.25">
      <c r="A242" s="117"/>
      <c r="B242" s="3" t="s">
        <v>8</v>
      </c>
      <c r="C242" s="65">
        <v>0</v>
      </c>
      <c r="D242" s="65">
        <v>0</v>
      </c>
      <c r="E242" s="46">
        <f t="shared" si="17"/>
        <v>0</v>
      </c>
      <c r="F242" s="36" t="e">
        <f t="shared" si="18"/>
        <v>#DIV/0!</v>
      </c>
    </row>
    <row r="243" spans="1:6" x14ac:dyDescent="0.25">
      <c r="A243" s="117"/>
      <c r="B243" s="3" t="s">
        <v>9</v>
      </c>
      <c r="C243" s="65">
        <v>49381.1</v>
      </c>
      <c r="D243" s="65">
        <v>49381.1</v>
      </c>
      <c r="E243" s="46">
        <f t="shared" si="17"/>
        <v>0</v>
      </c>
      <c r="F243" s="36">
        <f t="shared" si="18"/>
        <v>1</v>
      </c>
    </row>
    <row r="244" spans="1:6" ht="37.5" x14ac:dyDescent="0.25">
      <c r="A244" s="118"/>
      <c r="B244" s="3" t="s">
        <v>10</v>
      </c>
      <c r="C244" s="65">
        <v>0</v>
      </c>
      <c r="D244" s="65">
        <v>0</v>
      </c>
      <c r="E244" s="46">
        <f t="shared" si="17"/>
        <v>0</v>
      </c>
      <c r="F244" s="36" t="e">
        <f t="shared" si="18"/>
        <v>#DIV/0!</v>
      </c>
    </row>
    <row r="245" spans="1:6" x14ac:dyDescent="0.25">
      <c r="A245" s="116" t="s">
        <v>64</v>
      </c>
      <c r="B245" s="3" t="s">
        <v>5</v>
      </c>
      <c r="C245" s="56">
        <f>SUM(C246:C247)</f>
        <v>39400.400000000001</v>
      </c>
      <c r="D245" s="56">
        <f>SUM(D246:D247)</f>
        <v>37954.300000000003</v>
      </c>
      <c r="E245" s="45">
        <f t="shared" ref="E245:E250" si="19">C245-D245</f>
        <v>1446.0999999999985</v>
      </c>
      <c r="F245" s="36">
        <f t="shared" ref="F245:F250" si="20">D245/C245</f>
        <v>0.96329732693069114</v>
      </c>
    </row>
    <row r="246" spans="1:6" ht="18" customHeight="1" x14ac:dyDescent="0.25">
      <c r="A246" s="117"/>
      <c r="B246" s="3" t="s">
        <v>6</v>
      </c>
      <c r="C246" s="64">
        <v>34455.599999999999</v>
      </c>
      <c r="D246" s="64">
        <v>33150.300000000003</v>
      </c>
      <c r="E246" s="45">
        <f t="shared" si="19"/>
        <v>1305.2999999999956</v>
      </c>
      <c r="F246" s="36">
        <f t="shared" si="20"/>
        <v>0.96211646292620079</v>
      </c>
    </row>
    <row r="247" spans="1:6" ht="56.25" x14ac:dyDescent="0.25">
      <c r="A247" s="117"/>
      <c r="B247" s="3" t="s">
        <v>7</v>
      </c>
      <c r="C247" s="65">
        <f>SUM(C248:C250)</f>
        <v>4944.8</v>
      </c>
      <c r="D247" s="65">
        <f>SUM(D248:D250)</f>
        <v>4804</v>
      </c>
      <c r="E247" s="46">
        <f t="shared" si="19"/>
        <v>140.80000000000018</v>
      </c>
      <c r="F247" s="36">
        <f t="shared" si="20"/>
        <v>0.97152564309982203</v>
      </c>
    </row>
    <row r="248" spans="1:6" x14ac:dyDescent="0.25">
      <c r="A248" s="117"/>
      <c r="B248" s="3" t="s">
        <v>8</v>
      </c>
      <c r="C248" s="65">
        <v>0</v>
      </c>
      <c r="D248" s="65">
        <v>0</v>
      </c>
      <c r="E248" s="46">
        <f t="shared" si="19"/>
        <v>0</v>
      </c>
      <c r="F248" s="36" t="e">
        <f t="shared" si="20"/>
        <v>#DIV/0!</v>
      </c>
    </row>
    <row r="249" spans="1:6" x14ac:dyDescent="0.25">
      <c r="A249" s="117"/>
      <c r="B249" s="3" t="s">
        <v>9</v>
      </c>
      <c r="C249" s="65">
        <v>4446.6000000000004</v>
      </c>
      <c r="D249" s="65">
        <v>4305.8</v>
      </c>
      <c r="E249" s="46">
        <f t="shared" si="19"/>
        <v>140.80000000000018</v>
      </c>
      <c r="F249" s="36">
        <f t="shared" si="20"/>
        <v>0.96833535735168441</v>
      </c>
    </row>
    <row r="250" spans="1:6" ht="37.5" x14ac:dyDescent="0.25">
      <c r="A250" s="118"/>
      <c r="B250" s="3" t="s">
        <v>10</v>
      </c>
      <c r="C250" s="65">
        <v>498.2</v>
      </c>
      <c r="D250" s="65">
        <v>498.2</v>
      </c>
      <c r="E250" s="46">
        <f t="shared" si="19"/>
        <v>0</v>
      </c>
      <c r="F250" s="36">
        <f t="shared" si="20"/>
        <v>1</v>
      </c>
    </row>
    <row r="251" spans="1:6" x14ac:dyDescent="0.25">
      <c r="A251" s="122" t="s">
        <v>37</v>
      </c>
      <c r="B251" s="17" t="s">
        <v>5</v>
      </c>
      <c r="C251" s="53">
        <f>C252+C253</f>
        <v>116995.1</v>
      </c>
      <c r="D251" s="53">
        <f>D252+D253</f>
        <v>113830.6</v>
      </c>
      <c r="E251" s="42">
        <f t="shared" si="14"/>
        <v>3164.5</v>
      </c>
      <c r="F251" s="41">
        <f>D251/C251</f>
        <v>0.97295185866758527</v>
      </c>
    </row>
    <row r="252" spans="1:6" ht="16.5" customHeight="1" x14ac:dyDescent="0.25">
      <c r="A252" s="123"/>
      <c r="B252" s="18" t="s">
        <v>6</v>
      </c>
      <c r="C252" s="67">
        <v>116541.5</v>
      </c>
      <c r="D252" s="61">
        <v>113377</v>
      </c>
      <c r="E252" s="43">
        <f t="shared" si="14"/>
        <v>3164.5</v>
      </c>
      <c r="F252" s="35">
        <f t="shared" si="15"/>
        <v>0.97284658254784773</v>
      </c>
    </row>
    <row r="253" spans="1:6" ht="55.5" customHeight="1" x14ac:dyDescent="0.25">
      <c r="A253" s="123"/>
      <c r="B253" s="18" t="s">
        <v>7</v>
      </c>
      <c r="C253" s="61">
        <f>SUM(C254:C256)</f>
        <v>453.6</v>
      </c>
      <c r="D253" s="61">
        <f>SUM(D254:D256)</f>
        <v>453.6</v>
      </c>
      <c r="E253" s="43">
        <f t="shared" si="14"/>
        <v>0</v>
      </c>
      <c r="F253" s="35">
        <f t="shared" si="15"/>
        <v>1</v>
      </c>
    </row>
    <row r="254" spans="1:6" x14ac:dyDescent="0.25">
      <c r="A254" s="123"/>
      <c r="B254" s="18" t="s">
        <v>8</v>
      </c>
      <c r="C254" s="62">
        <v>0</v>
      </c>
      <c r="D254" s="62">
        <v>0</v>
      </c>
      <c r="E254" s="44">
        <f t="shared" si="14"/>
        <v>0</v>
      </c>
      <c r="F254" s="35" t="e">
        <f t="shared" si="15"/>
        <v>#DIV/0!</v>
      </c>
    </row>
    <row r="255" spans="1:6" ht="18" customHeight="1" x14ac:dyDescent="0.25">
      <c r="A255" s="123"/>
      <c r="B255" s="18" t="s">
        <v>9</v>
      </c>
      <c r="C255" s="61">
        <v>423.6</v>
      </c>
      <c r="D255" s="61">
        <v>423.6</v>
      </c>
      <c r="E255" s="43">
        <f t="shared" si="14"/>
        <v>0</v>
      </c>
      <c r="F255" s="35">
        <f t="shared" si="15"/>
        <v>1</v>
      </c>
    </row>
    <row r="256" spans="1:6" ht="37.5" x14ac:dyDescent="0.25">
      <c r="A256" s="123"/>
      <c r="B256" s="21" t="s">
        <v>10</v>
      </c>
      <c r="C256" s="61">
        <v>30</v>
      </c>
      <c r="D256" s="61">
        <v>30</v>
      </c>
      <c r="E256" s="44">
        <f t="shared" si="14"/>
        <v>0</v>
      </c>
      <c r="F256" s="35">
        <f t="shared" si="15"/>
        <v>1</v>
      </c>
    </row>
    <row r="257" spans="1:18" x14ac:dyDescent="0.25">
      <c r="A257" s="122" t="s">
        <v>36</v>
      </c>
      <c r="B257" s="17" t="s">
        <v>5</v>
      </c>
      <c r="C257" s="72">
        <f>SUM(C258:C259)</f>
        <v>362142.69</v>
      </c>
      <c r="D257" s="72">
        <f>D258+D259</f>
        <v>362142.69</v>
      </c>
      <c r="E257" s="42">
        <f t="shared" si="14"/>
        <v>0</v>
      </c>
      <c r="F257" s="40">
        <f t="shared" si="15"/>
        <v>1</v>
      </c>
      <c r="H257" s="27">
        <f>D257/D281</f>
        <v>1.277117934954727E-2</v>
      </c>
      <c r="I257" s="7">
        <f>D257-D262</f>
        <v>345408.6</v>
      </c>
    </row>
    <row r="258" spans="1:18" ht="16.5" customHeight="1" x14ac:dyDescent="0.25">
      <c r="A258" s="123"/>
      <c r="B258" s="18" t="s">
        <v>6</v>
      </c>
      <c r="C258" s="75">
        <v>35597.24</v>
      </c>
      <c r="D258" s="75">
        <v>35597.24</v>
      </c>
      <c r="E258" s="44">
        <f t="shared" si="14"/>
        <v>0</v>
      </c>
      <c r="F258" s="35">
        <f t="shared" si="15"/>
        <v>1</v>
      </c>
    </row>
    <row r="259" spans="1:18" ht="53.25" customHeight="1" x14ac:dyDescent="0.25">
      <c r="A259" s="123"/>
      <c r="B259" s="18" t="s">
        <v>7</v>
      </c>
      <c r="C259" s="61">
        <f>SUM(C260:C262)</f>
        <v>326545.45</v>
      </c>
      <c r="D259" s="61">
        <f>SUM(D260:D262)</f>
        <v>326545.45</v>
      </c>
      <c r="E259" s="44">
        <f t="shared" si="14"/>
        <v>0</v>
      </c>
      <c r="F259" s="35">
        <f t="shared" si="15"/>
        <v>1</v>
      </c>
      <c r="R259" s="15"/>
    </row>
    <row r="260" spans="1:18" x14ac:dyDescent="0.25">
      <c r="A260" s="123"/>
      <c r="B260" s="18" t="s">
        <v>8</v>
      </c>
      <c r="C260" s="61">
        <v>300517</v>
      </c>
      <c r="D260" s="61">
        <v>300517</v>
      </c>
      <c r="E260" s="44">
        <f t="shared" si="14"/>
        <v>0</v>
      </c>
      <c r="F260" s="35">
        <f t="shared" si="15"/>
        <v>1</v>
      </c>
    </row>
    <row r="261" spans="1:18" x14ac:dyDescent="0.25">
      <c r="A261" s="123"/>
      <c r="B261" s="18" t="s">
        <v>9</v>
      </c>
      <c r="C261" s="75">
        <v>9294.36</v>
      </c>
      <c r="D261" s="75">
        <v>9294.36</v>
      </c>
      <c r="E261" s="44">
        <f t="shared" si="14"/>
        <v>0</v>
      </c>
      <c r="F261" s="35">
        <f t="shared" si="15"/>
        <v>1</v>
      </c>
    </row>
    <row r="262" spans="1:18" ht="72.75" customHeight="1" x14ac:dyDescent="0.25">
      <c r="A262" s="124"/>
      <c r="B262" s="21" t="s">
        <v>10</v>
      </c>
      <c r="C262" s="75">
        <v>16734.09</v>
      </c>
      <c r="D262" s="75">
        <v>16734.09</v>
      </c>
      <c r="E262" s="44">
        <f t="shared" si="14"/>
        <v>0</v>
      </c>
      <c r="F262" s="35">
        <f t="shared" si="15"/>
        <v>1</v>
      </c>
      <c r="I262" s="7">
        <f>C281-D281</f>
        <v>608085.33500000089</v>
      </c>
    </row>
    <row r="263" spans="1:18" x14ac:dyDescent="0.25">
      <c r="A263" s="122" t="s">
        <v>58</v>
      </c>
      <c r="B263" s="17" t="s">
        <v>5</v>
      </c>
      <c r="C263" s="53">
        <f>SUM(C264:C265)</f>
        <v>489</v>
      </c>
      <c r="D263" s="53">
        <f>D264+D265</f>
        <v>461.2</v>
      </c>
      <c r="E263" s="42">
        <f>C263-D263</f>
        <v>27.800000000000011</v>
      </c>
      <c r="F263" s="41">
        <f>D263/C263</f>
        <v>0.94314928425357869</v>
      </c>
      <c r="H263" s="27">
        <f>D263/D281</f>
        <v>1.6264494848732695E-5</v>
      </c>
      <c r="I263" s="7">
        <f>D263-D268</f>
        <v>461.2</v>
      </c>
    </row>
    <row r="264" spans="1:18" ht="16.5" customHeight="1" x14ac:dyDescent="0.25">
      <c r="A264" s="123"/>
      <c r="B264" s="18" t="s">
        <v>6</v>
      </c>
      <c r="C264" s="61">
        <v>489</v>
      </c>
      <c r="D264" s="61">
        <v>461.2</v>
      </c>
      <c r="E264" s="44">
        <f t="shared" ref="E264:E268" si="21">C264-D264</f>
        <v>27.800000000000011</v>
      </c>
      <c r="F264" s="35">
        <f t="shared" ref="F264:F268" si="22">D264/C264</f>
        <v>0.94314928425357869</v>
      </c>
    </row>
    <row r="265" spans="1:18" ht="53.25" customHeight="1" x14ac:dyDescent="0.25">
      <c r="A265" s="123"/>
      <c r="B265" s="18" t="s">
        <v>7</v>
      </c>
      <c r="C265" s="73">
        <f>SUM(C266:C268)</f>
        <v>0</v>
      </c>
      <c r="D265" s="73">
        <f>SUM(D266:D268)</f>
        <v>0</v>
      </c>
      <c r="E265" s="44">
        <f t="shared" si="21"/>
        <v>0</v>
      </c>
      <c r="F265" s="35" t="e">
        <f t="shared" si="22"/>
        <v>#DIV/0!</v>
      </c>
      <c r="R265" s="15"/>
    </row>
    <row r="266" spans="1:18" x14ac:dyDescent="0.25">
      <c r="A266" s="123"/>
      <c r="B266" s="18" t="s">
        <v>8</v>
      </c>
      <c r="C266" s="73">
        <v>0</v>
      </c>
      <c r="D266" s="73">
        <v>0</v>
      </c>
      <c r="E266" s="44">
        <f t="shared" si="21"/>
        <v>0</v>
      </c>
      <c r="F266" s="35" t="e">
        <f t="shared" si="22"/>
        <v>#DIV/0!</v>
      </c>
    </row>
    <row r="267" spans="1:18" x14ac:dyDescent="0.25">
      <c r="A267" s="123"/>
      <c r="B267" s="18" t="s">
        <v>9</v>
      </c>
      <c r="C267" s="73">
        <v>0</v>
      </c>
      <c r="D267" s="73">
        <v>0</v>
      </c>
      <c r="E267" s="44">
        <f t="shared" si="21"/>
        <v>0</v>
      </c>
      <c r="F267" s="35" t="e">
        <f t="shared" si="22"/>
        <v>#DIV/0!</v>
      </c>
    </row>
    <row r="268" spans="1:18" ht="72.75" customHeight="1" x14ac:dyDescent="0.25">
      <c r="A268" s="124"/>
      <c r="B268" s="21" t="s">
        <v>10</v>
      </c>
      <c r="C268" s="73">
        <v>0</v>
      </c>
      <c r="D268" s="73">
        <v>0</v>
      </c>
      <c r="E268" s="44">
        <f t="shared" si="21"/>
        <v>0</v>
      </c>
      <c r="F268" s="35" t="e">
        <f t="shared" si="22"/>
        <v>#DIV/0!</v>
      </c>
      <c r="I268" s="7">
        <f>C287-D287</f>
        <v>0</v>
      </c>
    </row>
    <row r="269" spans="1:18" x14ac:dyDescent="0.25">
      <c r="A269" s="122" t="s">
        <v>59</v>
      </c>
      <c r="B269" s="17" t="s">
        <v>5</v>
      </c>
      <c r="C269" s="53">
        <f>SUM(C270:C271)</f>
        <v>1285.9000000000001</v>
      </c>
      <c r="D269" s="53">
        <f>D270+D271</f>
        <v>1285.7</v>
      </c>
      <c r="E269" s="42">
        <f t="shared" ref="E269:E274" si="23">C269-D269</f>
        <v>0.20000000000004547</v>
      </c>
      <c r="F269" s="40">
        <f t="shared" ref="F269:F274" si="24">D269/C269</f>
        <v>0.99984446691033513</v>
      </c>
      <c r="H269" s="27">
        <f>D269/D281</f>
        <v>4.5340982278871696E-5</v>
      </c>
      <c r="I269" s="7">
        <f>D269-D274</f>
        <v>1285.7</v>
      </c>
    </row>
    <row r="270" spans="1:18" ht="16.5" customHeight="1" x14ac:dyDescent="0.25">
      <c r="A270" s="123"/>
      <c r="B270" s="18" t="s">
        <v>6</v>
      </c>
      <c r="C270" s="61">
        <v>1285.9000000000001</v>
      </c>
      <c r="D270" s="61">
        <v>1285.7</v>
      </c>
      <c r="E270" s="44">
        <f t="shared" si="23"/>
        <v>0.20000000000004547</v>
      </c>
      <c r="F270" s="35">
        <f t="shared" si="24"/>
        <v>0.99984446691033513</v>
      </c>
    </row>
    <row r="271" spans="1:18" ht="53.25" customHeight="1" x14ac:dyDescent="0.25">
      <c r="A271" s="123"/>
      <c r="B271" s="18" t="s">
        <v>7</v>
      </c>
      <c r="C271" s="73">
        <f>SUM(C272:C274)</f>
        <v>0</v>
      </c>
      <c r="D271" s="73">
        <f>SUM(D272:D274)</f>
        <v>0</v>
      </c>
      <c r="E271" s="44">
        <f t="shared" si="23"/>
        <v>0</v>
      </c>
      <c r="F271" s="35" t="e">
        <f t="shared" si="24"/>
        <v>#DIV/0!</v>
      </c>
      <c r="R271" s="15"/>
    </row>
    <row r="272" spans="1:18" x14ac:dyDescent="0.25">
      <c r="A272" s="123"/>
      <c r="B272" s="18" t="s">
        <v>8</v>
      </c>
      <c r="C272" s="73">
        <v>0</v>
      </c>
      <c r="D272" s="73">
        <v>0</v>
      </c>
      <c r="E272" s="44">
        <f t="shared" si="23"/>
        <v>0</v>
      </c>
      <c r="F272" s="35" t="e">
        <f t="shared" si="24"/>
        <v>#DIV/0!</v>
      </c>
    </row>
    <row r="273" spans="1:18" x14ac:dyDescent="0.25">
      <c r="A273" s="123"/>
      <c r="B273" s="18" t="s">
        <v>9</v>
      </c>
      <c r="C273" s="73">
        <v>0</v>
      </c>
      <c r="D273" s="73">
        <v>0</v>
      </c>
      <c r="E273" s="44">
        <f t="shared" si="23"/>
        <v>0</v>
      </c>
      <c r="F273" s="35" t="e">
        <f t="shared" si="24"/>
        <v>#DIV/0!</v>
      </c>
    </row>
    <row r="274" spans="1:18" ht="72.75" customHeight="1" x14ac:dyDescent="0.25">
      <c r="A274" s="124"/>
      <c r="B274" s="21" t="s">
        <v>10</v>
      </c>
      <c r="C274" s="73">
        <v>0</v>
      </c>
      <c r="D274" s="73">
        <v>0</v>
      </c>
      <c r="E274" s="44">
        <f t="shared" si="23"/>
        <v>0</v>
      </c>
      <c r="F274" s="35" t="e">
        <f t="shared" si="24"/>
        <v>#DIV/0!</v>
      </c>
      <c r="I274" s="7">
        <f>C293-D293</f>
        <v>0</v>
      </c>
    </row>
    <row r="275" spans="1:18" x14ac:dyDescent="0.25">
      <c r="A275" s="122" t="s">
        <v>60</v>
      </c>
      <c r="B275" s="17" t="s">
        <v>5</v>
      </c>
      <c r="C275" s="53">
        <f>SUM(C276:C277)</f>
        <v>778666.8</v>
      </c>
      <c r="D275" s="53">
        <f>D276+D277</f>
        <v>764114.9</v>
      </c>
      <c r="E275" s="42">
        <f t="shared" ref="E275:E280" si="25">C275-D275</f>
        <v>14551.900000000023</v>
      </c>
      <c r="F275" s="41">
        <f t="shared" ref="F275:F279" si="26">D275/C275</f>
        <v>0.98131177546031234</v>
      </c>
      <c r="H275" s="27">
        <f>D275/D281</f>
        <v>2.6946970630723977E-2</v>
      </c>
      <c r="I275" s="7">
        <f>D275-D280</f>
        <v>764114.9</v>
      </c>
    </row>
    <row r="276" spans="1:18" ht="16.5" customHeight="1" x14ac:dyDescent="0.25">
      <c r="A276" s="123"/>
      <c r="B276" s="18" t="s">
        <v>6</v>
      </c>
      <c r="C276" s="61">
        <v>740614.3</v>
      </c>
      <c r="D276" s="61">
        <v>726152.8</v>
      </c>
      <c r="E276" s="44">
        <f t="shared" si="25"/>
        <v>14461.5</v>
      </c>
      <c r="F276" s="35">
        <f t="shared" si="26"/>
        <v>0.98047364194831232</v>
      </c>
    </row>
    <row r="277" spans="1:18" ht="53.25" customHeight="1" x14ac:dyDescent="0.25">
      <c r="A277" s="123"/>
      <c r="B277" s="18" t="s">
        <v>7</v>
      </c>
      <c r="C277" s="61">
        <f>SUM(C278:C280)</f>
        <v>38052.5</v>
      </c>
      <c r="D277" s="61">
        <f>SUM(D278:D280)</f>
        <v>37962.1</v>
      </c>
      <c r="E277" s="44">
        <f t="shared" si="25"/>
        <v>90.400000000001455</v>
      </c>
      <c r="F277" s="35">
        <f t="shared" si="26"/>
        <v>0.99762433480060442</v>
      </c>
      <c r="R277" s="15"/>
    </row>
    <row r="278" spans="1:18" x14ac:dyDescent="0.25">
      <c r="A278" s="123"/>
      <c r="B278" s="18" t="s">
        <v>8</v>
      </c>
      <c r="C278" s="73">
        <v>0</v>
      </c>
      <c r="D278" s="73">
        <v>0</v>
      </c>
      <c r="E278" s="44">
        <f t="shared" si="25"/>
        <v>0</v>
      </c>
      <c r="F278" s="35" t="e">
        <f>D278/C278</f>
        <v>#DIV/0!</v>
      </c>
    </row>
    <row r="279" spans="1:18" x14ac:dyDescent="0.25">
      <c r="A279" s="123"/>
      <c r="B279" s="18" t="s">
        <v>9</v>
      </c>
      <c r="C279" s="61">
        <v>38052.5</v>
      </c>
      <c r="D279" s="61">
        <v>37962.1</v>
      </c>
      <c r="E279" s="44">
        <f t="shared" si="25"/>
        <v>90.400000000001455</v>
      </c>
      <c r="F279" s="35">
        <f t="shared" si="26"/>
        <v>0.99762433480060442</v>
      </c>
    </row>
    <row r="280" spans="1:18" ht="72.75" customHeight="1" x14ac:dyDescent="0.25">
      <c r="A280" s="124"/>
      <c r="B280" s="21" t="s">
        <v>10</v>
      </c>
      <c r="C280" s="73">
        <v>0</v>
      </c>
      <c r="D280" s="73">
        <v>0</v>
      </c>
      <c r="E280" s="44">
        <f t="shared" si="25"/>
        <v>0</v>
      </c>
      <c r="F280" s="35" t="e">
        <f t="shared" ref="F280:F286" si="27">D280/C280</f>
        <v>#DIV/0!</v>
      </c>
      <c r="I280" s="7">
        <f>C299-D299</f>
        <v>0</v>
      </c>
    </row>
    <row r="281" spans="1:18" ht="19.5" customHeight="1" x14ac:dyDescent="0.25">
      <c r="A281" s="121" t="s">
        <v>18</v>
      </c>
      <c r="B281" s="4" t="s">
        <v>5</v>
      </c>
      <c r="C281" s="78">
        <f>C282+C283</f>
        <v>28964330.290000003</v>
      </c>
      <c r="D281" s="78">
        <f>D282+D283</f>
        <v>28356244.955000002</v>
      </c>
      <c r="E281" s="47">
        <f t="shared" ref="E281:E286" si="28">C281-D281</f>
        <v>608085.33500000089</v>
      </c>
      <c r="F281" s="39">
        <f>D281/C281</f>
        <v>0.97900571741477671</v>
      </c>
      <c r="G281" s="7">
        <f>C5+C35+C59+C77+C83+C89+C113+C131+C137+C143+C149+C155+C161+C167+C191+C209+C215+C227+C221+C257+C251+C263+C269+C275</f>
        <v>28964330.289999999</v>
      </c>
      <c r="H281" s="7">
        <f>D5+D35+D59+D77+D83+D89+D113+D131+D137+D143+D149+D155+D161+D167+D191+D209+D215+D227+D221+D257+D251+D263+D269+D275</f>
        <v>28356244.955000002</v>
      </c>
      <c r="J281" s="7">
        <f>D281-D262-D226-D172-D142-D136-D256-D268-D274-D280</f>
        <v>28042723.755000003</v>
      </c>
    </row>
    <row r="282" spans="1:18" ht="37.5" x14ac:dyDescent="0.25">
      <c r="A282" s="121"/>
      <c r="B282" s="4" t="s">
        <v>6</v>
      </c>
      <c r="C282" s="66">
        <f>C6+C36+C60+C78+C84+C90+C114+C132+C138+C144+C150+C156+C162+C168+C192+C210+C216+C228+C222+C258+C252+C264+C270+C276</f>
        <v>13147473.140000004</v>
      </c>
      <c r="D282" s="66">
        <f>D6+D36+D60+D78+D84+D90+D114+D132+D138+D144+D150+D156+D162+D168+D192+D210+D216+D228+D222+D258+D252+D264+D270+D276</f>
        <v>12765819.675000001</v>
      </c>
      <c r="E282" s="47">
        <f t="shared" si="28"/>
        <v>381653.46500000358</v>
      </c>
      <c r="F282" s="39">
        <f t="shared" si="27"/>
        <v>0.97097134476442803</v>
      </c>
      <c r="G282" s="7">
        <f>C6+C36+C60+C78+C84+C90+C114+C132+C138+C144+C150+C156+C162+C168+C192+C210+C216+C228+C222+C258+C252+C264+C270+C276</f>
        <v>13147473.140000004</v>
      </c>
      <c r="H282" s="7">
        <f>D6+D36+D60+D78+D84+D90+D114+D132+D138+D144+D150+D156+D162+D168+D192+D210+D216+D228+D222+D258+D252+D264+D270+D276</f>
        <v>12765819.675000001</v>
      </c>
      <c r="J282" s="7">
        <f>H281-H286</f>
        <v>28042225.555000003</v>
      </c>
    </row>
    <row r="283" spans="1:18" ht="75" x14ac:dyDescent="0.25">
      <c r="A283" s="121"/>
      <c r="B283" s="4" t="s">
        <v>7</v>
      </c>
      <c r="C283" s="66">
        <f>SUM(C284:C286)</f>
        <v>15816857.149999999</v>
      </c>
      <c r="D283" s="66">
        <f>SUM(D284:D286)</f>
        <v>15590425.280000001</v>
      </c>
      <c r="E283" s="47">
        <f t="shared" si="28"/>
        <v>226431.86999999732</v>
      </c>
      <c r="F283" s="39">
        <f t="shared" si="27"/>
        <v>0.98568414269329119</v>
      </c>
      <c r="G283" s="7">
        <f>C7+C37+C61+C79+C85+C91+C115+C133+C139+C145+C151+C157+C163+C169+C193+C211+C217+C229+C223+C259+C253+C265+C271+C277</f>
        <v>15816857.150000002</v>
      </c>
      <c r="H283" s="7">
        <f>D7+D37+D61+D79+D85+D91+D115+D133+D139+D145+D151+D157+D163+D169+D193+D211+D217+D229+D223+D259+D253+D271+D265+D277</f>
        <v>15590425.279999999</v>
      </c>
      <c r="J283" s="7">
        <f>G281-G286</f>
        <v>28655242</v>
      </c>
    </row>
    <row r="284" spans="1:18" ht="37.5" x14ac:dyDescent="0.25">
      <c r="A284" s="121"/>
      <c r="B284" s="4" t="s">
        <v>8</v>
      </c>
      <c r="C284" s="66">
        <f>C8+C38++C62+C80+C86+C92+C116+C134+C140+C146+C152+C158+C164+C170+C194+C212+C218+C230+C224+C260+C254+C266+C272+C278</f>
        <v>4626073.4000000004</v>
      </c>
      <c r="D284" s="66">
        <f>D8+D38++D62+D80+D86+D92+D116+D134+D140+D146+D152+D158+D164+D170+D194+D212+D218+D230+D224+D260+D254+D266+D272+D278</f>
        <v>4499281.17</v>
      </c>
      <c r="E284" s="47">
        <f t="shared" si="28"/>
        <v>126792.23000000045</v>
      </c>
      <c r="F284" s="39">
        <f t="shared" si="27"/>
        <v>0.97259182485085505</v>
      </c>
      <c r="G284" s="7">
        <f>C8+C38+C62+C80+C86+C92+C116+C134+C140+C146+C152+C158+C164+C170+C194+C212+C218+C230+C224+C260+C254+C266+C272+C278</f>
        <v>4626073.4000000004</v>
      </c>
      <c r="H284" s="7">
        <f>D8+D38+D62+D80+D86+D92+D116+D134+D140+D146+D152+D158+D164+D170+D194+D212+D218+D230+D224+D260+D254+D266+D272+D278</f>
        <v>4499281.17</v>
      </c>
    </row>
    <row r="285" spans="1:18" x14ac:dyDescent="0.25">
      <c r="A285" s="121"/>
      <c r="B285" s="4" t="s">
        <v>9</v>
      </c>
      <c r="C285" s="66">
        <f>C9+C39+C63+C81+C87+C93+C117+C135+C141+C147+C153+C159+C165+C171+C195+C213+C219++C231+C225+C261+C255+C267+C273+C279</f>
        <v>10881695.459999999</v>
      </c>
      <c r="D285" s="66">
        <f>D9+D39+D63+D81+D87+D93+D117+D135+D141+D147+D153+D159+D165+D171+D195+D213+D219++D231+D225+D261+D255+D267+D273+D279</f>
        <v>10777124.710000001</v>
      </c>
      <c r="E285" s="47">
        <f t="shared" si="28"/>
        <v>104570.74999999814</v>
      </c>
      <c r="F285" s="39">
        <f t="shared" si="27"/>
        <v>0.99039021534976879</v>
      </c>
      <c r="G285" s="7">
        <f>C9+C39+C63+C81+C87+C93+C117+C135+C141+C147+C153+C159+C165+C171+C195+C213+C219+C231+C225+C261+C255+C267+C273+C279</f>
        <v>10881695.459999999</v>
      </c>
      <c r="H285" s="7">
        <f>D9+D39+D63+D81+D87+D93+D117+D135+D141+D147+D153+D159+D165+D171+D195+D213+D219+D231+D225+D261+D255+D267+D273+D279</f>
        <v>10777124.710000001</v>
      </c>
    </row>
    <row r="286" spans="1:18" ht="56.25" x14ac:dyDescent="0.25">
      <c r="A286" s="121"/>
      <c r="B286" s="4" t="s">
        <v>10</v>
      </c>
      <c r="C286" s="66">
        <f>C10+C40+C64+C82+C88+C94+C118+C136+C142+C148+C154+C160+C166+C172+C196+C214+C220++C232+C226+C262+C256+C268+C274+C280</f>
        <v>309088.28999999998</v>
      </c>
      <c r="D286" s="66">
        <f>D10+D40+D64+D82+D88+D94+D118+D136+D142+D148+D154+D160+D166+D172+D196+D214+D220++D232+D226+D262+D256+D268+D274+D280</f>
        <v>314019.40000000002</v>
      </c>
      <c r="E286" s="47">
        <f t="shared" si="28"/>
        <v>-4931.1100000000442</v>
      </c>
      <c r="F286" s="39">
        <f t="shared" si="27"/>
        <v>1.0159537263608402</v>
      </c>
      <c r="G286" s="7">
        <f>C10+C40+C64+C82+C88+C94+C118+C136+C142+C148+C154+C160+C166+C172+C196+C214+C220+C232+C226+C262+C256+C274+C280</f>
        <v>309088.28999999998</v>
      </c>
      <c r="H286" s="7">
        <f>D10+D40+D64+D82+D88+D94+D118+D136+D142+D148+D154+D160+D166+D172+D196+D214+D220+D232+D226+D262+D256+D268+D280+D274</f>
        <v>314019.40000000002</v>
      </c>
      <c r="K286" s="5">
        <f>K287+K288</f>
        <v>23290.799999999999</v>
      </c>
      <c r="L286" s="5">
        <f>L287+L288</f>
        <v>0</v>
      </c>
      <c r="M286" s="15">
        <f t="shared" ref="M286:M291" si="29">K286-L286</f>
        <v>23290.799999999999</v>
      </c>
    </row>
    <row r="287" spans="1:18" ht="19.5" thickBot="1" x14ac:dyDescent="0.3">
      <c r="E287" s="13">
        <f>E5+E35+E59+E77+E83+E89+E113+E131+E137+E143+E149+E155+E161+E167+E191+E209+E215+E227+E251+E257+E221+E263+E269+E275</f>
        <v>608085.33500000311</v>
      </c>
      <c r="F287" s="16"/>
      <c r="K287" s="8">
        <f>K11+K41+K65+K83+K89+K95+K119+K137+K143+K149+K155+K161+K167+K173+K197+K215+K227+K221+K257+K281</f>
        <v>23290.799999999999</v>
      </c>
      <c r="L287" s="8">
        <f>L11+L41+L65+L83+L89+L95+L119+L137+L143+L149+L155+L161+L167+L173+L197+L215+L227+L221+L257+L281</f>
        <v>0</v>
      </c>
      <c r="M287" s="9">
        <f t="shared" si="29"/>
        <v>23290.799999999999</v>
      </c>
    </row>
    <row r="288" spans="1:18" ht="19.5" thickBot="1" x14ac:dyDescent="0.3">
      <c r="E288" s="31"/>
      <c r="F288" s="14"/>
      <c r="K288" s="10">
        <f>SUM(K289:K291)</f>
        <v>0</v>
      </c>
      <c r="L288" s="10">
        <f>SUM(L289:L291)</f>
        <v>0</v>
      </c>
      <c r="M288" s="6">
        <f t="shared" si="29"/>
        <v>0</v>
      </c>
    </row>
    <row r="289" spans="1:13" ht="19.5" thickBot="1" x14ac:dyDescent="0.3">
      <c r="E289" s="31"/>
      <c r="F289" s="14"/>
      <c r="K289" s="8">
        <f>K13+K43++K67+K85+K91+K97+K121+K139+K145+K151+K157+K163+K169+K175+K199+K217+K229+K223+K259+K283</f>
        <v>0</v>
      </c>
      <c r="L289" s="8">
        <f>L13+L43++L67+L85+L91+L97+L121+L139+L145+L151+L157+L163+L169+L175+L199+L217+L229+L223+L259+L283</f>
        <v>0</v>
      </c>
      <c r="M289" s="9">
        <f t="shared" si="29"/>
        <v>0</v>
      </c>
    </row>
    <row r="290" spans="1:13" ht="19.5" thickBot="1" x14ac:dyDescent="0.3">
      <c r="E290" s="31"/>
      <c r="F290" s="14"/>
      <c r="K290" s="10">
        <f>K14+K44+K68+K86+K92+K98+K122+K140+K146+K152+K158+K164+K170+K176+K200+K218+K230++K224+K260+K284</f>
        <v>0</v>
      </c>
      <c r="L290" s="10">
        <f>L14+L44+L68+L86+L92+L98+L122+L140+L146+L152+L158+L164+L170+L176+L200+L218+L230++L224+L260+L284</f>
        <v>0</v>
      </c>
      <c r="M290" s="6">
        <f t="shared" si="29"/>
        <v>0</v>
      </c>
    </row>
    <row r="291" spans="1:13" ht="19.5" thickBot="1" x14ac:dyDescent="0.3">
      <c r="E291" s="31"/>
      <c r="F291" s="14"/>
      <c r="K291" s="11">
        <f>K15+K45+K69+K87+K93+K99+K123+K141+K147+K153+K159+K165+K171+K177+K201+K219+K231++K225+K261+K285</f>
        <v>0</v>
      </c>
      <c r="L291" s="11">
        <f>L15+L45+L69+L87+L93+L99+L123+L141+L147+L153+L159+L165+L171+L177+L201+L219+L231++L225+L261+L285</f>
        <v>0</v>
      </c>
      <c r="M291" s="12">
        <f t="shared" si="29"/>
        <v>0</v>
      </c>
    </row>
    <row r="292" spans="1:13" x14ac:dyDescent="0.25">
      <c r="E292" s="31"/>
      <c r="F292" s="14"/>
    </row>
    <row r="293" spans="1:13" x14ac:dyDescent="0.25">
      <c r="E293" s="31"/>
      <c r="F293" s="14"/>
    </row>
    <row r="294" spans="1:13" s="24" customFormat="1" x14ac:dyDescent="0.25">
      <c r="A294" s="48"/>
      <c r="C294" s="49"/>
      <c r="D294" s="50"/>
      <c r="E294" s="31"/>
      <c r="F294" s="14"/>
    </row>
    <row r="295" spans="1:13" s="24" customFormat="1" x14ac:dyDescent="0.25">
      <c r="A295" s="48"/>
      <c r="C295" s="49">
        <f>C282+C284+C285</f>
        <v>28655242.000000007</v>
      </c>
      <c r="D295" s="50">
        <f>D282+D284+D285</f>
        <v>28042225.555</v>
      </c>
      <c r="E295" s="31"/>
      <c r="F295" s="14">
        <f>D295/C295</f>
        <v>0.97860717962179455</v>
      </c>
    </row>
    <row r="296" spans="1:13" s="24" customFormat="1" x14ac:dyDescent="0.25">
      <c r="A296" s="48"/>
      <c r="C296" s="49"/>
      <c r="D296" s="50">
        <f>D295/D281</f>
        <v>0.98892591735970914</v>
      </c>
      <c r="E296" s="31"/>
      <c r="F296" s="31"/>
    </row>
    <row r="297" spans="1:13" s="24" customFormat="1" x14ac:dyDescent="0.25">
      <c r="A297" s="48"/>
      <c r="C297" s="49"/>
      <c r="D297" s="50"/>
      <c r="E297" s="31"/>
      <c r="F297" s="31"/>
    </row>
    <row r="298" spans="1:13" s="24" customFormat="1" x14ac:dyDescent="0.25">
      <c r="A298" s="48"/>
      <c r="C298" s="49"/>
      <c r="D298" s="51">
        <f>D295/28237685.8</f>
        <v>0.99307803598409605</v>
      </c>
      <c r="E298" s="1"/>
      <c r="F298" s="2" t="s">
        <v>34</v>
      </c>
    </row>
    <row r="299" spans="1:13" s="24" customFormat="1" x14ac:dyDescent="0.25">
      <c r="A299" s="48"/>
      <c r="C299" s="49"/>
      <c r="D299" s="50"/>
      <c r="E299" s="31"/>
      <c r="F299" s="31"/>
    </row>
    <row r="300" spans="1:13" s="24" customFormat="1" x14ac:dyDescent="0.25">
      <c r="A300" s="48"/>
      <c r="C300" s="49"/>
      <c r="D300" s="50"/>
      <c r="E300" s="31"/>
      <c r="F300" s="31"/>
    </row>
    <row r="301" spans="1:13" s="24" customFormat="1" x14ac:dyDescent="0.25">
      <c r="A301" s="48"/>
      <c r="C301" s="49"/>
      <c r="D301" s="50"/>
      <c r="E301" s="32"/>
      <c r="F301" s="32"/>
    </row>
    <row r="302" spans="1:13" s="24" customFormat="1" x14ac:dyDescent="0.25">
      <c r="A302" s="48"/>
      <c r="C302" s="49"/>
      <c r="D302" s="50"/>
      <c r="E302" s="32"/>
      <c r="F302" s="32"/>
    </row>
    <row r="303" spans="1:13" s="24" customFormat="1" x14ac:dyDescent="0.25">
      <c r="A303" s="48"/>
      <c r="C303" s="49"/>
      <c r="D303" s="50"/>
      <c r="E303" s="32"/>
      <c r="F303" s="32"/>
    </row>
    <row r="304" spans="1:13" s="24" customFormat="1" ht="168.75" x14ac:dyDescent="0.25">
      <c r="A304" s="74" t="s">
        <v>61</v>
      </c>
      <c r="C304" s="52" t="s">
        <v>57</v>
      </c>
      <c r="D304" s="50"/>
      <c r="E304" s="32"/>
      <c r="F304" s="32"/>
    </row>
    <row r="305" spans="1:6" s="24" customFormat="1" x14ac:dyDescent="0.25">
      <c r="A305" s="48"/>
      <c r="C305" s="49"/>
      <c r="D305" s="50"/>
      <c r="E305" s="32"/>
      <c r="F305" s="32"/>
    </row>
    <row r="306" spans="1:6" s="24" customFormat="1" x14ac:dyDescent="0.25">
      <c r="A306" s="48"/>
      <c r="C306" s="49"/>
      <c r="D306" s="50"/>
      <c r="E306" s="32"/>
      <c r="F306" s="32"/>
    </row>
    <row r="307" spans="1:6" s="24" customFormat="1" x14ac:dyDescent="0.25">
      <c r="A307" s="48"/>
      <c r="C307" s="49"/>
      <c r="D307" s="50"/>
      <c r="E307" s="32"/>
      <c r="F307" s="32"/>
    </row>
    <row r="308" spans="1:6" s="24" customFormat="1" x14ac:dyDescent="0.25">
      <c r="A308" s="48"/>
      <c r="C308" s="49"/>
      <c r="D308" s="50"/>
      <c r="E308" s="32"/>
      <c r="F308" s="32"/>
    </row>
    <row r="309" spans="1:6" s="24" customFormat="1" x14ac:dyDescent="0.25">
      <c r="A309" s="48"/>
      <c r="C309" s="49"/>
      <c r="D309" s="50"/>
      <c r="E309" s="32"/>
      <c r="F309" s="32"/>
    </row>
    <row r="310" spans="1:6" s="24" customFormat="1" x14ac:dyDescent="0.25">
      <c r="A310" s="48"/>
      <c r="C310" s="49"/>
      <c r="D310" s="50"/>
      <c r="E310" s="32"/>
      <c r="F310" s="32"/>
    </row>
    <row r="311" spans="1:6" s="24" customFormat="1" x14ac:dyDescent="0.25">
      <c r="A311" s="48"/>
      <c r="C311" s="49"/>
      <c r="D311" s="50"/>
      <c r="E311" s="32"/>
      <c r="F311" s="32"/>
    </row>
    <row r="312" spans="1:6" s="24" customFormat="1" x14ac:dyDescent="0.25">
      <c r="A312" s="48"/>
      <c r="C312" s="49"/>
      <c r="D312" s="50"/>
      <c r="E312" s="32"/>
      <c r="F312" s="32"/>
    </row>
    <row r="313" spans="1:6" s="24" customFormat="1" x14ac:dyDescent="0.25">
      <c r="A313" s="48"/>
      <c r="C313" s="49"/>
      <c r="D313" s="50"/>
      <c r="E313" s="32"/>
      <c r="F313" s="32"/>
    </row>
    <row r="314" spans="1:6" s="24" customFormat="1" x14ac:dyDescent="0.25">
      <c r="A314" s="48"/>
      <c r="C314" s="49"/>
      <c r="D314" s="50"/>
      <c r="E314" s="32"/>
      <c r="F314" s="32"/>
    </row>
    <row r="315" spans="1:6" s="24" customFormat="1" x14ac:dyDescent="0.25">
      <c r="A315" s="48"/>
      <c r="C315" s="49"/>
      <c r="D315" s="50"/>
      <c r="E315" s="32"/>
      <c r="F315" s="32"/>
    </row>
    <row r="316" spans="1:6" s="24" customFormat="1" x14ac:dyDescent="0.25">
      <c r="A316" s="48"/>
      <c r="C316" s="49"/>
      <c r="D316" s="50"/>
      <c r="E316" s="32"/>
      <c r="F316" s="32"/>
    </row>
    <row r="317" spans="1:6" s="24" customFormat="1" x14ac:dyDescent="0.25">
      <c r="A317" s="48"/>
      <c r="C317" s="49"/>
      <c r="D317" s="50"/>
      <c r="E317" s="32"/>
      <c r="F317" s="32"/>
    </row>
    <row r="318" spans="1:6" s="24" customFormat="1" x14ac:dyDescent="0.25">
      <c r="A318" s="48"/>
      <c r="C318" s="49"/>
      <c r="D318" s="50"/>
      <c r="E318" s="32"/>
      <c r="F318" s="32"/>
    </row>
    <row r="319" spans="1:6" s="24" customFormat="1" x14ac:dyDescent="0.25">
      <c r="A319" s="48"/>
      <c r="C319" s="49"/>
      <c r="D319" s="50"/>
      <c r="E319" s="32"/>
      <c r="F319" s="32"/>
    </row>
    <row r="320" spans="1:6" s="24" customFormat="1" x14ac:dyDescent="0.25">
      <c r="A320" s="48"/>
      <c r="C320" s="49"/>
      <c r="D320" s="50"/>
      <c r="E320" s="32"/>
      <c r="F320" s="32"/>
    </row>
    <row r="321" spans="1:6" s="24" customFormat="1" x14ac:dyDescent="0.25">
      <c r="A321" s="48"/>
      <c r="C321" s="49"/>
      <c r="D321" s="50"/>
      <c r="E321" s="32"/>
      <c r="F321" s="32"/>
    </row>
    <row r="322" spans="1:6" s="24" customFormat="1" x14ac:dyDescent="0.25">
      <c r="A322" s="48"/>
      <c r="C322" s="49"/>
      <c r="D322" s="50"/>
      <c r="E322" s="32"/>
      <c r="F322" s="32"/>
    </row>
    <row r="323" spans="1:6" s="24" customFormat="1" x14ac:dyDescent="0.25">
      <c r="A323" s="48"/>
      <c r="C323" s="49"/>
      <c r="D323" s="50"/>
      <c r="E323" s="32"/>
      <c r="F323" s="32"/>
    </row>
    <row r="324" spans="1:6" s="24" customFormat="1" x14ac:dyDescent="0.25">
      <c r="A324" s="48"/>
      <c r="C324" s="49"/>
      <c r="D324" s="50"/>
      <c r="E324" s="32"/>
      <c r="F324" s="32"/>
    </row>
    <row r="325" spans="1:6" s="24" customFormat="1" x14ac:dyDescent="0.25">
      <c r="A325" s="48"/>
      <c r="C325" s="49"/>
      <c r="D325" s="50"/>
      <c r="E325" s="32"/>
      <c r="F325" s="32"/>
    </row>
    <row r="326" spans="1:6" s="24" customFormat="1" x14ac:dyDescent="0.25">
      <c r="A326" s="48"/>
      <c r="C326" s="49"/>
      <c r="D326" s="50"/>
      <c r="E326" s="32"/>
      <c r="F326" s="32"/>
    </row>
    <row r="327" spans="1:6" s="24" customFormat="1" x14ac:dyDescent="0.25">
      <c r="A327" s="48"/>
      <c r="C327" s="49"/>
      <c r="D327" s="50"/>
      <c r="E327" s="32"/>
      <c r="F327" s="32"/>
    </row>
    <row r="328" spans="1:6" s="24" customFormat="1" x14ac:dyDescent="0.25">
      <c r="A328" s="48"/>
      <c r="C328" s="49"/>
      <c r="D328" s="50"/>
      <c r="E328" s="32"/>
      <c r="F328" s="32"/>
    </row>
    <row r="329" spans="1:6" s="24" customFormat="1" x14ac:dyDescent="0.25">
      <c r="A329" s="48"/>
      <c r="C329" s="49"/>
      <c r="D329" s="50"/>
      <c r="E329" s="32"/>
      <c r="F329" s="32"/>
    </row>
    <row r="330" spans="1:6" s="24" customFormat="1" x14ac:dyDescent="0.25">
      <c r="A330" s="48"/>
      <c r="C330" s="49"/>
      <c r="D330" s="50"/>
      <c r="E330" s="32"/>
      <c r="F330" s="32"/>
    </row>
    <row r="331" spans="1:6" s="24" customFormat="1" x14ac:dyDescent="0.25">
      <c r="A331" s="48"/>
      <c r="C331" s="49"/>
      <c r="D331" s="50"/>
      <c r="E331" s="32"/>
      <c r="F331" s="32"/>
    </row>
    <row r="332" spans="1:6" s="24" customFormat="1" x14ac:dyDescent="0.25">
      <c r="A332" s="48"/>
      <c r="C332" s="49"/>
      <c r="D332" s="50"/>
      <c r="E332" s="32"/>
      <c r="F332" s="32"/>
    </row>
    <row r="333" spans="1:6" s="24" customFormat="1" x14ac:dyDescent="0.25">
      <c r="A333" s="48"/>
      <c r="C333" s="49"/>
      <c r="D333" s="50"/>
      <c r="E333" s="32"/>
      <c r="F333" s="32"/>
    </row>
    <row r="334" spans="1:6" s="24" customFormat="1" x14ac:dyDescent="0.25">
      <c r="A334" s="48"/>
      <c r="C334" s="49"/>
      <c r="D334" s="50"/>
      <c r="E334" s="32"/>
      <c r="F334" s="32"/>
    </row>
    <row r="335" spans="1:6" s="24" customFormat="1" x14ac:dyDescent="0.25">
      <c r="A335" s="48"/>
      <c r="C335" s="49"/>
      <c r="D335" s="50"/>
      <c r="E335" s="32"/>
      <c r="F335" s="32"/>
    </row>
    <row r="336" spans="1:6" s="24" customFormat="1" x14ac:dyDescent="0.25">
      <c r="A336" s="48"/>
      <c r="C336" s="49"/>
      <c r="D336" s="50"/>
      <c r="E336" s="32"/>
      <c r="F336" s="32"/>
    </row>
    <row r="337" spans="1:6" s="24" customFormat="1" x14ac:dyDescent="0.25">
      <c r="A337" s="48"/>
      <c r="C337" s="49"/>
      <c r="D337" s="50"/>
      <c r="E337" s="32"/>
      <c r="F337" s="32"/>
    </row>
    <row r="338" spans="1:6" s="24" customFormat="1" x14ac:dyDescent="0.25">
      <c r="A338" s="48"/>
      <c r="C338" s="49"/>
      <c r="D338" s="50"/>
      <c r="E338" s="32"/>
      <c r="F338" s="32"/>
    </row>
    <row r="339" spans="1:6" s="24" customFormat="1" x14ac:dyDescent="0.25">
      <c r="A339" s="48"/>
      <c r="C339" s="49"/>
      <c r="D339" s="50"/>
      <c r="E339" s="32"/>
      <c r="F339" s="32"/>
    </row>
    <row r="340" spans="1:6" s="24" customFormat="1" x14ac:dyDescent="0.25">
      <c r="A340" s="48"/>
      <c r="C340" s="49"/>
      <c r="D340" s="50"/>
      <c r="E340" s="32"/>
      <c r="F340" s="32"/>
    </row>
    <row r="341" spans="1:6" s="24" customFormat="1" x14ac:dyDescent="0.25">
      <c r="A341" s="48"/>
      <c r="C341" s="49"/>
      <c r="D341" s="50"/>
      <c r="E341" s="32"/>
      <c r="F341" s="32"/>
    </row>
    <row r="342" spans="1:6" s="24" customFormat="1" x14ac:dyDescent="0.25">
      <c r="A342" s="48"/>
      <c r="C342" s="49"/>
      <c r="D342" s="50"/>
      <c r="E342" s="32"/>
      <c r="F342" s="32"/>
    </row>
    <row r="343" spans="1:6" s="24" customFormat="1" x14ac:dyDescent="0.25">
      <c r="A343" s="48"/>
      <c r="C343" s="49"/>
      <c r="D343" s="50"/>
      <c r="E343" s="32"/>
      <c r="F343" s="32"/>
    </row>
    <row r="344" spans="1:6" s="24" customFormat="1" x14ac:dyDescent="0.25">
      <c r="A344" s="48"/>
      <c r="C344" s="49"/>
      <c r="D344" s="50"/>
      <c r="E344" s="32"/>
      <c r="F344" s="32"/>
    </row>
    <row r="345" spans="1:6" s="24" customFormat="1" x14ac:dyDescent="0.25">
      <c r="A345" s="48"/>
      <c r="C345" s="49"/>
      <c r="D345" s="50"/>
      <c r="E345" s="32"/>
      <c r="F345" s="32"/>
    </row>
    <row r="346" spans="1:6" s="24" customFormat="1" x14ac:dyDescent="0.25">
      <c r="A346" s="48"/>
      <c r="C346" s="49"/>
      <c r="D346" s="50"/>
      <c r="E346" s="32"/>
      <c r="F346" s="32"/>
    </row>
    <row r="347" spans="1:6" s="24" customFormat="1" x14ac:dyDescent="0.25">
      <c r="A347" s="48"/>
      <c r="C347" s="49"/>
      <c r="D347" s="50"/>
      <c r="E347" s="32"/>
      <c r="F347" s="32"/>
    </row>
    <row r="348" spans="1:6" s="24" customFormat="1" x14ac:dyDescent="0.25">
      <c r="A348" s="48"/>
      <c r="C348" s="49"/>
      <c r="D348" s="50"/>
      <c r="E348" s="32"/>
      <c r="F348" s="32"/>
    </row>
    <row r="349" spans="1:6" s="24" customFormat="1" x14ac:dyDescent="0.25">
      <c r="A349" s="48"/>
      <c r="C349" s="49"/>
      <c r="D349" s="50"/>
      <c r="E349" s="32"/>
      <c r="F349" s="32"/>
    </row>
    <row r="350" spans="1:6" s="24" customFormat="1" x14ac:dyDescent="0.25">
      <c r="A350" s="48"/>
      <c r="C350" s="49"/>
      <c r="D350" s="50"/>
      <c r="E350" s="32"/>
      <c r="F350" s="32"/>
    </row>
    <row r="351" spans="1:6" s="24" customFormat="1" x14ac:dyDescent="0.25">
      <c r="A351" s="48"/>
      <c r="C351" s="49"/>
      <c r="D351" s="50"/>
      <c r="E351" s="32"/>
      <c r="F351" s="32"/>
    </row>
    <row r="352" spans="1:6" s="24" customFormat="1" x14ac:dyDescent="0.25">
      <c r="A352" s="48"/>
      <c r="C352" s="49"/>
      <c r="D352" s="50"/>
      <c r="E352" s="32"/>
      <c r="F352" s="32"/>
    </row>
    <row r="353" spans="1:6" s="24" customFormat="1" x14ac:dyDescent="0.25">
      <c r="A353" s="48"/>
      <c r="C353" s="49"/>
      <c r="D353" s="50"/>
      <c r="E353" s="32"/>
      <c r="F353" s="32"/>
    </row>
    <row r="354" spans="1:6" s="24" customFormat="1" x14ac:dyDescent="0.25">
      <c r="A354" s="48"/>
      <c r="C354" s="49"/>
      <c r="D354" s="50"/>
      <c r="E354" s="32"/>
      <c r="F354" s="32"/>
    </row>
    <row r="355" spans="1:6" s="24" customFormat="1" x14ac:dyDescent="0.25">
      <c r="A355" s="48"/>
      <c r="C355" s="49"/>
      <c r="D355" s="50"/>
      <c r="E355" s="32"/>
      <c r="F355" s="32"/>
    </row>
    <row r="356" spans="1:6" s="24" customFormat="1" x14ac:dyDescent="0.25">
      <c r="A356" s="48"/>
      <c r="C356" s="49"/>
      <c r="D356" s="50"/>
      <c r="E356" s="32"/>
      <c r="F356" s="32"/>
    </row>
    <row r="357" spans="1:6" s="24" customFormat="1" x14ac:dyDescent="0.25">
      <c r="A357" s="48"/>
      <c r="C357" s="49"/>
      <c r="D357" s="50"/>
      <c r="E357" s="32"/>
      <c r="F357" s="32"/>
    </row>
    <row r="358" spans="1:6" s="24" customFormat="1" x14ac:dyDescent="0.25">
      <c r="A358" s="48"/>
      <c r="C358" s="49"/>
      <c r="D358" s="50"/>
      <c r="E358" s="32"/>
      <c r="F358" s="32"/>
    </row>
    <row r="359" spans="1:6" s="24" customFormat="1" x14ac:dyDescent="0.25">
      <c r="A359" s="48"/>
      <c r="C359" s="49"/>
      <c r="D359" s="50"/>
      <c r="E359" s="32"/>
      <c r="F359" s="32"/>
    </row>
    <row r="360" spans="1:6" s="24" customFormat="1" x14ac:dyDescent="0.25">
      <c r="A360" s="48"/>
      <c r="C360" s="49"/>
      <c r="D360" s="50"/>
      <c r="E360" s="32"/>
      <c r="F360" s="32"/>
    </row>
    <row r="361" spans="1:6" s="24" customFormat="1" x14ac:dyDescent="0.25">
      <c r="A361" s="48"/>
      <c r="C361" s="49"/>
      <c r="D361" s="50"/>
      <c r="E361" s="32"/>
      <c r="F361" s="32"/>
    </row>
    <row r="362" spans="1:6" s="24" customFormat="1" x14ac:dyDescent="0.25">
      <c r="A362" s="48"/>
      <c r="C362" s="49"/>
      <c r="D362" s="50"/>
      <c r="E362" s="32"/>
      <c r="F362" s="32"/>
    </row>
    <row r="363" spans="1:6" s="24" customFormat="1" x14ac:dyDescent="0.25">
      <c r="A363" s="48"/>
      <c r="C363" s="49"/>
      <c r="D363" s="50"/>
      <c r="E363" s="32"/>
      <c r="F363" s="32"/>
    </row>
    <row r="364" spans="1:6" s="24" customFormat="1" x14ac:dyDescent="0.25">
      <c r="A364" s="48"/>
      <c r="C364" s="49"/>
      <c r="D364" s="50"/>
      <c r="E364" s="32"/>
      <c r="F364" s="32"/>
    </row>
    <row r="365" spans="1:6" s="24" customFormat="1" x14ac:dyDescent="0.25">
      <c r="A365" s="48"/>
      <c r="C365" s="49"/>
      <c r="D365" s="50"/>
      <c r="E365" s="32"/>
      <c r="F365" s="32"/>
    </row>
    <row r="366" spans="1:6" s="24" customFormat="1" x14ac:dyDescent="0.25">
      <c r="A366" s="48"/>
      <c r="C366" s="49"/>
      <c r="D366" s="50"/>
      <c r="E366" s="32"/>
      <c r="F366" s="32"/>
    </row>
    <row r="367" spans="1:6" s="24" customFormat="1" x14ac:dyDescent="0.25">
      <c r="A367" s="48"/>
      <c r="C367" s="49"/>
      <c r="D367" s="50"/>
      <c r="E367" s="32"/>
      <c r="F367" s="32"/>
    </row>
    <row r="368" spans="1:6" s="24" customFormat="1" x14ac:dyDescent="0.25">
      <c r="A368" s="48"/>
      <c r="C368" s="49"/>
      <c r="D368" s="50"/>
      <c r="E368" s="32"/>
      <c r="F368" s="32"/>
    </row>
    <row r="369" spans="1:6" s="24" customFormat="1" x14ac:dyDescent="0.25">
      <c r="A369" s="48"/>
      <c r="C369" s="49"/>
      <c r="D369" s="50"/>
      <c r="E369" s="32"/>
      <c r="F369" s="32"/>
    </row>
    <row r="370" spans="1:6" s="24" customFormat="1" x14ac:dyDescent="0.25">
      <c r="A370" s="48"/>
      <c r="C370" s="49"/>
      <c r="D370" s="50"/>
      <c r="E370" s="32"/>
      <c r="F370" s="32"/>
    </row>
    <row r="371" spans="1:6" s="24" customFormat="1" x14ac:dyDescent="0.25">
      <c r="A371" s="48"/>
      <c r="C371" s="49"/>
      <c r="D371" s="50"/>
      <c r="E371" s="32"/>
      <c r="F371" s="32"/>
    </row>
    <row r="372" spans="1:6" s="24" customFormat="1" x14ac:dyDescent="0.25">
      <c r="A372" s="48"/>
      <c r="C372" s="49"/>
      <c r="D372" s="50"/>
      <c r="E372" s="32"/>
      <c r="F372" s="32"/>
    </row>
    <row r="373" spans="1:6" s="24" customFormat="1" x14ac:dyDescent="0.25">
      <c r="A373" s="48"/>
      <c r="C373" s="49"/>
      <c r="D373" s="50"/>
      <c r="E373" s="32"/>
      <c r="F373" s="32"/>
    </row>
    <row r="374" spans="1:6" s="24" customFormat="1" x14ac:dyDescent="0.25">
      <c r="A374" s="48"/>
      <c r="C374" s="49"/>
      <c r="D374" s="50"/>
      <c r="E374" s="32"/>
      <c r="F374" s="32"/>
    </row>
    <row r="375" spans="1:6" s="24" customFormat="1" x14ac:dyDescent="0.25">
      <c r="A375" s="48"/>
      <c r="C375" s="49"/>
      <c r="D375" s="50"/>
      <c r="E375" s="32"/>
      <c r="F375" s="32"/>
    </row>
    <row r="376" spans="1:6" s="24" customFormat="1" x14ac:dyDescent="0.25">
      <c r="A376" s="48"/>
      <c r="C376" s="49"/>
      <c r="D376" s="50"/>
      <c r="E376" s="32"/>
      <c r="F376" s="32"/>
    </row>
    <row r="377" spans="1:6" s="24" customFormat="1" x14ac:dyDescent="0.25">
      <c r="A377" s="48"/>
      <c r="C377" s="49"/>
      <c r="D377" s="50"/>
      <c r="E377" s="32"/>
      <c r="F377" s="32"/>
    </row>
    <row r="378" spans="1:6" s="24" customFormat="1" x14ac:dyDescent="0.25">
      <c r="A378" s="48"/>
      <c r="C378" s="49"/>
      <c r="D378" s="50"/>
      <c r="E378" s="32"/>
      <c r="F378" s="32"/>
    </row>
    <row r="379" spans="1:6" s="24" customFormat="1" x14ac:dyDescent="0.25">
      <c r="A379" s="48"/>
      <c r="C379" s="49"/>
      <c r="D379" s="50"/>
      <c r="E379" s="32"/>
      <c r="F379" s="32"/>
    </row>
    <row r="380" spans="1:6" s="24" customFormat="1" x14ac:dyDescent="0.25">
      <c r="A380" s="48"/>
      <c r="C380" s="49"/>
      <c r="D380" s="50"/>
      <c r="E380" s="32"/>
      <c r="F380" s="32"/>
    </row>
    <row r="381" spans="1:6" s="24" customFormat="1" x14ac:dyDescent="0.25">
      <c r="A381" s="48"/>
      <c r="C381" s="49"/>
      <c r="D381" s="50"/>
      <c r="E381" s="32"/>
      <c r="F381" s="32"/>
    </row>
    <row r="382" spans="1:6" s="24" customFormat="1" x14ac:dyDescent="0.25">
      <c r="A382" s="48"/>
      <c r="C382" s="49"/>
      <c r="D382" s="50"/>
      <c r="E382" s="32"/>
      <c r="F382" s="32"/>
    </row>
    <row r="383" spans="1:6" s="24" customFormat="1" x14ac:dyDescent="0.25">
      <c r="A383" s="48"/>
      <c r="C383" s="49"/>
      <c r="D383" s="50"/>
      <c r="E383" s="32"/>
      <c r="F383" s="32"/>
    </row>
    <row r="384" spans="1:6" s="24" customFormat="1" x14ac:dyDescent="0.25">
      <c r="A384" s="48"/>
      <c r="C384" s="49"/>
      <c r="D384" s="50"/>
      <c r="E384" s="32"/>
      <c r="F384" s="32"/>
    </row>
    <row r="385" spans="1:6" s="24" customFormat="1" x14ac:dyDescent="0.25">
      <c r="A385" s="48"/>
      <c r="C385" s="49"/>
      <c r="D385" s="50"/>
      <c r="E385" s="32"/>
      <c r="F385" s="32"/>
    </row>
    <row r="386" spans="1:6" s="24" customFormat="1" x14ac:dyDescent="0.25">
      <c r="A386" s="48"/>
      <c r="C386" s="49"/>
      <c r="D386" s="50"/>
      <c r="E386" s="32"/>
      <c r="F386" s="32"/>
    </row>
    <row r="387" spans="1:6" s="24" customFormat="1" x14ac:dyDescent="0.25">
      <c r="A387" s="48"/>
      <c r="C387" s="49"/>
      <c r="D387" s="50"/>
      <c r="E387" s="32"/>
      <c r="F387" s="32"/>
    </row>
    <row r="388" spans="1:6" s="24" customFormat="1" x14ac:dyDescent="0.25">
      <c r="A388" s="48"/>
      <c r="C388" s="49"/>
      <c r="D388" s="50"/>
      <c r="E388" s="32"/>
      <c r="F388" s="32"/>
    </row>
    <row r="389" spans="1:6" s="24" customFormat="1" x14ac:dyDescent="0.25">
      <c r="A389" s="48"/>
      <c r="C389" s="49"/>
      <c r="D389" s="50"/>
      <c r="E389" s="32"/>
      <c r="F389" s="32"/>
    </row>
    <row r="390" spans="1:6" s="24" customFormat="1" x14ac:dyDescent="0.25">
      <c r="A390" s="48"/>
      <c r="C390" s="49"/>
      <c r="D390" s="50"/>
      <c r="E390" s="32"/>
      <c r="F390" s="32"/>
    </row>
    <row r="391" spans="1:6" s="24" customFormat="1" x14ac:dyDescent="0.25">
      <c r="A391" s="48"/>
      <c r="C391" s="49"/>
      <c r="D391" s="50"/>
      <c r="E391" s="32"/>
      <c r="F391" s="32"/>
    </row>
    <row r="392" spans="1:6" s="24" customFormat="1" x14ac:dyDescent="0.25">
      <c r="A392" s="48"/>
      <c r="C392" s="49"/>
      <c r="D392" s="50"/>
      <c r="E392" s="32"/>
      <c r="F392" s="32"/>
    </row>
    <row r="393" spans="1:6" s="24" customFormat="1" x14ac:dyDescent="0.25">
      <c r="A393" s="48"/>
      <c r="C393" s="49"/>
      <c r="D393" s="50"/>
      <c r="E393" s="32"/>
      <c r="F393" s="32"/>
    </row>
    <row r="394" spans="1:6" s="24" customFormat="1" x14ac:dyDescent="0.25">
      <c r="A394" s="48"/>
      <c r="C394" s="49"/>
      <c r="D394" s="50"/>
      <c r="E394" s="32"/>
      <c r="F394" s="32"/>
    </row>
    <row r="395" spans="1:6" s="24" customFormat="1" x14ac:dyDescent="0.25">
      <c r="A395" s="48"/>
      <c r="C395" s="49"/>
      <c r="D395" s="50"/>
      <c r="E395" s="32"/>
      <c r="F395" s="32"/>
    </row>
    <row r="396" spans="1:6" s="24" customFormat="1" x14ac:dyDescent="0.25">
      <c r="A396" s="48"/>
      <c r="C396" s="49"/>
      <c r="D396" s="50"/>
      <c r="E396" s="32"/>
      <c r="F396" s="32"/>
    </row>
    <row r="397" spans="1:6" s="24" customFormat="1" x14ac:dyDescent="0.25">
      <c r="A397" s="48"/>
      <c r="C397" s="49"/>
      <c r="D397" s="50"/>
      <c r="E397" s="32"/>
      <c r="F397" s="32"/>
    </row>
    <row r="398" spans="1:6" s="24" customFormat="1" x14ac:dyDescent="0.25">
      <c r="A398" s="48"/>
      <c r="C398" s="49"/>
      <c r="D398" s="50"/>
      <c r="E398" s="32"/>
      <c r="F398" s="32"/>
    </row>
    <row r="399" spans="1:6" s="24" customFormat="1" x14ac:dyDescent="0.25">
      <c r="A399" s="48"/>
      <c r="C399" s="49"/>
      <c r="D399" s="50"/>
      <c r="E399" s="32"/>
      <c r="F399" s="32"/>
    </row>
    <row r="400" spans="1:6" s="24" customFormat="1" x14ac:dyDescent="0.25">
      <c r="A400" s="48"/>
      <c r="C400" s="49"/>
      <c r="D400" s="50"/>
      <c r="E400" s="32"/>
      <c r="F400" s="32"/>
    </row>
    <row r="401" spans="1:6" s="24" customFormat="1" x14ac:dyDescent="0.25">
      <c r="A401" s="48"/>
      <c r="C401" s="49"/>
      <c r="D401" s="50"/>
      <c r="E401" s="32"/>
      <c r="F401" s="32"/>
    </row>
    <row r="402" spans="1:6" s="24" customFormat="1" x14ac:dyDescent="0.25">
      <c r="A402" s="48"/>
      <c r="C402" s="49"/>
      <c r="D402" s="50"/>
      <c r="E402" s="32"/>
      <c r="F402" s="32"/>
    </row>
    <row r="403" spans="1:6" s="24" customFormat="1" x14ac:dyDescent="0.25">
      <c r="A403" s="48"/>
      <c r="C403" s="49"/>
      <c r="D403" s="50"/>
      <c r="E403" s="32"/>
      <c r="F403" s="32"/>
    </row>
    <row r="404" spans="1:6" s="24" customFormat="1" x14ac:dyDescent="0.25">
      <c r="A404" s="48"/>
      <c r="C404" s="49"/>
      <c r="D404" s="50"/>
      <c r="E404" s="32"/>
      <c r="F404" s="32"/>
    </row>
    <row r="405" spans="1:6" s="24" customFormat="1" x14ac:dyDescent="0.25">
      <c r="A405" s="48"/>
      <c r="C405" s="49"/>
      <c r="D405" s="50"/>
      <c r="E405" s="32"/>
      <c r="F405" s="32"/>
    </row>
    <row r="406" spans="1:6" s="24" customFormat="1" x14ac:dyDescent="0.25">
      <c r="A406" s="48"/>
      <c r="C406" s="49"/>
      <c r="D406" s="50"/>
      <c r="E406" s="32"/>
      <c r="F406" s="32"/>
    </row>
    <row r="407" spans="1:6" s="24" customFormat="1" x14ac:dyDescent="0.25">
      <c r="A407" s="48"/>
      <c r="C407" s="49"/>
      <c r="D407" s="50"/>
      <c r="E407" s="32"/>
      <c r="F407" s="32"/>
    </row>
    <row r="408" spans="1:6" s="24" customFormat="1" x14ac:dyDescent="0.25">
      <c r="A408" s="48"/>
      <c r="C408" s="49"/>
      <c r="D408" s="50"/>
      <c r="E408" s="32"/>
      <c r="F408" s="32"/>
    </row>
    <row r="409" spans="1:6" s="24" customFormat="1" x14ac:dyDescent="0.25">
      <c r="A409" s="48"/>
      <c r="C409" s="49"/>
      <c r="D409" s="50"/>
      <c r="E409" s="32"/>
      <c r="F409" s="32"/>
    </row>
    <row r="410" spans="1:6" s="24" customFormat="1" x14ac:dyDescent="0.25">
      <c r="A410" s="48"/>
      <c r="C410" s="49"/>
      <c r="D410" s="50"/>
      <c r="E410" s="32"/>
      <c r="F410" s="32"/>
    </row>
    <row r="411" spans="1:6" s="24" customFormat="1" x14ac:dyDescent="0.25">
      <c r="A411" s="48"/>
      <c r="C411" s="49"/>
      <c r="D411" s="50"/>
      <c r="E411" s="32"/>
      <c r="F411" s="32"/>
    </row>
    <row r="412" spans="1:6" s="24" customFormat="1" x14ac:dyDescent="0.25">
      <c r="A412" s="48"/>
      <c r="C412" s="49"/>
      <c r="D412" s="50"/>
      <c r="E412" s="32"/>
      <c r="F412" s="32"/>
    </row>
    <row r="413" spans="1:6" s="24" customFormat="1" x14ac:dyDescent="0.25">
      <c r="A413" s="48"/>
      <c r="C413" s="49"/>
      <c r="D413" s="50"/>
      <c r="E413" s="32"/>
      <c r="F413" s="32"/>
    </row>
    <row r="414" spans="1:6" s="24" customFormat="1" x14ac:dyDescent="0.25">
      <c r="A414" s="48"/>
      <c r="C414" s="49"/>
      <c r="D414" s="50"/>
      <c r="E414" s="32"/>
      <c r="F414" s="32"/>
    </row>
    <row r="415" spans="1:6" s="24" customFormat="1" x14ac:dyDescent="0.25">
      <c r="A415" s="48"/>
      <c r="C415" s="49"/>
      <c r="D415" s="50"/>
      <c r="E415" s="32"/>
      <c r="F415" s="32"/>
    </row>
    <row r="416" spans="1:6" s="24" customFormat="1" x14ac:dyDescent="0.25">
      <c r="A416" s="48"/>
      <c r="C416" s="49"/>
      <c r="D416" s="50"/>
      <c r="E416" s="32"/>
      <c r="F416" s="32"/>
    </row>
    <row r="417" spans="1:6" s="24" customFormat="1" x14ac:dyDescent="0.25">
      <c r="A417" s="48"/>
      <c r="C417" s="49"/>
      <c r="D417" s="50"/>
      <c r="E417" s="32"/>
      <c r="F417" s="32"/>
    </row>
    <row r="418" spans="1:6" s="24" customFormat="1" x14ac:dyDescent="0.25">
      <c r="A418" s="48"/>
      <c r="C418" s="49"/>
      <c r="D418" s="50"/>
      <c r="E418" s="32"/>
      <c r="F418" s="32"/>
    </row>
    <row r="419" spans="1:6" s="24" customFormat="1" x14ac:dyDescent="0.25">
      <c r="A419" s="48"/>
      <c r="C419" s="49"/>
      <c r="D419" s="50"/>
      <c r="E419" s="32"/>
      <c r="F419" s="32"/>
    </row>
    <row r="420" spans="1:6" s="24" customFormat="1" x14ac:dyDescent="0.25">
      <c r="A420" s="48"/>
      <c r="C420" s="49"/>
      <c r="D420" s="50"/>
      <c r="E420" s="32"/>
      <c r="F420" s="32"/>
    </row>
    <row r="421" spans="1:6" s="24" customFormat="1" x14ac:dyDescent="0.25">
      <c r="A421" s="48"/>
      <c r="C421" s="49"/>
      <c r="D421" s="50"/>
      <c r="E421" s="32"/>
      <c r="F421" s="32"/>
    </row>
    <row r="422" spans="1:6" s="24" customFormat="1" x14ac:dyDescent="0.25">
      <c r="A422" s="48"/>
      <c r="C422" s="49"/>
      <c r="D422" s="50"/>
      <c r="E422" s="32"/>
      <c r="F422" s="32"/>
    </row>
    <row r="423" spans="1:6" s="24" customFormat="1" x14ac:dyDescent="0.25">
      <c r="A423" s="48"/>
      <c r="C423" s="49"/>
      <c r="D423" s="50"/>
      <c r="E423" s="32"/>
      <c r="F423" s="32"/>
    </row>
    <row r="424" spans="1:6" s="24" customFormat="1" x14ac:dyDescent="0.25">
      <c r="A424" s="48"/>
      <c r="C424" s="49"/>
      <c r="D424" s="50"/>
      <c r="E424" s="32"/>
      <c r="F424" s="32"/>
    </row>
    <row r="425" spans="1:6" s="24" customFormat="1" x14ac:dyDescent="0.25">
      <c r="A425" s="48"/>
      <c r="C425" s="49"/>
      <c r="D425" s="50"/>
      <c r="E425" s="32"/>
      <c r="F425" s="32"/>
    </row>
    <row r="426" spans="1:6" s="24" customFormat="1" x14ac:dyDescent="0.25">
      <c r="A426" s="48"/>
      <c r="C426" s="49"/>
      <c r="D426" s="50"/>
      <c r="E426" s="32"/>
      <c r="F426" s="32"/>
    </row>
    <row r="427" spans="1:6" s="24" customFormat="1" x14ac:dyDescent="0.25">
      <c r="A427" s="48"/>
      <c r="C427" s="49"/>
      <c r="D427" s="50"/>
      <c r="E427" s="32"/>
      <c r="F427" s="32"/>
    </row>
    <row r="428" spans="1:6" s="24" customFormat="1" x14ac:dyDescent="0.25">
      <c r="A428" s="48"/>
      <c r="C428" s="49"/>
      <c r="D428" s="50"/>
      <c r="E428" s="32"/>
      <c r="F428" s="32"/>
    </row>
    <row r="429" spans="1:6" s="24" customFormat="1" x14ac:dyDescent="0.25">
      <c r="A429" s="48"/>
      <c r="C429" s="49"/>
      <c r="D429" s="50"/>
      <c r="E429" s="32"/>
      <c r="F429" s="32"/>
    </row>
    <row r="430" spans="1:6" s="24" customFormat="1" x14ac:dyDescent="0.25">
      <c r="A430" s="48"/>
      <c r="C430" s="49"/>
      <c r="D430" s="50"/>
      <c r="E430" s="32"/>
      <c r="F430" s="32"/>
    </row>
    <row r="431" spans="1:6" s="24" customFormat="1" x14ac:dyDescent="0.25">
      <c r="A431" s="48"/>
      <c r="C431" s="49"/>
      <c r="D431" s="50"/>
      <c r="E431" s="32"/>
      <c r="F431" s="32"/>
    </row>
    <row r="432" spans="1:6" s="24" customFormat="1" x14ac:dyDescent="0.25">
      <c r="A432" s="48"/>
      <c r="C432" s="49"/>
      <c r="D432" s="50"/>
      <c r="E432" s="32"/>
      <c r="F432" s="32"/>
    </row>
    <row r="433" spans="1:6" s="24" customFormat="1" x14ac:dyDescent="0.25">
      <c r="A433" s="48"/>
      <c r="C433" s="49"/>
      <c r="D433" s="50"/>
      <c r="E433" s="32"/>
      <c r="F433" s="32"/>
    </row>
    <row r="434" spans="1:6" s="24" customFormat="1" x14ac:dyDescent="0.25">
      <c r="A434" s="48"/>
      <c r="C434" s="49"/>
      <c r="D434" s="50"/>
      <c r="E434" s="32"/>
      <c r="F434" s="32"/>
    </row>
    <row r="435" spans="1:6" s="24" customFormat="1" x14ac:dyDescent="0.25">
      <c r="A435" s="48"/>
      <c r="C435" s="49"/>
      <c r="D435" s="50"/>
      <c r="E435" s="32"/>
      <c r="F435" s="32"/>
    </row>
    <row r="436" spans="1:6" s="24" customFormat="1" x14ac:dyDescent="0.25">
      <c r="A436" s="48"/>
      <c r="C436" s="49"/>
      <c r="D436" s="50"/>
      <c r="E436" s="32"/>
      <c r="F436" s="32"/>
    </row>
    <row r="437" spans="1:6" s="24" customFormat="1" x14ac:dyDescent="0.25">
      <c r="A437" s="48"/>
      <c r="C437" s="49"/>
      <c r="D437" s="50"/>
      <c r="E437" s="32"/>
      <c r="F437" s="32"/>
    </row>
    <row r="438" spans="1:6" s="24" customFormat="1" x14ac:dyDescent="0.25">
      <c r="A438" s="48"/>
      <c r="C438" s="49"/>
      <c r="D438" s="50"/>
      <c r="E438" s="32"/>
      <c r="F438" s="32"/>
    </row>
    <row r="439" spans="1:6" s="24" customFormat="1" x14ac:dyDescent="0.25">
      <c r="A439" s="48"/>
      <c r="C439" s="49"/>
      <c r="D439" s="50"/>
      <c r="E439" s="32"/>
      <c r="F439" s="32"/>
    </row>
    <row r="440" spans="1:6" s="24" customFormat="1" x14ac:dyDescent="0.25">
      <c r="A440" s="48"/>
      <c r="C440" s="49"/>
      <c r="D440" s="50"/>
      <c r="E440" s="32"/>
      <c r="F440" s="32"/>
    </row>
    <row r="441" spans="1:6" s="24" customFormat="1" x14ac:dyDescent="0.25">
      <c r="A441" s="48"/>
      <c r="C441" s="49"/>
      <c r="D441" s="50"/>
      <c r="E441" s="32"/>
      <c r="F441" s="32"/>
    </row>
    <row r="442" spans="1:6" s="24" customFormat="1" x14ac:dyDescent="0.25">
      <c r="A442" s="48"/>
      <c r="C442" s="49"/>
      <c r="D442" s="50"/>
      <c r="E442" s="32"/>
      <c r="F442" s="32"/>
    </row>
    <row r="443" spans="1:6" s="24" customFormat="1" x14ac:dyDescent="0.25">
      <c r="A443" s="48"/>
      <c r="C443" s="49"/>
      <c r="D443" s="50"/>
      <c r="E443" s="32"/>
      <c r="F443" s="32"/>
    </row>
    <row r="444" spans="1:6" s="24" customFormat="1" x14ac:dyDescent="0.25">
      <c r="A444" s="48"/>
      <c r="C444" s="49"/>
      <c r="D444" s="50"/>
      <c r="E444" s="32"/>
      <c r="F444" s="32"/>
    </row>
    <row r="445" spans="1:6" s="24" customFormat="1" x14ac:dyDescent="0.25">
      <c r="A445" s="48"/>
      <c r="C445" s="49"/>
      <c r="D445" s="50"/>
      <c r="E445" s="32"/>
      <c r="F445" s="32"/>
    </row>
    <row r="446" spans="1:6" s="24" customFormat="1" x14ac:dyDescent="0.25">
      <c r="A446" s="48"/>
      <c r="C446" s="49"/>
      <c r="D446" s="50"/>
      <c r="E446" s="32"/>
      <c r="F446" s="32"/>
    </row>
    <row r="447" spans="1:6" s="24" customFormat="1" x14ac:dyDescent="0.25">
      <c r="A447" s="48"/>
      <c r="C447" s="49"/>
      <c r="D447" s="50"/>
      <c r="E447" s="32"/>
      <c r="F447" s="32"/>
    </row>
    <row r="448" spans="1:6" s="24" customFormat="1" x14ac:dyDescent="0.25">
      <c r="A448" s="48"/>
      <c r="C448" s="49"/>
      <c r="D448" s="50"/>
      <c r="E448" s="32"/>
      <c r="F448" s="32"/>
    </row>
    <row r="449" spans="1:6" s="24" customFormat="1" x14ac:dyDescent="0.25">
      <c r="A449" s="48"/>
      <c r="C449" s="49"/>
      <c r="D449" s="50"/>
      <c r="E449" s="32"/>
      <c r="F449" s="32"/>
    </row>
    <row r="450" spans="1:6" s="24" customFormat="1" x14ac:dyDescent="0.25">
      <c r="A450" s="48"/>
      <c r="C450" s="49"/>
      <c r="D450" s="50"/>
      <c r="E450" s="32"/>
      <c r="F450" s="32"/>
    </row>
    <row r="451" spans="1:6" s="24" customFormat="1" x14ac:dyDescent="0.25">
      <c r="A451" s="48"/>
      <c r="C451" s="49"/>
      <c r="D451" s="50"/>
      <c r="E451" s="32"/>
      <c r="F451" s="32"/>
    </row>
    <row r="452" spans="1:6" s="24" customFormat="1" x14ac:dyDescent="0.25">
      <c r="A452" s="48"/>
      <c r="C452" s="49"/>
      <c r="D452" s="50"/>
      <c r="E452" s="32"/>
      <c r="F452" s="32"/>
    </row>
    <row r="453" spans="1:6" s="24" customFormat="1" x14ac:dyDescent="0.25">
      <c r="A453" s="48"/>
      <c r="C453" s="49"/>
      <c r="D453" s="50"/>
      <c r="E453" s="32"/>
      <c r="F453" s="32"/>
    </row>
    <row r="454" spans="1:6" s="24" customFormat="1" x14ac:dyDescent="0.25">
      <c r="A454" s="48"/>
      <c r="C454" s="49"/>
      <c r="D454" s="50"/>
      <c r="E454" s="32"/>
      <c r="F454" s="32"/>
    </row>
    <row r="455" spans="1:6" s="24" customFormat="1" x14ac:dyDescent="0.25">
      <c r="A455" s="48"/>
      <c r="C455" s="49"/>
      <c r="D455" s="50"/>
      <c r="E455" s="32"/>
      <c r="F455" s="32"/>
    </row>
    <row r="456" spans="1:6" s="24" customFormat="1" x14ac:dyDescent="0.25">
      <c r="A456" s="48"/>
      <c r="C456" s="49"/>
      <c r="D456" s="50"/>
      <c r="E456" s="32"/>
      <c r="F456" s="32"/>
    </row>
    <row r="457" spans="1:6" s="24" customFormat="1" x14ac:dyDescent="0.25">
      <c r="A457" s="48"/>
      <c r="C457" s="49"/>
      <c r="D457" s="50"/>
      <c r="E457" s="32"/>
      <c r="F457" s="32"/>
    </row>
    <row r="458" spans="1:6" s="24" customFormat="1" x14ac:dyDescent="0.25">
      <c r="A458" s="48"/>
      <c r="C458" s="49"/>
      <c r="D458" s="50"/>
      <c r="E458" s="32"/>
      <c r="F458" s="32"/>
    </row>
    <row r="459" spans="1:6" s="24" customFormat="1" x14ac:dyDescent="0.25">
      <c r="A459" s="48"/>
      <c r="C459" s="49"/>
      <c r="D459" s="50"/>
      <c r="E459" s="32"/>
      <c r="F459" s="32"/>
    </row>
    <row r="460" spans="1:6" s="24" customFormat="1" x14ac:dyDescent="0.25">
      <c r="A460" s="48"/>
      <c r="C460" s="49"/>
      <c r="D460" s="50"/>
      <c r="E460" s="32"/>
      <c r="F460" s="32"/>
    </row>
    <row r="461" spans="1:6" s="24" customFormat="1" x14ac:dyDescent="0.25">
      <c r="A461" s="48"/>
      <c r="C461" s="49"/>
      <c r="D461" s="50"/>
      <c r="E461" s="32"/>
      <c r="F461" s="32"/>
    </row>
    <row r="462" spans="1:6" s="24" customFormat="1" x14ac:dyDescent="0.25">
      <c r="A462" s="48"/>
      <c r="C462" s="49"/>
      <c r="D462" s="50"/>
      <c r="E462" s="32"/>
      <c r="F462" s="32"/>
    </row>
    <row r="463" spans="1:6" s="24" customFormat="1" x14ac:dyDescent="0.25">
      <c r="A463" s="48"/>
      <c r="C463" s="49"/>
      <c r="D463" s="50"/>
      <c r="E463" s="32"/>
      <c r="F463" s="32"/>
    </row>
    <row r="464" spans="1:6" s="24" customFormat="1" x14ac:dyDescent="0.25">
      <c r="A464" s="48"/>
      <c r="C464" s="49"/>
      <c r="D464" s="50"/>
      <c r="E464" s="32"/>
      <c r="F464" s="32"/>
    </row>
    <row r="465" spans="1:6" s="24" customFormat="1" x14ac:dyDescent="0.25">
      <c r="A465" s="48"/>
      <c r="C465" s="49"/>
      <c r="D465" s="50"/>
      <c r="E465" s="32"/>
      <c r="F465" s="32"/>
    </row>
    <row r="466" spans="1:6" s="24" customFormat="1" x14ac:dyDescent="0.25">
      <c r="A466" s="48"/>
      <c r="C466" s="49"/>
      <c r="D466" s="50"/>
      <c r="E466" s="32"/>
      <c r="F466" s="32"/>
    </row>
    <row r="467" spans="1:6" s="24" customFormat="1" x14ac:dyDescent="0.25">
      <c r="A467" s="48"/>
      <c r="C467" s="49"/>
      <c r="D467" s="50"/>
      <c r="E467" s="32"/>
      <c r="F467" s="32"/>
    </row>
    <row r="468" spans="1:6" s="24" customFormat="1" x14ac:dyDescent="0.25">
      <c r="A468" s="48"/>
      <c r="C468" s="49"/>
      <c r="D468" s="50"/>
      <c r="E468" s="32"/>
      <c r="F468" s="32"/>
    </row>
    <row r="469" spans="1:6" s="24" customFormat="1" x14ac:dyDescent="0.25">
      <c r="A469" s="48"/>
      <c r="C469" s="49"/>
      <c r="D469" s="50"/>
      <c r="E469" s="32"/>
      <c r="F469" s="32"/>
    </row>
    <row r="470" spans="1:6" s="24" customFormat="1" x14ac:dyDescent="0.25">
      <c r="A470" s="48"/>
      <c r="C470" s="49"/>
      <c r="D470" s="50"/>
      <c r="E470" s="32"/>
      <c r="F470" s="32"/>
    </row>
    <row r="471" spans="1:6" s="24" customFormat="1" x14ac:dyDescent="0.25">
      <c r="A471" s="48"/>
      <c r="C471" s="49"/>
      <c r="D471" s="50"/>
      <c r="E471" s="32"/>
      <c r="F471" s="32"/>
    </row>
    <row r="472" spans="1:6" s="24" customFormat="1" x14ac:dyDescent="0.25">
      <c r="A472" s="48"/>
      <c r="C472" s="49"/>
      <c r="D472" s="50"/>
      <c r="E472" s="32"/>
      <c r="F472" s="32"/>
    </row>
    <row r="473" spans="1:6" s="24" customFormat="1" x14ac:dyDescent="0.25">
      <c r="A473" s="48"/>
      <c r="C473" s="49"/>
      <c r="D473" s="50"/>
      <c r="E473" s="32"/>
      <c r="F473" s="32"/>
    </row>
    <row r="474" spans="1:6" s="24" customFormat="1" x14ac:dyDescent="0.25">
      <c r="A474" s="48"/>
      <c r="C474" s="49"/>
      <c r="D474" s="50"/>
      <c r="E474" s="32"/>
      <c r="F474" s="32"/>
    </row>
    <row r="475" spans="1:6" s="24" customFormat="1" x14ac:dyDescent="0.25">
      <c r="A475" s="48"/>
      <c r="C475" s="49"/>
      <c r="D475" s="50"/>
      <c r="E475" s="32"/>
      <c r="F475" s="32"/>
    </row>
    <row r="476" spans="1:6" s="24" customFormat="1" x14ac:dyDescent="0.25">
      <c r="A476" s="48"/>
      <c r="C476" s="49"/>
      <c r="D476" s="50"/>
      <c r="E476" s="32"/>
      <c r="F476" s="32"/>
    </row>
    <row r="477" spans="1:6" s="24" customFormat="1" x14ac:dyDescent="0.25">
      <c r="A477" s="48"/>
      <c r="C477" s="49"/>
      <c r="D477" s="50"/>
      <c r="E477" s="32"/>
      <c r="F477" s="32"/>
    </row>
    <row r="478" spans="1:6" s="24" customFormat="1" x14ac:dyDescent="0.25">
      <c r="A478" s="48"/>
      <c r="C478" s="49"/>
      <c r="D478" s="50"/>
      <c r="E478" s="32"/>
      <c r="F478" s="32"/>
    </row>
    <row r="479" spans="1:6" s="24" customFormat="1" x14ac:dyDescent="0.25">
      <c r="A479" s="48"/>
      <c r="C479" s="49"/>
      <c r="D479" s="50"/>
      <c r="E479" s="32"/>
      <c r="F479" s="32"/>
    </row>
    <row r="480" spans="1:6" s="24" customFormat="1" x14ac:dyDescent="0.25">
      <c r="A480" s="48"/>
      <c r="C480" s="49"/>
      <c r="D480" s="50"/>
      <c r="E480" s="32"/>
      <c r="F480" s="32"/>
    </row>
    <row r="481" spans="1:6" s="24" customFormat="1" x14ac:dyDescent="0.25">
      <c r="A481" s="48"/>
      <c r="C481" s="49"/>
      <c r="D481" s="50"/>
      <c r="E481" s="32"/>
      <c r="F481" s="32"/>
    </row>
    <row r="482" spans="1:6" s="24" customFormat="1" x14ac:dyDescent="0.25">
      <c r="A482" s="48"/>
      <c r="C482" s="49"/>
      <c r="D482" s="50"/>
      <c r="E482" s="32"/>
      <c r="F482" s="32"/>
    </row>
    <row r="483" spans="1:6" s="24" customFormat="1" x14ac:dyDescent="0.25">
      <c r="A483" s="48"/>
      <c r="C483" s="49"/>
      <c r="D483" s="50"/>
      <c r="E483" s="32"/>
      <c r="F483" s="32"/>
    </row>
    <row r="484" spans="1:6" s="24" customFormat="1" x14ac:dyDescent="0.25">
      <c r="A484" s="48"/>
      <c r="C484" s="49"/>
      <c r="D484" s="50"/>
      <c r="E484" s="32"/>
      <c r="F484" s="32"/>
    </row>
    <row r="485" spans="1:6" s="24" customFormat="1" x14ac:dyDescent="0.25">
      <c r="A485" s="48"/>
      <c r="C485" s="49"/>
      <c r="D485" s="50"/>
      <c r="E485" s="32"/>
      <c r="F485" s="32"/>
    </row>
    <row r="486" spans="1:6" s="24" customFormat="1" x14ac:dyDescent="0.25">
      <c r="A486" s="48"/>
      <c r="C486" s="49"/>
      <c r="D486" s="50"/>
      <c r="E486" s="32"/>
      <c r="F486" s="32"/>
    </row>
    <row r="487" spans="1:6" s="24" customFormat="1" x14ac:dyDescent="0.25">
      <c r="A487" s="48"/>
      <c r="C487" s="49"/>
      <c r="D487" s="50"/>
      <c r="E487" s="32"/>
      <c r="F487" s="32"/>
    </row>
    <row r="488" spans="1:6" s="24" customFormat="1" x14ac:dyDescent="0.25">
      <c r="A488" s="48"/>
      <c r="C488" s="49"/>
      <c r="D488" s="50"/>
      <c r="E488" s="32"/>
      <c r="F488" s="32"/>
    </row>
    <row r="489" spans="1:6" s="24" customFormat="1" x14ac:dyDescent="0.25">
      <c r="A489" s="48"/>
      <c r="C489" s="49"/>
      <c r="D489" s="50"/>
      <c r="E489" s="32"/>
      <c r="F489" s="32"/>
    </row>
    <row r="490" spans="1:6" s="24" customFormat="1" x14ac:dyDescent="0.25">
      <c r="A490" s="48"/>
      <c r="C490" s="49"/>
      <c r="D490" s="50"/>
      <c r="E490" s="32"/>
      <c r="F490" s="32"/>
    </row>
    <row r="491" spans="1:6" s="24" customFormat="1" x14ac:dyDescent="0.25">
      <c r="A491" s="48"/>
      <c r="C491" s="49"/>
      <c r="D491" s="50"/>
      <c r="E491" s="32"/>
      <c r="F491" s="32"/>
    </row>
    <row r="492" spans="1:6" s="24" customFormat="1" x14ac:dyDescent="0.25">
      <c r="A492" s="48"/>
      <c r="C492" s="49"/>
      <c r="D492" s="50"/>
      <c r="E492" s="32"/>
      <c r="F492" s="32"/>
    </row>
    <row r="493" spans="1:6" s="24" customFormat="1" x14ac:dyDescent="0.25">
      <c r="A493" s="48"/>
      <c r="C493" s="49"/>
      <c r="D493" s="50"/>
      <c r="E493" s="32"/>
      <c r="F493" s="32"/>
    </row>
    <row r="494" spans="1:6" s="24" customFormat="1" x14ac:dyDescent="0.25">
      <c r="A494" s="48"/>
      <c r="C494" s="49"/>
      <c r="D494" s="50"/>
      <c r="E494" s="32"/>
      <c r="F494" s="32"/>
    </row>
    <row r="495" spans="1:6" s="24" customFormat="1" x14ac:dyDescent="0.25">
      <c r="A495" s="48"/>
      <c r="C495" s="49"/>
      <c r="D495" s="50"/>
      <c r="E495" s="32"/>
      <c r="F495" s="32"/>
    </row>
    <row r="496" spans="1:6" s="24" customFormat="1" x14ac:dyDescent="0.25">
      <c r="A496" s="48"/>
      <c r="C496" s="49"/>
      <c r="D496" s="50"/>
      <c r="E496" s="32"/>
      <c r="F496" s="32"/>
    </row>
    <row r="497" spans="1:6" s="24" customFormat="1" x14ac:dyDescent="0.25">
      <c r="A497" s="48"/>
      <c r="C497" s="49"/>
      <c r="D497" s="50"/>
      <c r="E497" s="32"/>
      <c r="F497" s="32"/>
    </row>
    <row r="498" spans="1:6" s="24" customFormat="1" x14ac:dyDescent="0.25">
      <c r="A498" s="48"/>
      <c r="C498" s="49"/>
      <c r="D498" s="50"/>
      <c r="E498" s="32"/>
      <c r="F498" s="32"/>
    </row>
    <row r="499" spans="1:6" s="24" customFormat="1" x14ac:dyDescent="0.25">
      <c r="A499" s="48"/>
      <c r="C499" s="49"/>
      <c r="D499" s="50"/>
      <c r="E499" s="32"/>
      <c r="F499" s="32"/>
    </row>
    <row r="500" spans="1:6" s="24" customFormat="1" x14ac:dyDescent="0.25">
      <c r="A500" s="48"/>
      <c r="C500" s="49"/>
      <c r="D500" s="50"/>
      <c r="E500" s="32"/>
      <c r="F500" s="32"/>
    </row>
    <row r="501" spans="1:6" s="24" customFormat="1" x14ac:dyDescent="0.25">
      <c r="A501" s="48"/>
      <c r="C501" s="49"/>
      <c r="D501" s="50"/>
      <c r="E501" s="32"/>
      <c r="F501" s="32"/>
    </row>
    <row r="502" spans="1:6" s="24" customFormat="1" x14ac:dyDescent="0.25">
      <c r="A502" s="48"/>
      <c r="C502" s="49"/>
      <c r="D502" s="50"/>
      <c r="E502" s="32"/>
      <c r="F502" s="32"/>
    </row>
    <row r="503" spans="1:6" s="24" customFormat="1" x14ac:dyDescent="0.25">
      <c r="A503" s="48"/>
      <c r="C503" s="49"/>
      <c r="D503" s="50"/>
      <c r="E503" s="32"/>
      <c r="F503" s="32"/>
    </row>
    <row r="504" spans="1:6" s="24" customFormat="1" x14ac:dyDescent="0.25">
      <c r="A504" s="48"/>
      <c r="C504" s="49"/>
      <c r="D504" s="50"/>
      <c r="E504" s="32"/>
      <c r="F504" s="32"/>
    </row>
    <row r="505" spans="1:6" s="24" customFormat="1" x14ac:dyDescent="0.25">
      <c r="A505" s="48"/>
      <c r="C505" s="49"/>
      <c r="D505" s="50"/>
      <c r="E505" s="32"/>
      <c r="F505" s="32"/>
    </row>
    <row r="506" spans="1:6" s="24" customFormat="1" x14ac:dyDescent="0.25">
      <c r="A506" s="48"/>
      <c r="C506" s="49"/>
      <c r="D506" s="50"/>
      <c r="E506" s="32"/>
      <c r="F506" s="32"/>
    </row>
    <row r="507" spans="1:6" s="24" customFormat="1" x14ac:dyDescent="0.25">
      <c r="A507" s="48"/>
      <c r="C507" s="49"/>
      <c r="D507" s="50"/>
      <c r="E507" s="32"/>
      <c r="F507" s="32"/>
    </row>
    <row r="508" spans="1:6" s="24" customFormat="1" x14ac:dyDescent="0.25">
      <c r="A508" s="48"/>
      <c r="C508" s="49"/>
      <c r="D508" s="50"/>
      <c r="E508" s="32"/>
      <c r="F508" s="32"/>
    </row>
    <row r="509" spans="1:6" s="24" customFormat="1" x14ac:dyDescent="0.25">
      <c r="A509" s="48"/>
      <c r="C509" s="49"/>
      <c r="D509" s="50"/>
      <c r="E509" s="32"/>
      <c r="F509" s="32"/>
    </row>
    <row r="510" spans="1:6" s="24" customFormat="1" x14ac:dyDescent="0.25">
      <c r="A510" s="48"/>
      <c r="C510" s="49"/>
      <c r="D510" s="50"/>
      <c r="E510" s="32"/>
      <c r="F510" s="32"/>
    </row>
    <row r="511" spans="1:6" s="24" customFormat="1" x14ac:dyDescent="0.25">
      <c r="A511" s="48"/>
      <c r="C511" s="49"/>
      <c r="D511" s="50"/>
      <c r="E511" s="32"/>
      <c r="F511" s="32"/>
    </row>
    <row r="512" spans="1:6" s="24" customFormat="1" x14ac:dyDescent="0.25">
      <c r="A512" s="48"/>
      <c r="C512" s="49"/>
      <c r="D512" s="50"/>
      <c r="E512" s="32"/>
      <c r="F512" s="32"/>
    </row>
    <row r="513" spans="1:6" s="24" customFormat="1" x14ac:dyDescent="0.25">
      <c r="A513" s="48"/>
      <c r="C513" s="49"/>
      <c r="D513" s="50"/>
      <c r="E513" s="32"/>
      <c r="F513" s="32"/>
    </row>
    <row r="514" spans="1:6" s="24" customFormat="1" x14ac:dyDescent="0.25">
      <c r="A514" s="48"/>
      <c r="C514" s="49"/>
      <c r="D514" s="50"/>
      <c r="E514" s="32"/>
      <c r="F514" s="32"/>
    </row>
    <row r="515" spans="1:6" s="24" customFormat="1" x14ac:dyDescent="0.25">
      <c r="A515" s="48"/>
      <c r="C515" s="49"/>
      <c r="D515" s="50"/>
      <c r="E515" s="32"/>
      <c r="F515" s="32"/>
    </row>
    <row r="516" spans="1:6" s="24" customFormat="1" x14ac:dyDescent="0.25">
      <c r="A516" s="48"/>
      <c r="C516" s="49"/>
      <c r="D516" s="50"/>
      <c r="E516" s="32"/>
      <c r="F516" s="32"/>
    </row>
  </sheetData>
  <mergeCells count="53">
    <mergeCell ref="A245:A250"/>
    <mergeCell ref="F3:F4"/>
    <mergeCell ref="A35:A40"/>
    <mergeCell ref="A2:E2"/>
    <mergeCell ref="A3:A4"/>
    <mergeCell ref="B3:B4"/>
    <mergeCell ref="C3:D3"/>
    <mergeCell ref="E3:E4"/>
    <mergeCell ref="A5:A10"/>
    <mergeCell ref="A11:A16"/>
    <mergeCell ref="A17:A22"/>
    <mergeCell ref="A23:A28"/>
    <mergeCell ref="A29:A34"/>
    <mergeCell ref="A107:A112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79:A184"/>
    <mergeCell ref="A113:A118"/>
    <mergeCell ref="A119:A124"/>
    <mergeCell ref="A125:A130"/>
    <mergeCell ref="A131:A136"/>
    <mergeCell ref="A137:A142"/>
    <mergeCell ref="A143:A148"/>
    <mergeCell ref="A149:A154"/>
    <mergeCell ref="A155:A160"/>
    <mergeCell ref="A161:A166"/>
    <mergeCell ref="A167:A172"/>
    <mergeCell ref="A173:A178"/>
    <mergeCell ref="A281:A286"/>
    <mergeCell ref="A263:A268"/>
    <mergeCell ref="A269:A274"/>
    <mergeCell ref="A275:A280"/>
    <mergeCell ref="A185:A190"/>
    <mergeCell ref="A191:A196"/>
    <mergeCell ref="A197:A202"/>
    <mergeCell ref="A203:A208"/>
    <mergeCell ref="A209:A214"/>
    <mergeCell ref="A215:A220"/>
    <mergeCell ref="A221:A226"/>
    <mergeCell ref="A227:A232"/>
    <mergeCell ref="A251:A256"/>
    <mergeCell ref="A257:A262"/>
    <mergeCell ref="A233:A238"/>
    <mergeCell ref="A239:A24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B28C-055E-4D8F-BA61-F7F5FDD4727B}">
  <sheetPr>
    <tabColor theme="0"/>
  </sheetPr>
  <dimension ref="A1:D352"/>
  <sheetViews>
    <sheetView tabSelected="1" view="pageBreakPreview" topLeftCell="A310" zoomScaleNormal="100" zoomScaleSheetLayoutView="100" workbookViewId="0">
      <selection activeCell="C326" sqref="C326"/>
    </sheetView>
  </sheetViews>
  <sheetFormatPr defaultRowHeight="18.75" x14ac:dyDescent="0.25"/>
  <cols>
    <col min="1" max="1" width="37.28515625" style="48" customWidth="1"/>
    <col min="2" max="2" width="30.85546875" style="24" customWidth="1"/>
    <col min="3" max="3" width="22.7109375" style="49" customWidth="1"/>
    <col min="4" max="4" width="25.28515625" style="50" customWidth="1"/>
    <col min="5" max="16384" width="9.140625" style="22"/>
  </cols>
  <sheetData>
    <row r="1" spans="1:4" x14ac:dyDescent="0.25">
      <c r="A1" s="24"/>
      <c r="C1" s="68"/>
      <c r="D1" s="68" t="s">
        <v>66</v>
      </c>
    </row>
    <row r="2" spans="1:4" s="24" customFormat="1" ht="51.75" customHeight="1" x14ac:dyDescent="0.25">
      <c r="A2" s="125" t="s">
        <v>68</v>
      </c>
      <c r="B2" s="125"/>
      <c r="C2" s="125"/>
      <c r="D2" s="125"/>
    </row>
    <row r="3" spans="1:4" ht="38.25" customHeight="1" x14ac:dyDescent="0.25">
      <c r="A3" s="119" t="s">
        <v>2</v>
      </c>
      <c r="B3" s="119" t="s">
        <v>3</v>
      </c>
      <c r="C3" s="127" t="s">
        <v>1</v>
      </c>
      <c r="D3" s="127"/>
    </row>
    <row r="4" spans="1:4" ht="36.75" customHeight="1" x14ac:dyDescent="0.25">
      <c r="A4" s="119"/>
      <c r="B4" s="119"/>
      <c r="C4" s="115" t="s">
        <v>0</v>
      </c>
      <c r="D4" s="115" t="s">
        <v>4</v>
      </c>
    </row>
    <row r="5" spans="1:4" ht="18.75" customHeight="1" x14ac:dyDescent="0.25">
      <c r="A5" s="131" t="s">
        <v>35</v>
      </c>
      <c r="B5" s="96" t="s">
        <v>5</v>
      </c>
      <c r="C5" s="97">
        <f>C6+C8+C9+C10</f>
        <v>1274323.9999999998</v>
      </c>
      <c r="D5" s="97">
        <f>D6+D8+D9+D10</f>
        <v>1269450.0000000002</v>
      </c>
    </row>
    <row r="6" spans="1:4" ht="18" customHeight="1" x14ac:dyDescent="0.25">
      <c r="A6" s="132"/>
      <c r="B6" s="98" t="s">
        <v>6</v>
      </c>
      <c r="C6" s="99">
        <f>C12+C18+C24+C30</f>
        <v>31907</v>
      </c>
      <c r="D6" s="99">
        <f>D12+D18+D24+D30</f>
        <v>31259.899999999998</v>
      </c>
    </row>
    <row r="7" spans="1:4" ht="56.25" x14ac:dyDescent="0.25">
      <c r="A7" s="132"/>
      <c r="B7" s="98" t="s">
        <v>7</v>
      </c>
      <c r="C7" s="99" t="s">
        <v>65</v>
      </c>
      <c r="D7" s="99" t="s">
        <v>65</v>
      </c>
    </row>
    <row r="8" spans="1:4" x14ac:dyDescent="0.25">
      <c r="A8" s="132"/>
      <c r="B8" s="98" t="s">
        <v>8</v>
      </c>
      <c r="C8" s="99">
        <f>C14+C20+C26+C32</f>
        <v>26085.200000000001</v>
      </c>
      <c r="D8" s="99">
        <f t="shared" ref="D8:D10" si="0">D14+D20+D26+D32</f>
        <v>26085.200000000001</v>
      </c>
    </row>
    <row r="9" spans="1:4" x14ac:dyDescent="0.25">
      <c r="A9" s="132"/>
      <c r="B9" s="98" t="s">
        <v>9</v>
      </c>
      <c r="C9" s="99">
        <f>C15+C21+C27+C33</f>
        <v>1216331.7999999998</v>
      </c>
      <c r="D9" s="99">
        <f t="shared" si="0"/>
        <v>1212104.9000000001</v>
      </c>
    </row>
    <row r="10" spans="1:4" ht="37.5" x14ac:dyDescent="0.25">
      <c r="A10" s="133"/>
      <c r="B10" s="98" t="s">
        <v>10</v>
      </c>
      <c r="C10" s="100">
        <f>C16+C22+C28+C34</f>
        <v>0</v>
      </c>
      <c r="D10" s="100">
        <f t="shared" si="0"/>
        <v>0</v>
      </c>
    </row>
    <row r="11" spans="1:4" ht="18.75" customHeight="1" x14ac:dyDescent="0.25">
      <c r="A11" s="128" t="s">
        <v>14</v>
      </c>
      <c r="B11" s="85" t="s">
        <v>5</v>
      </c>
      <c r="C11" s="63">
        <f>C12+C14+C15+C16</f>
        <v>356292.8</v>
      </c>
      <c r="D11" s="63">
        <f>D12+D14+D15+D16</f>
        <v>353180.8</v>
      </c>
    </row>
    <row r="12" spans="1:4" ht="18" customHeight="1" x14ac:dyDescent="0.25">
      <c r="A12" s="129"/>
      <c r="B12" s="85" t="s">
        <v>6</v>
      </c>
      <c r="C12" s="86">
        <v>0</v>
      </c>
      <c r="D12" s="86">
        <v>0</v>
      </c>
    </row>
    <row r="13" spans="1:4" ht="56.25" x14ac:dyDescent="0.25">
      <c r="A13" s="129"/>
      <c r="B13" s="85" t="s">
        <v>7</v>
      </c>
      <c r="C13" s="63" t="s">
        <v>65</v>
      </c>
      <c r="D13" s="63" t="s">
        <v>65</v>
      </c>
    </row>
    <row r="14" spans="1:4" x14ac:dyDescent="0.25">
      <c r="A14" s="129"/>
      <c r="B14" s="85" t="s">
        <v>8</v>
      </c>
      <c r="C14" s="87">
        <v>0</v>
      </c>
      <c r="D14" s="87">
        <v>0</v>
      </c>
    </row>
    <row r="15" spans="1:4" x14ac:dyDescent="0.25">
      <c r="A15" s="129"/>
      <c r="B15" s="85" t="s">
        <v>9</v>
      </c>
      <c r="C15" s="63">
        <v>356292.8</v>
      </c>
      <c r="D15" s="63">
        <v>353180.8</v>
      </c>
    </row>
    <row r="16" spans="1:4" ht="37.5" x14ac:dyDescent="0.25">
      <c r="A16" s="130"/>
      <c r="B16" s="85" t="s">
        <v>10</v>
      </c>
      <c r="C16" s="86">
        <v>0</v>
      </c>
      <c r="D16" s="86">
        <v>0</v>
      </c>
    </row>
    <row r="17" spans="1:4" ht="18.75" customHeight="1" x14ac:dyDescent="0.25">
      <c r="A17" s="128" t="s">
        <v>15</v>
      </c>
      <c r="B17" s="85" t="s">
        <v>5</v>
      </c>
      <c r="C17" s="63">
        <f>C18+C20+C21+C22</f>
        <v>719551.9</v>
      </c>
      <c r="D17" s="63">
        <f>D18+D20+D21+D22</f>
        <v>718755.5</v>
      </c>
    </row>
    <row r="18" spans="1:4" ht="16.5" customHeight="1" x14ac:dyDescent="0.25">
      <c r="A18" s="129"/>
      <c r="B18" s="85" t="s">
        <v>6</v>
      </c>
      <c r="C18" s="63">
        <v>1747.1</v>
      </c>
      <c r="D18" s="63">
        <v>1714.8</v>
      </c>
    </row>
    <row r="19" spans="1:4" ht="56.25" x14ac:dyDescent="0.25">
      <c r="A19" s="129"/>
      <c r="B19" s="85" t="s">
        <v>7</v>
      </c>
      <c r="C19" s="63" t="s">
        <v>65</v>
      </c>
      <c r="D19" s="63" t="s">
        <v>65</v>
      </c>
    </row>
    <row r="20" spans="1:4" x14ac:dyDescent="0.25">
      <c r="A20" s="129"/>
      <c r="B20" s="85" t="s">
        <v>8</v>
      </c>
      <c r="C20" s="63">
        <v>26085.200000000001</v>
      </c>
      <c r="D20" s="63">
        <v>26085.200000000001</v>
      </c>
    </row>
    <row r="21" spans="1:4" x14ac:dyDescent="0.25">
      <c r="A21" s="129"/>
      <c r="B21" s="85" t="s">
        <v>9</v>
      </c>
      <c r="C21" s="63">
        <v>691719.6</v>
      </c>
      <c r="D21" s="63">
        <v>690955.5</v>
      </c>
    </row>
    <row r="22" spans="1:4" ht="37.5" x14ac:dyDescent="0.25">
      <c r="A22" s="130"/>
      <c r="B22" s="85" t="s">
        <v>10</v>
      </c>
      <c r="C22" s="86">
        <v>0</v>
      </c>
      <c r="D22" s="86">
        <v>0</v>
      </c>
    </row>
    <row r="23" spans="1:4" ht="18" customHeight="1" x14ac:dyDescent="0.25">
      <c r="A23" s="128" t="s">
        <v>16</v>
      </c>
      <c r="B23" s="85" t="s">
        <v>5</v>
      </c>
      <c r="C23" s="63">
        <f>C24+C26+C27+C28</f>
        <v>30159.9</v>
      </c>
      <c r="D23" s="63">
        <f>D24+D26+D27+D28</f>
        <v>29545.1</v>
      </c>
    </row>
    <row r="24" spans="1:4" ht="17.25" customHeight="1" x14ac:dyDescent="0.25">
      <c r="A24" s="129"/>
      <c r="B24" s="85" t="s">
        <v>6</v>
      </c>
      <c r="C24" s="63">
        <v>30159.9</v>
      </c>
      <c r="D24" s="63">
        <v>29545.1</v>
      </c>
    </row>
    <row r="25" spans="1:4" ht="56.25" x14ac:dyDescent="0.25">
      <c r="A25" s="129"/>
      <c r="B25" s="85" t="s">
        <v>7</v>
      </c>
      <c r="C25" s="63" t="s">
        <v>65</v>
      </c>
      <c r="D25" s="63" t="s">
        <v>65</v>
      </c>
    </row>
    <row r="26" spans="1:4" ht="16.5" customHeight="1" x14ac:dyDescent="0.25">
      <c r="A26" s="129"/>
      <c r="B26" s="85" t="s">
        <v>8</v>
      </c>
      <c r="C26" s="87">
        <v>0</v>
      </c>
      <c r="D26" s="87">
        <v>0</v>
      </c>
    </row>
    <row r="27" spans="1:4" ht="18" customHeight="1" x14ac:dyDescent="0.25">
      <c r="A27" s="129"/>
      <c r="B27" s="85" t="s">
        <v>9</v>
      </c>
      <c r="C27" s="87">
        <v>0</v>
      </c>
      <c r="D27" s="87">
        <v>0</v>
      </c>
    </row>
    <row r="28" spans="1:4" ht="37.5" x14ac:dyDescent="0.25">
      <c r="A28" s="130"/>
      <c r="B28" s="85" t="s">
        <v>10</v>
      </c>
      <c r="C28" s="86">
        <v>0</v>
      </c>
      <c r="D28" s="86">
        <v>0</v>
      </c>
    </row>
    <row r="29" spans="1:4" ht="18.75" customHeight="1" x14ac:dyDescent="0.25">
      <c r="A29" s="128" t="s">
        <v>17</v>
      </c>
      <c r="B29" s="85" t="s">
        <v>5</v>
      </c>
      <c r="C29" s="63">
        <f>C30+C32+C33+C34</f>
        <v>168319.4</v>
      </c>
      <c r="D29" s="63">
        <f>D30+D32+D33+D34</f>
        <v>167968.6</v>
      </c>
    </row>
    <row r="30" spans="1:4" ht="18" customHeight="1" x14ac:dyDescent="0.25">
      <c r="A30" s="129"/>
      <c r="B30" s="85" t="s">
        <v>6</v>
      </c>
      <c r="C30" s="86">
        <v>0</v>
      </c>
      <c r="D30" s="86">
        <v>0</v>
      </c>
    </row>
    <row r="31" spans="1:4" ht="56.25" x14ac:dyDescent="0.25">
      <c r="A31" s="129"/>
      <c r="B31" s="85" t="s">
        <v>7</v>
      </c>
      <c r="C31" s="63" t="s">
        <v>65</v>
      </c>
      <c r="D31" s="63" t="s">
        <v>65</v>
      </c>
    </row>
    <row r="32" spans="1:4" ht="22.5" customHeight="1" x14ac:dyDescent="0.25">
      <c r="A32" s="129"/>
      <c r="B32" s="85" t="s">
        <v>8</v>
      </c>
      <c r="C32" s="86">
        <v>0</v>
      </c>
      <c r="D32" s="86">
        <v>0</v>
      </c>
    </row>
    <row r="33" spans="1:4" x14ac:dyDescent="0.25">
      <c r="A33" s="129"/>
      <c r="B33" s="85" t="s">
        <v>9</v>
      </c>
      <c r="C33" s="63">
        <v>168319.4</v>
      </c>
      <c r="D33" s="63">
        <v>167968.6</v>
      </c>
    </row>
    <row r="34" spans="1:4" ht="35.25" customHeight="1" x14ac:dyDescent="0.25">
      <c r="A34" s="130"/>
      <c r="B34" s="85" t="s">
        <v>10</v>
      </c>
      <c r="C34" s="86">
        <v>0</v>
      </c>
      <c r="D34" s="86">
        <v>0</v>
      </c>
    </row>
    <row r="35" spans="1:4" ht="18" customHeight="1" x14ac:dyDescent="0.25">
      <c r="A35" s="131" t="s">
        <v>55</v>
      </c>
      <c r="B35" s="96" t="s">
        <v>5</v>
      </c>
      <c r="C35" s="97">
        <f>C36+C38+C39+C40</f>
        <v>11533582.1</v>
      </c>
      <c r="D35" s="97">
        <f>D36+D38++D39+D40</f>
        <v>11413442.9</v>
      </c>
    </row>
    <row r="36" spans="1:4" ht="18" customHeight="1" x14ac:dyDescent="0.25">
      <c r="A36" s="132"/>
      <c r="B36" s="98" t="s">
        <v>6</v>
      </c>
      <c r="C36" s="99">
        <f>C42+C48+C54</f>
        <v>4211919.7</v>
      </c>
      <c r="D36" s="99">
        <f>D42+D48+D54</f>
        <v>4118192.0999999996</v>
      </c>
    </row>
    <row r="37" spans="1:4" ht="56.25" x14ac:dyDescent="0.25">
      <c r="A37" s="132"/>
      <c r="B37" s="98" t="s">
        <v>7</v>
      </c>
      <c r="C37" s="99" t="s">
        <v>65</v>
      </c>
      <c r="D37" s="99" t="s">
        <v>65</v>
      </c>
    </row>
    <row r="38" spans="1:4" ht="18" customHeight="1" x14ac:dyDescent="0.25">
      <c r="A38" s="132"/>
      <c r="B38" s="98" t="s">
        <v>8</v>
      </c>
      <c r="C38" s="99">
        <f t="shared" ref="C38:D40" si="1">C44+C50+C56</f>
        <v>581782.6</v>
      </c>
      <c r="D38" s="99">
        <f t="shared" si="1"/>
        <v>561323.80000000005</v>
      </c>
    </row>
    <row r="39" spans="1:4" ht="18" customHeight="1" x14ac:dyDescent="0.25">
      <c r="A39" s="132"/>
      <c r="B39" s="98" t="s">
        <v>9</v>
      </c>
      <c r="C39" s="99">
        <f t="shared" si="1"/>
        <v>6739879.7999999998</v>
      </c>
      <c r="D39" s="99">
        <f>D45+D51+D57</f>
        <v>6733927.0000000009</v>
      </c>
    </row>
    <row r="40" spans="1:4" ht="37.5" x14ac:dyDescent="0.25">
      <c r="A40" s="133"/>
      <c r="B40" s="98" t="s">
        <v>10</v>
      </c>
      <c r="C40" s="100">
        <f t="shared" si="1"/>
        <v>0</v>
      </c>
      <c r="D40" s="100">
        <f t="shared" si="1"/>
        <v>0</v>
      </c>
    </row>
    <row r="41" spans="1:4" x14ac:dyDescent="0.25">
      <c r="A41" s="128" t="s">
        <v>11</v>
      </c>
      <c r="B41" s="85" t="s">
        <v>5</v>
      </c>
      <c r="C41" s="63">
        <f>C42+C44+C45+C46</f>
        <v>11044537.300000001</v>
      </c>
      <c r="D41" s="63">
        <f>D42+D44+D45+D46</f>
        <v>10933130.100000001</v>
      </c>
    </row>
    <row r="42" spans="1:4" ht="16.5" customHeight="1" x14ac:dyDescent="0.25">
      <c r="A42" s="129"/>
      <c r="B42" s="85" t="s">
        <v>6</v>
      </c>
      <c r="C42" s="63">
        <v>4161067.9</v>
      </c>
      <c r="D42" s="63">
        <v>4074115.9</v>
      </c>
    </row>
    <row r="43" spans="1:4" ht="56.25" x14ac:dyDescent="0.25">
      <c r="A43" s="129"/>
      <c r="B43" s="85" t="s">
        <v>7</v>
      </c>
      <c r="C43" s="63" t="s">
        <v>65</v>
      </c>
      <c r="D43" s="63" t="s">
        <v>65</v>
      </c>
    </row>
    <row r="44" spans="1:4" x14ac:dyDescent="0.25">
      <c r="A44" s="129"/>
      <c r="B44" s="85" t="s">
        <v>8</v>
      </c>
      <c r="C44" s="63">
        <v>581782.6</v>
      </c>
      <c r="D44" s="63">
        <v>561323.80000000005</v>
      </c>
    </row>
    <row r="45" spans="1:4" x14ac:dyDescent="0.25">
      <c r="A45" s="129"/>
      <c r="B45" s="85" t="s">
        <v>9</v>
      </c>
      <c r="C45" s="63">
        <v>6301686.7999999998</v>
      </c>
      <c r="D45" s="63">
        <v>6297690.4000000004</v>
      </c>
    </row>
    <row r="46" spans="1:4" ht="37.5" x14ac:dyDescent="0.25">
      <c r="A46" s="130"/>
      <c r="B46" s="85" t="s">
        <v>10</v>
      </c>
      <c r="C46" s="86">
        <v>0</v>
      </c>
      <c r="D46" s="86">
        <v>0</v>
      </c>
    </row>
    <row r="47" spans="1:4" x14ac:dyDescent="0.25">
      <c r="A47" s="128" t="s">
        <v>12</v>
      </c>
      <c r="B47" s="85" t="s">
        <v>5</v>
      </c>
      <c r="C47" s="63">
        <f>C48+C50+C51+C52</f>
        <v>314812.59999999998</v>
      </c>
      <c r="D47" s="63">
        <f>D48+D50+D51+D52</f>
        <v>312874.10000000003</v>
      </c>
    </row>
    <row r="48" spans="1:4" ht="18" customHeight="1" x14ac:dyDescent="0.25">
      <c r="A48" s="129"/>
      <c r="B48" s="85" t="s">
        <v>6</v>
      </c>
      <c r="C48" s="63">
        <v>9622</v>
      </c>
      <c r="D48" s="63">
        <v>9621.9</v>
      </c>
    </row>
    <row r="49" spans="1:4" ht="56.25" x14ac:dyDescent="0.25">
      <c r="A49" s="129"/>
      <c r="B49" s="85" t="s">
        <v>7</v>
      </c>
      <c r="C49" s="63" t="s">
        <v>65</v>
      </c>
      <c r="D49" s="63" t="s">
        <v>65</v>
      </c>
    </row>
    <row r="50" spans="1:4" x14ac:dyDescent="0.25">
      <c r="A50" s="129"/>
      <c r="B50" s="85" t="s">
        <v>8</v>
      </c>
      <c r="C50" s="63">
        <v>0</v>
      </c>
      <c r="D50" s="63">
        <v>0</v>
      </c>
    </row>
    <row r="51" spans="1:4" x14ac:dyDescent="0.25">
      <c r="A51" s="129"/>
      <c r="B51" s="85" t="s">
        <v>9</v>
      </c>
      <c r="C51" s="63">
        <v>305190.59999999998</v>
      </c>
      <c r="D51" s="63">
        <v>303252.2</v>
      </c>
    </row>
    <row r="52" spans="1:4" ht="37.5" x14ac:dyDescent="0.25">
      <c r="A52" s="130"/>
      <c r="B52" s="85" t="s">
        <v>10</v>
      </c>
      <c r="C52" s="86">
        <v>0</v>
      </c>
      <c r="D52" s="86">
        <v>0</v>
      </c>
    </row>
    <row r="53" spans="1:4" x14ac:dyDescent="0.25">
      <c r="A53" s="128" t="s">
        <v>13</v>
      </c>
      <c r="B53" s="85" t="s">
        <v>5</v>
      </c>
      <c r="C53" s="63">
        <f>C54+C56+C57+C58</f>
        <v>174232.2</v>
      </c>
      <c r="D53" s="63">
        <f>D54+D56+D57+D58</f>
        <v>167438.70000000001</v>
      </c>
    </row>
    <row r="54" spans="1:4" ht="16.5" customHeight="1" x14ac:dyDescent="0.25">
      <c r="A54" s="129"/>
      <c r="B54" s="85" t="s">
        <v>6</v>
      </c>
      <c r="C54" s="63">
        <v>41229.800000000003</v>
      </c>
      <c r="D54" s="63">
        <v>34454.300000000003</v>
      </c>
    </row>
    <row r="55" spans="1:4" ht="56.25" x14ac:dyDescent="0.25">
      <c r="A55" s="129"/>
      <c r="B55" s="85" t="s">
        <v>7</v>
      </c>
      <c r="C55" s="63" t="s">
        <v>65</v>
      </c>
      <c r="D55" s="63" t="s">
        <v>65</v>
      </c>
    </row>
    <row r="56" spans="1:4" ht="18.75" customHeight="1" x14ac:dyDescent="0.25">
      <c r="A56" s="129"/>
      <c r="B56" s="85" t="s">
        <v>8</v>
      </c>
      <c r="C56" s="86">
        <v>0</v>
      </c>
      <c r="D56" s="86">
        <v>0</v>
      </c>
    </row>
    <row r="57" spans="1:4" ht="18.75" customHeight="1" x14ac:dyDescent="0.25">
      <c r="A57" s="129"/>
      <c r="B57" s="85" t="s">
        <v>9</v>
      </c>
      <c r="C57" s="63">
        <v>133002.4</v>
      </c>
      <c r="D57" s="63">
        <v>132984.4</v>
      </c>
    </row>
    <row r="58" spans="1:4" ht="37.5" x14ac:dyDescent="0.25">
      <c r="A58" s="130"/>
      <c r="B58" s="85" t="s">
        <v>10</v>
      </c>
      <c r="C58" s="86">
        <v>0</v>
      </c>
      <c r="D58" s="86">
        <v>0</v>
      </c>
    </row>
    <row r="59" spans="1:4" x14ac:dyDescent="0.25">
      <c r="A59" s="131" t="s">
        <v>54</v>
      </c>
      <c r="B59" s="96" t="s">
        <v>5</v>
      </c>
      <c r="C59" s="97">
        <f>C60+C62+C63+C64</f>
        <v>948305.1</v>
      </c>
      <c r="D59" s="97">
        <f>D60+D62+D63+D64</f>
        <v>946911.29999999993</v>
      </c>
    </row>
    <row r="60" spans="1:4" ht="18.75" customHeight="1" x14ac:dyDescent="0.25">
      <c r="A60" s="132"/>
      <c r="B60" s="98" t="s">
        <v>6</v>
      </c>
      <c r="C60" s="99">
        <f>C66+C72+C78</f>
        <v>921011.6</v>
      </c>
      <c r="D60" s="99">
        <f>D66+D72+D78</f>
        <v>919895.79999999993</v>
      </c>
    </row>
    <row r="61" spans="1:4" ht="56.25" x14ac:dyDescent="0.25">
      <c r="A61" s="132"/>
      <c r="B61" s="98" t="s">
        <v>7</v>
      </c>
      <c r="C61" s="99" t="s">
        <v>65</v>
      </c>
      <c r="D61" s="99" t="s">
        <v>65</v>
      </c>
    </row>
    <row r="62" spans="1:4" ht="18.75" customHeight="1" x14ac:dyDescent="0.25">
      <c r="A62" s="132"/>
      <c r="B62" s="98" t="s">
        <v>8</v>
      </c>
      <c r="C62" s="99">
        <f t="shared" ref="C62:D64" si="2">C68+C74+C80</f>
        <v>7505</v>
      </c>
      <c r="D62" s="99">
        <f t="shared" si="2"/>
        <v>7505</v>
      </c>
    </row>
    <row r="63" spans="1:4" ht="18.75" customHeight="1" x14ac:dyDescent="0.25">
      <c r="A63" s="132"/>
      <c r="B63" s="98" t="s">
        <v>9</v>
      </c>
      <c r="C63" s="99">
        <f t="shared" si="2"/>
        <v>19788.5</v>
      </c>
      <c r="D63" s="99">
        <f t="shared" si="2"/>
        <v>19510.5</v>
      </c>
    </row>
    <row r="64" spans="1:4" ht="37.5" x14ac:dyDescent="0.25">
      <c r="A64" s="133"/>
      <c r="B64" s="98" t="s">
        <v>10</v>
      </c>
      <c r="C64" s="100">
        <f t="shared" si="2"/>
        <v>0</v>
      </c>
      <c r="D64" s="100">
        <f t="shared" si="2"/>
        <v>0</v>
      </c>
    </row>
    <row r="65" spans="1:4" x14ac:dyDescent="0.25">
      <c r="A65" s="128" t="s">
        <v>20</v>
      </c>
      <c r="B65" s="85" t="s">
        <v>5</v>
      </c>
      <c r="C65" s="63">
        <f>C66+C68+C69+C70</f>
        <v>926946.6</v>
      </c>
      <c r="D65" s="63">
        <f>D66+D68+D69+D70</f>
        <v>925861.2</v>
      </c>
    </row>
    <row r="66" spans="1:4" ht="18.75" customHeight="1" x14ac:dyDescent="0.25">
      <c r="A66" s="129"/>
      <c r="B66" s="85" t="s">
        <v>6</v>
      </c>
      <c r="C66" s="63">
        <v>916010.6</v>
      </c>
      <c r="D66" s="63">
        <v>914925.2</v>
      </c>
    </row>
    <row r="67" spans="1:4" ht="56.25" x14ac:dyDescent="0.25">
      <c r="A67" s="129"/>
      <c r="B67" s="85" t="s">
        <v>7</v>
      </c>
      <c r="C67" s="63" t="s">
        <v>65</v>
      </c>
      <c r="D67" s="63" t="s">
        <v>65</v>
      </c>
    </row>
    <row r="68" spans="1:4" x14ac:dyDescent="0.25">
      <c r="A68" s="129"/>
      <c r="B68" s="85" t="s">
        <v>8</v>
      </c>
      <c r="C68" s="63">
        <v>7505</v>
      </c>
      <c r="D68" s="63">
        <v>7505</v>
      </c>
    </row>
    <row r="69" spans="1:4" x14ac:dyDescent="0.25">
      <c r="A69" s="129"/>
      <c r="B69" s="85" t="s">
        <v>9</v>
      </c>
      <c r="C69" s="63">
        <v>3431</v>
      </c>
      <c r="D69" s="63">
        <v>3431</v>
      </c>
    </row>
    <row r="70" spans="1:4" ht="37.5" x14ac:dyDescent="0.25">
      <c r="A70" s="130"/>
      <c r="B70" s="85" t="s">
        <v>10</v>
      </c>
      <c r="C70" s="86">
        <v>0</v>
      </c>
      <c r="D70" s="86">
        <v>0</v>
      </c>
    </row>
    <row r="71" spans="1:4" ht="18.75" customHeight="1" x14ac:dyDescent="0.25">
      <c r="A71" s="128" t="s">
        <v>21</v>
      </c>
      <c r="B71" s="85" t="s">
        <v>5</v>
      </c>
      <c r="C71" s="63">
        <f>C72+C74+C75+C76</f>
        <v>17613.099999999999</v>
      </c>
      <c r="D71" s="63">
        <f>D72+D74+D75+D76</f>
        <v>17304.7</v>
      </c>
    </row>
    <row r="72" spans="1:4" ht="18.75" customHeight="1" x14ac:dyDescent="0.25">
      <c r="A72" s="129"/>
      <c r="B72" s="85" t="s">
        <v>6</v>
      </c>
      <c r="C72" s="88">
        <v>1255.5999999999999</v>
      </c>
      <c r="D72" s="86">
        <v>1225.2</v>
      </c>
    </row>
    <row r="73" spans="1:4" ht="56.25" x14ac:dyDescent="0.25">
      <c r="A73" s="129"/>
      <c r="B73" s="85" t="s">
        <v>7</v>
      </c>
      <c r="C73" s="63" t="s">
        <v>65</v>
      </c>
      <c r="D73" s="63" t="s">
        <v>65</v>
      </c>
    </row>
    <row r="74" spans="1:4" x14ac:dyDescent="0.25">
      <c r="A74" s="129"/>
      <c r="B74" s="85" t="s">
        <v>8</v>
      </c>
      <c r="C74" s="86">
        <v>0</v>
      </c>
      <c r="D74" s="86">
        <v>0</v>
      </c>
    </row>
    <row r="75" spans="1:4" ht="18.75" customHeight="1" x14ac:dyDescent="0.25">
      <c r="A75" s="129"/>
      <c r="B75" s="85" t="s">
        <v>9</v>
      </c>
      <c r="C75" s="63">
        <v>16357.5</v>
      </c>
      <c r="D75" s="63">
        <v>16079.5</v>
      </c>
    </row>
    <row r="76" spans="1:4" ht="37.5" x14ac:dyDescent="0.25">
      <c r="A76" s="130"/>
      <c r="B76" s="85" t="s">
        <v>10</v>
      </c>
      <c r="C76" s="86">
        <v>0</v>
      </c>
      <c r="D76" s="86">
        <v>0</v>
      </c>
    </row>
    <row r="77" spans="1:4" ht="18.75" customHeight="1" x14ac:dyDescent="0.25">
      <c r="A77" s="128" t="s">
        <v>69</v>
      </c>
      <c r="B77" s="85" t="s">
        <v>5</v>
      </c>
      <c r="C77" s="63">
        <f>C78+C80+C81+C82</f>
        <v>3745.4</v>
      </c>
      <c r="D77" s="63">
        <f>D78+D80+D81+D82</f>
        <v>3745.4</v>
      </c>
    </row>
    <row r="78" spans="1:4" ht="18.75" customHeight="1" x14ac:dyDescent="0.25">
      <c r="A78" s="129"/>
      <c r="B78" s="85" t="s">
        <v>6</v>
      </c>
      <c r="C78" s="88">
        <v>3745.4</v>
      </c>
      <c r="D78" s="86">
        <v>3745.4</v>
      </c>
    </row>
    <row r="79" spans="1:4" ht="56.25" x14ac:dyDescent="0.25">
      <c r="A79" s="129"/>
      <c r="B79" s="85" t="s">
        <v>7</v>
      </c>
      <c r="C79" s="63" t="s">
        <v>65</v>
      </c>
      <c r="D79" s="63" t="s">
        <v>65</v>
      </c>
    </row>
    <row r="80" spans="1:4" x14ac:dyDescent="0.25">
      <c r="A80" s="129"/>
      <c r="B80" s="85" t="s">
        <v>8</v>
      </c>
      <c r="C80" s="86">
        <v>0</v>
      </c>
      <c r="D80" s="86">
        <v>0</v>
      </c>
    </row>
    <row r="81" spans="1:4" ht="18.75" customHeight="1" x14ac:dyDescent="0.25">
      <c r="A81" s="129"/>
      <c r="B81" s="85" t="s">
        <v>9</v>
      </c>
      <c r="C81" s="87">
        <v>0</v>
      </c>
      <c r="D81" s="87">
        <v>0</v>
      </c>
    </row>
    <row r="82" spans="1:4" ht="37.5" x14ac:dyDescent="0.25">
      <c r="A82" s="130"/>
      <c r="B82" s="85" t="s">
        <v>10</v>
      </c>
      <c r="C82" s="86">
        <v>0</v>
      </c>
      <c r="D82" s="86">
        <v>0</v>
      </c>
    </row>
    <row r="83" spans="1:4" x14ac:dyDescent="0.25">
      <c r="A83" s="131" t="s">
        <v>53</v>
      </c>
      <c r="B83" s="96" t="s">
        <v>5</v>
      </c>
      <c r="C83" s="97">
        <f>C84+C86+C87+C88</f>
        <v>551838.79999999993</v>
      </c>
      <c r="D83" s="97">
        <f>D84+D86+D87+D88</f>
        <v>551023.5</v>
      </c>
    </row>
    <row r="84" spans="1:4" ht="18.75" customHeight="1" x14ac:dyDescent="0.25">
      <c r="A84" s="132"/>
      <c r="B84" s="98" t="s">
        <v>6</v>
      </c>
      <c r="C84" s="99">
        <v>508054.2</v>
      </c>
      <c r="D84" s="99">
        <v>507238.9</v>
      </c>
    </row>
    <row r="85" spans="1:4" ht="56.25" x14ac:dyDescent="0.25">
      <c r="A85" s="132"/>
      <c r="B85" s="98" t="s">
        <v>7</v>
      </c>
      <c r="C85" s="99" t="s">
        <v>65</v>
      </c>
      <c r="D85" s="99" t="s">
        <v>65</v>
      </c>
    </row>
    <row r="86" spans="1:4" ht="18.75" customHeight="1" x14ac:dyDescent="0.25">
      <c r="A86" s="132"/>
      <c r="B86" s="98" t="s">
        <v>8</v>
      </c>
      <c r="C86" s="99">
        <v>26000</v>
      </c>
      <c r="D86" s="99">
        <v>26000</v>
      </c>
    </row>
    <row r="87" spans="1:4" ht="18.75" customHeight="1" x14ac:dyDescent="0.25">
      <c r="A87" s="132"/>
      <c r="B87" s="98" t="s">
        <v>9</v>
      </c>
      <c r="C87" s="99">
        <v>17784.599999999999</v>
      </c>
      <c r="D87" s="99">
        <v>17784.599999999999</v>
      </c>
    </row>
    <row r="88" spans="1:4" ht="37.5" x14ac:dyDescent="0.25">
      <c r="A88" s="133"/>
      <c r="B88" s="98" t="s">
        <v>10</v>
      </c>
      <c r="C88" s="100">
        <v>0</v>
      </c>
      <c r="D88" s="100">
        <v>0</v>
      </c>
    </row>
    <row r="89" spans="1:4" x14ac:dyDescent="0.25">
      <c r="A89" s="131" t="s">
        <v>52</v>
      </c>
      <c r="B89" s="96" t="s">
        <v>5</v>
      </c>
      <c r="C89" s="97">
        <f>C90+C92+C93+C94</f>
        <v>6998.6</v>
      </c>
      <c r="D89" s="97">
        <f>D90+D92+D93+D94</f>
        <v>6997.9</v>
      </c>
    </row>
    <row r="90" spans="1:4" ht="18.75" customHeight="1" x14ac:dyDescent="0.25">
      <c r="A90" s="132"/>
      <c r="B90" s="98" t="s">
        <v>6</v>
      </c>
      <c r="C90" s="99">
        <v>5998.6</v>
      </c>
      <c r="D90" s="99">
        <v>5997.9</v>
      </c>
    </row>
    <row r="91" spans="1:4" ht="56.25" x14ac:dyDescent="0.25">
      <c r="A91" s="132"/>
      <c r="B91" s="98" t="s">
        <v>7</v>
      </c>
      <c r="C91" s="99" t="s">
        <v>65</v>
      </c>
      <c r="D91" s="99" t="s">
        <v>65</v>
      </c>
    </row>
    <row r="92" spans="1:4" ht="18.75" customHeight="1" x14ac:dyDescent="0.25">
      <c r="A92" s="132"/>
      <c r="B92" s="98" t="s">
        <v>8</v>
      </c>
      <c r="C92" s="100">
        <v>0</v>
      </c>
      <c r="D92" s="100">
        <v>0</v>
      </c>
    </row>
    <row r="93" spans="1:4" ht="18.75" customHeight="1" x14ac:dyDescent="0.25">
      <c r="A93" s="132"/>
      <c r="B93" s="98" t="s">
        <v>9</v>
      </c>
      <c r="C93" s="99">
        <v>1000</v>
      </c>
      <c r="D93" s="99">
        <v>1000</v>
      </c>
    </row>
    <row r="94" spans="1:4" ht="37.5" x14ac:dyDescent="0.25">
      <c r="A94" s="133"/>
      <c r="B94" s="98" t="s">
        <v>10</v>
      </c>
      <c r="C94" s="100">
        <v>0</v>
      </c>
      <c r="D94" s="100">
        <v>0</v>
      </c>
    </row>
    <row r="95" spans="1:4" x14ac:dyDescent="0.25">
      <c r="A95" s="131" t="s">
        <v>51</v>
      </c>
      <c r="B95" s="96" t="s">
        <v>5</v>
      </c>
      <c r="C95" s="97">
        <f>C96+C98+C99+C100</f>
        <v>2884309.3</v>
      </c>
      <c r="D95" s="97">
        <f>D96+D98+D99+D100</f>
        <v>2816887.9</v>
      </c>
    </row>
    <row r="96" spans="1:4" ht="18.75" customHeight="1" x14ac:dyDescent="0.25">
      <c r="A96" s="132"/>
      <c r="B96" s="98" t="s">
        <v>6</v>
      </c>
      <c r="C96" s="99">
        <f>C102+C108+C114+C120+C126+C132</f>
        <v>684309.3</v>
      </c>
      <c r="D96" s="99">
        <f>D102+D108+D114+D120+D126+D132</f>
        <v>616887.89999999991</v>
      </c>
    </row>
    <row r="97" spans="1:4" ht="56.25" x14ac:dyDescent="0.25">
      <c r="A97" s="132"/>
      <c r="B97" s="98" t="s">
        <v>7</v>
      </c>
      <c r="C97" s="99" t="s">
        <v>65</v>
      </c>
      <c r="D97" s="99" t="s">
        <v>65</v>
      </c>
    </row>
    <row r="98" spans="1:4" ht="18.75" customHeight="1" x14ac:dyDescent="0.25">
      <c r="A98" s="132"/>
      <c r="B98" s="98" t="s">
        <v>8</v>
      </c>
      <c r="C98" s="100">
        <f t="shared" ref="C98:D100" si="3">C104+C110+C116+C122+C128+C134</f>
        <v>0</v>
      </c>
      <c r="D98" s="100">
        <f t="shared" si="3"/>
        <v>0</v>
      </c>
    </row>
    <row r="99" spans="1:4" ht="18.75" customHeight="1" x14ac:dyDescent="0.25">
      <c r="A99" s="132"/>
      <c r="B99" s="98" t="s">
        <v>9</v>
      </c>
      <c r="C99" s="101">
        <f t="shared" si="3"/>
        <v>2200000</v>
      </c>
      <c r="D99" s="101">
        <f t="shared" si="3"/>
        <v>2200000</v>
      </c>
    </row>
    <row r="100" spans="1:4" ht="37.5" x14ac:dyDescent="0.25">
      <c r="A100" s="133"/>
      <c r="B100" s="98" t="s">
        <v>10</v>
      </c>
      <c r="C100" s="100">
        <f t="shared" si="3"/>
        <v>0</v>
      </c>
      <c r="D100" s="100">
        <f t="shared" si="3"/>
        <v>0</v>
      </c>
    </row>
    <row r="101" spans="1:4" x14ac:dyDescent="0.25">
      <c r="A101" s="128" t="s">
        <v>22</v>
      </c>
      <c r="B101" s="85" t="s">
        <v>5</v>
      </c>
      <c r="C101" s="63">
        <f>C102+C104+C105+C106</f>
        <v>435053.2</v>
      </c>
      <c r="D101" s="63">
        <f>D102+D104+D105+D106</f>
        <v>434048.6</v>
      </c>
    </row>
    <row r="102" spans="1:4" ht="16.5" customHeight="1" x14ac:dyDescent="0.25">
      <c r="A102" s="129"/>
      <c r="B102" s="85" t="s">
        <v>6</v>
      </c>
      <c r="C102" s="63">
        <v>435053.2</v>
      </c>
      <c r="D102" s="63">
        <v>434048.6</v>
      </c>
    </row>
    <row r="103" spans="1:4" ht="56.25" x14ac:dyDescent="0.25">
      <c r="A103" s="129"/>
      <c r="B103" s="85" t="s">
        <v>7</v>
      </c>
      <c r="C103" s="63" t="s">
        <v>65</v>
      </c>
      <c r="D103" s="63" t="s">
        <v>65</v>
      </c>
    </row>
    <row r="104" spans="1:4" x14ac:dyDescent="0.25">
      <c r="A104" s="129"/>
      <c r="B104" s="85" t="s">
        <v>8</v>
      </c>
      <c r="C104" s="86">
        <v>0</v>
      </c>
      <c r="D104" s="86">
        <v>0</v>
      </c>
    </row>
    <row r="105" spans="1:4" x14ac:dyDescent="0.25">
      <c r="A105" s="129"/>
      <c r="B105" s="85" t="s">
        <v>9</v>
      </c>
      <c r="C105" s="87">
        <v>0</v>
      </c>
      <c r="D105" s="87">
        <v>0</v>
      </c>
    </row>
    <row r="106" spans="1:4" ht="37.5" x14ac:dyDescent="0.25">
      <c r="A106" s="130"/>
      <c r="B106" s="85" t="s">
        <v>10</v>
      </c>
      <c r="C106" s="86">
        <v>0</v>
      </c>
      <c r="D106" s="86">
        <v>0</v>
      </c>
    </row>
    <row r="107" spans="1:4" ht="18.75" customHeight="1" x14ac:dyDescent="0.25">
      <c r="A107" s="128" t="s">
        <v>23</v>
      </c>
      <c r="B107" s="85" t="s">
        <v>5</v>
      </c>
      <c r="C107" s="63">
        <f>C108+C110+C111+C112</f>
        <v>781</v>
      </c>
      <c r="D107" s="63">
        <f>D108+D110+D111+D112</f>
        <v>719.7</v>
      </c>
    </row>
    <row r="108" spans="1:4" ht="16.5" customHeight="1" x14ac:dyDescent="0.25">
      <c r="A108" s="129"/>
      <c r="B108" s="85" t="s">
        <v>6</v>
      </c>
      <c r="C108" s="63">
        <v>781</v>
      </c>
      <c r="D108" s="63">
        <v>719.7</v>
      </c>
    </row>
    <row r="109" spans="1:4" ht="56.25" x14ac:dyDescent="0.25">
      <c r="A109" s="129"/>
      <c r="B109" s="85" t="s">
        <v>7</v>
      </c>
      <c r="C109" s="86" t="s">
        <v>65</v>
      </c>
      <c r="D109" s="86" t="s">
        <v>65</v>
      </c>
    </row>
    <row r="110" spans="1:4" x14ac:dyDescent="0.25">
      <c r="A110" s="129"/>
      <c r="B110" s="85" t="s">
        <v>8</v>
      </c>
      <c r="C110" s="86">
        <v>0</v>
      </c>
      <c r="D110" s="86">
        <v>0</v>
      </c>
    </row>
    <row r="111" spans="1:4" x14ac:dyDescent="0.25">
      <c r="A111" s="129"/>
      <c r="B111" s="85" t="s">
        <v>9</v>
      </c>
      <c r="C111" s="86">
        <v>0</v>
      </c>
      <c r="D111" s="86">
        <v>0</v>
      </c>
    </row>
    <row r="112" spans="1:4" ht="37.5" x14ac:dyDescent="0.25">
      <c r="A112" s="130"/>
      <c r="B112" s="85" t="s">
        <v>10</v>
      </c>
      <c r="C112" s="86">
        <v>0</v>
      </c>
      <c r="D112" s="86">
        <v>0</v>
      </c>
    </row>
    <row r="113" spans="1:4" ht="18.75" customHeight="1" x14ac:dyDescent="0.25">
      <c r="A113" s="128" t="s">
        <v>24</v>
      </c>
      <c r="B113" s="85" t="s">
        <v>5</v>
      </c>
      <c r="C113" s="86">
        <f>C114+C116+C117+C118</f>
        <v>3337.5</v>
      </c>
      <c r="D113" s="86">
        <f>D114+D116+D117+D118</f>
        <v>3336.8</v>
      </c>
    </row>
    <row r="114" spans="1:4" ht="18.75" customHeight="1" x14ac:dyDescent="0.25">
      <c r="A114" s="129"/>
      <c r="B114" s="85" t="s">
        <v>6</v>
      </c>
      <c r="C114" s="86">
        <v>3337.5</v>
      </c>
      <c r="D114" s="86">
        <v>3336.8</v>
      </c>
    </row>
    <row r="115" spans="1:4" ht="56.25" x14ac:dyDescent="0.25">
      <c r="A115" s="129"/>
      <c r="B115" s="85" t="s">
        <v>7</v>
      </c>
      <c r="C115" s="86" t="s">
        <v>65</v>
      </c>
      <c r="D115" s="86" t="s">
        <v>65</v>
      </c>
    </row>
    <row r="116" spans="1:4" ht="18.75" customHeight="1" x14ac:dyDescent="0.25">
      <c r="A116" s="129"/>
      <c r="B116" s="85" t="s">
        <v>8</v>
      </c>
      <c r="C116" s="86">
        <v>0</v>
      </c>
      <c r="D116" s="86">
        <v>0</v>
      </c>
    </row>
    <row r="117" spans="1:4" ht="18.75" customHeight="1" x14ac:dyDescent="0.25">
      <c r="A117" s="129"/>
      <c r="B117" s="85" t="s">
        <v>9</v>
      </c>
      <c r="C117" s="86">
        <v>0</v>
      </c>
      <c r="D117" s="86">
        <v>0</v>
      </c>
    </row>
    <row r="118" spans="1:4" ht="37.5" x14ac:dyDescent="0.25">
      <c r="A118" s="130"/>
      <c r="B118" s="85" t="s">
        <v>10</v>
      </c>
      <c r="C118" s="86">
        <v>0</v>
      </c>
      <c r="D118" s="86">
        <v>0</v>
      </c>
    </row>
    <row r="119" spans="1:4" ht="18.75" customHeight="1" x14ac:dyDescent="0.25">
      <c r="A119" s="128" t="s">
        <v>67</v>
      </c>
      <c r="B119" s="85" t="s">
        <v>5</v>
      </c>
      <c r="C119" s="86">
        <f>C120+C122+C123+C124</f>
        <v>0</v>
      </c>
      <c r="D119" s="86">
        <f>D120+D122+D123+D124</f>
        <v>0</v>
      </c>
    </row>
    <row r="120" spans="1:4" ht="18.75" customHeight="1" x14ac:dyDescent="0.25">
      <c r="A120" s="129"/>
      <c r="B120" s="85" t="s">
        <v>6</v>
      </c>
      <c r="C120" s="86">
        <v>0</v>
      </c>
      <c r="D120" s="86">
        <v>0</v>
      </c>
    </row>
    <row r="121" spans="1:4" ht="56.25" x14ac:dyDescent="0.25">
      <c r="A121" s="129"/>
      <c r="B121" s="85" t="s">
        <v>7</v>
      </c>
      <c r="C121" s="86" t="s">
        <v>65</v>
      </c>
      <c r="D121" s="86" t="s">
        <v>65</v>
      </c>
    </row>
    <row r="122" spans="1:4" ht="18.75" customHeight="1" x14ac:dyDescent="0.25">
      <c r="A122" s="129"/>
      <c r="B122" s="85" t="s">
        <v>8</v>
      </c>
      <c r="C122" s="86">
        <v>0</v>
      </c>
      <c r="D122" s="86">
        <v>0</v>
      </c>
    </row>
    <row r="123" spans="1:4" ht="18.75" customHeight="1" x14ac:dyDescent="0.25">
      <c r="A123" s="129"/>
      <c r="B123" s="85" t="s">
        <v>9</v>
      </c>
      <c r="C123" s="86">
        <v>0</v>
      </c>
      <c r="D123" s="86">
        <v>0</v>
      </c>
    </row>
    <row r="124" spans="1:4" ht="37.5" x14ac:dyDescent="0.25">
      <c r="A124" s="130"/>
      <c r="B124" s="85" t="s">
        <v>10</v>
      </c>
      <c r="C124" s="86">
        <v>0</v>
      </c>
      <c r="D124" s="86">
        <v>0</v>
      </c>
    </row>
    <row r="125" spans="1:4" ht="18.75" customHeight="1" x14ac:dyDescent="0.25">
      <c r="A125" s="128" t="s">
        <v>71</v>
      </c>
      <c r="B125" s="85" t="s">
        <v>5</v>
      </c>
      <c r="C125" s="88">
        <f>C126+C128+C129+C130</f>
        <v>2444453.6</v>
      </c>
      <c r="D125" s="88">
        <f>D126+D128+D129+D130</f>
        <v>2378166.6</v>
      </c>
    </row>
    <row r="126" spans="1:4" ht="18.75" customHeight="1" x14ac:dyDescent="0.25">
      <c r="A126" s="129"/>
      <c r="B126" s="85" t="s">
        <v>6</v>
      </c>
      <c r="C126" s="88">
        <v>244453.6</v>
      </c>
      <c r="D126" s="88">
        <v>178166.6</v>
      </c>
    </row>
    <row r="127" spans="1:4" ht="56.25" x14ac:dyDescent="0.25">
      <c r="A127" s="129"/>
      <c r="B127" s="85" t="s">
        <v>7</v>
      </c>
      <c r="C127" s="86" t="s">
        <v>65</v>
      </c>
      <c r="D127" s="86" t="s">
        <v>65</v>
      </c>
    </row>
    <row r="128" spans="1:4" ht="18.75" customHeight="1" x14ac:dyDescent="0.25">
      <c r="A128" s="129"/>
      <c r="B128" s="85" t="s">
        <v>8</v>
      </c>
      <c r="C128" s="86">
        <v>0</v>
      </c>
      <c r="D128" s="86">
        <v>0</v>
      </c>
    </row>
    <row r="129" spans="1:4" ht="18.75" customHeight="1" x14ac:dyDescent="0.25">
      <c r="A129" s="129"/>
      <c r="B129" s="85" t="s">
        <v>9</v>
      </c>
      <c r="C129" s="88">
        <v>2200000</v>
      </c>
      <c r="D129" s="88">
        <v>2200000</v>
      </c>
    </row>
    <row r="130" spans="1:4" ht="74.25" customHeight="1" x14ac:dyDescent="0.25">
      <c r="A130" s="130"/>
      <c r="B130" s="85" t="s">
        <v>10</v>
      </c>
      <c r="C130" s="86">
        <v>0</v>
      </c>
      <c r="D130" s="86">
        <v>0</v>
      </c>
    </row>
    <row r="131" spans="1:4" ht="18.75" customHeight="1" x14ac:dyDescent="0.25">
      <c r="A131" s="128" t="s">
        <v>70</v>
      </c>
      <c r="B131" s="85" t="s">
        <v>5</v>
      </c>
      <c r="C131" s="88">
        <f>C132+C134+C135+C136</f>
        <v>684</v>
      </c>
      <c r="D131" s="88">
        <f>D132+D134+D135+D136</f>
        <v>616.20000000000005</v>
      </c>
    </row>
    <row r="132" spans="1:4" ht="18.75" customHeight="1" x14ac:dyDescent="0.25">
      <c r="A132" s="129"/>
      <c r="B132" s="85" t="s">
        <v>6</v>
      </c>
      <c r="C132" s="88">
        <v>684</v>
      </c>
      <c r="D132" s="88">
        <v>616.20000000000005</v>
      </c>
    </row>
    <row r="133" spans="1:4" ht="56.25" x14ac:dyDescent="0.25">
      <c r="A133" s="129"/>
      <c r="B133" s="85" t="s">
        <v>7</v>
      </c>
      <c r="C133" s="86" t="s">
        <v>65</v>
      </c>
      <c r="D133" s="86" t="s">
        <v>65</v>
      </c>
    </row>
    <row r="134" spans="1:4" ht="18.75" customHeight="1" x14ac:dyDescent="0.25">
      <c r="A134" s="129"/>
      <c r="B134" s="85" t="s">
        <v>8</v>
      </c>
      <c r="C134" s="86">
        <v>0</v>
      </c>
      <c r="D134" s="86">
        <v>0</v>
      </c>
    </row>
    <row r="135" spans="1:4" ht="18.75" customHeight="1" x14ac:dyDescent="0.25">
      <c r="A135" s="129"/>
      <c r="B135" s="85" t="s">
        <v>9</v>
      </c>
      <c r="C135" s="89">
        <v>0</v>
      </c>
      <c r="D135" s="89">
        <v>0</v>
      </c>
    </row>
    <row r="136" spans="1:4" ht="74.25" customHeight="1" x14ac:dyDescent="0.25">
      <c r="A136" s="130"/>
      <c r="B136" s="85" t="s">
        <v>10</v>
      </c>
      <c r="C136" s="86">
        <v>0</v>
      </c>
      <c r="D136" s="86">
        <v>0</v>
      </c>
    </row>
    <row r="137" spans="1:4" x14ac:dyDescent="0.25">
      <c r="A137" s="131" t="s">
        <v>50</v>
      </c>
      <c r="B137" s="96" t="s">
        <v>5</v>
      </c>
      <c r="C137" s="97">
        <f>C138+C140+C141+C142</f>
        <v>7523989.9000000004</v>
      </c>
      <c r="D137" s="97">
        <f>D138+D140+D141+D142</f>
        <v>6946360</v>
      </c>
    </row>
    <row r="138" spans="1:4" ht="18.75" customHeight="1" x14ac:dyDescent="0.25">
      <c r="A138" s="132"/>
      <c r="B138" s="98" t="s">
        <v>6</v>
      </c>
      <c r="C138" s="99">
        <f>C144+C150</f>
        <v>1022426.6</v>
      </c>
      <c r="D138" s="99">
        <f>D144+D150</f>
        <v>764410.6</v>
      </c>
    </row>
    <row r="139" spans="1:4" ht="56.25" x14ac:dyDescent="0.25">
      <c r="A139" s="132"/>
      <c r="B139" s="98" t="s">
        <v>7</v>
      </c>
      <c r="C139" s="99" t="s">
        <v>65</v>
      </c>
      <c r="D139" s="99" t="s">
        <v>65</v>
      </c>
    </row>
    <row r="140" spans="1:4" x14ac:dyDescent="0.25">
      <c r="A140" s="132"/>
      <c r="B140" s="98" t="s">
        <v>8</v>
      </c>
      <c r="C140" s="99">
        <f t="shared" ref="C140:D141" si="4">C146+C152</f>
        <v>570389.6</v>
      </c>
      <c r="D140" s="99">
        <f t="shared" si="4"/>
        <v>564649.5</v>
      </c>
    </row>
    <row r="141" spans="1:4" ht="18.75" customHeight="1" x14ac:dyDescent="0.25">
      <c r="A141" s="132"/>
      <c r="B141" s="98" t="s">
        <v>9</v>
      </c>
      <c r="C141" s="99">
        <f t="shared" si="4"/>
        <v>5931173.7000000002</v>
      </c>
      <c r="D141" s="99">
        <f t="shared" si="4"/>
        <v>5617299.8999999994</v>
      </c>
    </row>
    <row r="142" spans="1:4" ht="37.5" x14ac:dyDescent="0.25">
      <c r="A142" s="133"/>
      <c r="B142" s="98" t="s">
        <v>10</v>
      </c>
      <c r="C142" s="100">
        <v>0</v>
      </c>
      <c r="D142" s="100">
        <v>0</v>
      </c>
    </row>
    <row r="143" spans="1:4" x14ac:dyDescent="0.25">
      <c r="A143" s="128" t="s">
        <v>25</v>
      </c>
      <c r="B143" s="85" t="s">
        <v>5</v>
      </c>
      <c r="C143" s="63">
        <f>C144+C146+C147+C148</f>
        <v>6140581</v>
      </c>
      <c r="D143" s="63">
        <f>D144+D146+D147+D148</f>
        <v>5717287.5</v>
      </c>
    </row>
    <row r="144" spans="1:4" ht="18" customHeight="1" x14ac:dyDescent="0.3">
      <c r="A144" s="129"/>
      <c r="B144" s="85" t="s">
        <v>6</v>
      </c>
      <c r="C144" s="90">
        <v>828575.6</v>
      </c>
      <c r="D144" s="90">
        <v>600714.19999999995</v>
      </c>
    </row>
    <row r="145" spans="1:4" ht="56.25" x14ac:dyDescent="0.25">
      <c r="A145" s="129"/>
      <c r="B145" s="85" t="s">
        <v>7</v>
      </c>
      <c r="C145" s="63" t="s">
        <v>65</v>
      </c>
      <c r="D145" s="63" t="s">
        <v>65</v>
      </c>
    </row>
    <row r="146" spans="1:4" x14ac:dyDescent="0.25">
      <c r="A146" s="129"/>
      <c r="B146" s="85" t="s">
        <v>8</v>
      </c>
      <c r="C146" s="87">
        <v>0</v>
      </c>
      <c r="D146" s="87">
        <v>0</v>
      </c>
    </row>
    <row r="147" spans="1:4" x14ac:dyDescent="0.3">
      <c r="A147" s="129"/>
      <c r="B147" s="85" t="s">
        <v>9</v>
      </c>
      <c r="C147" s="90">
        <v>5312005.4000000004</v>
      </c>
      <c r="D147" s="90">
        <v>5116573.3</v>
      </c>
    </row>
    <row r="148" spans="1:4" ht="37.5" x14ac:dyDescent="0.25">
      <c r="A148" s="130"/>
      <c r="B148" s="85" t="s">
        <v>10</v>
      </c>
      <c r="C148" s="86">
        <v>0</v>
      </c>
      <c r="D148" s="86">
        <v>0</v>
      </c>
    </row>
    <row r="149" spans="1:4" ht="18.75" customHeight="1" x14ac:dyDescent="0.25">
      <c r="A149" s="128" t="s">
        <v>26</v>
      </c>
      <c r="B149" s="85" t="s">
        <v>5</v>
      </c>
      <c r="C149" s="63">
        <f>C150+C152+C153+C154</f>
        <v>1383408.9</v>
      </c>
      <c r="D149" s="63">
        <f>D150+D152+D153+D154</f>
        <v>1229072.5</v>
      </c>
    </row>
    <row r="150" spans="1:4" ht="18.75" customHeight="1" x14ac:dyDescent="0.3">
      <c r="A150" s="129"/>
      <c r="B150" s="85" t="s">
        <v>6</v>
      </c>
      <c r="C150" s="90">
        <v>193851</v>
      </c>
      <c r="D150" s="90">
        <v>163696.4</v>
      </c>
    </row>
    <row r="151" spans="1:4" ht="56.25" x14ac:dyDescent="0.25">
      <c r="A151" s="129"/>
      <c r="B151" s="85" t="s">
        <v>7</v>
      </c>
      <c r="C151" s="63" t="s">
        <v>65</v>
      </c>
      <c r="D151" s="63" t="s">
        <v>65</v>
      </c>
    </row>
    <row r="152" spans="1:4" ht="18.75" customHeight="1" x14ac:dyDescent="0.3">
      <c r="A152" s="129"/>
      <c r="B152" s="85" t="s">
        <v>8</v>
      </c>
      <c r="C152" s="90">
        <v>570389.6</v>
      </c>
      <c r="D152" s="90">
        <v>564649.5</v>
      </c>
    </row>
    <row r="153" spans="1:4" ht="18.75" customHeight="1" x14ac:dyDescent="0.3">
      <c r="A153" s="129"/>
      <c r="B153" s="85" t="s">
        <v>9</v>
      </c>
      <c r="C153" s="90">
        <v>619168.30000000005</v>
      </c>
      <c r="D153" s="90">
        <v>500726.6</v>
      </c>
    </row>
    <row r="154" spans="1:4" ht="37.5" x14ac:dyDescent="0.3">
      <c r="A154" s="130"/>
      <c r="B154" s="85" t="s">
        <v>10</v>
      </c>
      <c r="C154" s="91">
        <v>0</v>
      </c>
      <c r="D154" s="91">
        <v>0</v>
      </c>
    </row>
    <row r="155" spans="1:4" x14ac:dyDescent="0.25">
      <c r="A155" s="131" t="s">
        <v>49</v>
      </c>
      <c r="B155" s="96" t="s">
        <v>5</v>
      </c>
      <c r="C155" s="97">
        <f>C156+C158+C159+C160</f>
        <v>1301632.7999999998</v>
      </c>
      <c r="D155" s="97">
        <f>D156+D158+D159+D160</f>
        <v>1237691.7</v>
      </c>
    </row>
    <row r="156" spans="1:4" ht="18.75" customHeight="1" x14ac:dyDescent="0.25">
      <c r="A156" s="132"/>
      <c r="B156" s="98" t="s">
        <v>6</v>
      </c>
      <c r="C156" s="99">
        <v>59933.599999999999</v>
      </c>
      <c r="D156" s="99">
        <v>57996.7</v>
      </c>
    </row>
    <row r="157" spans="1:4" ht="56.25" x14ac:dyDescent="0.25">
      <c r="A157" s="132"/>
      <c r="B157" s="98" t="s">
        <v>7</v>
      </c>
      <c r="C157" s="99" t="s">
        <v>65</v>
      </c>
      <c r="D157" s="99" t="s">
        <v>65</v>
      </c>
    </row>
    <row r="158" spans="1:4" ht="18.75" customHeight="1" x14ac:dyDescent="0.25">
      <c r="A158" s="132"/>
      <c r="B158" s="98" t="s">
        <v>8</v>
      </c>
      <c r="C158" s="99">
        <v>592490.6</v>
      </c>
      <c r="D158" s="99">
        <v>557079.9</v>
      </c>
    </row>
    <row r="159" spans="1:4" ht="18.75" customHeight="1" x14ac:dyDescent="0.25">
      <c r="A159" s="132"/>
      <c r="B159" s="98" t="s">
        <v>9</v>
      </c>
      <c r="C159" s="99">
        <v>617498.6</v>
      </c>
      <c r="D159" s="99">
        <v>590905.1</v>
      </c>
    </row>
    <row r="160" spans="1:4" ht="36.75" customHeight="1" x14ac:dyDescent="0.25">
      <c r="A160" s="133"/>
      <c r="B160" s="98" t="s">
        <v>10</v>
      </c>
      <c r="C160" s="99">
        <v>31710</v>
      </c>
      <c r="D160" s="99">
        <v>31710</v>
      </c>
    </row>
    <row r="161" spans="1:4" x14ac:dyDescent="0.25">
      <c r="A161" s="131" t="s">
        <v>48</v>
      </c>
      <c r="B161" s="102" t="s">
        <v>5</v>
      </c>
      <c r="C161" s="97">
        <f>C162+C164+C165+C166</f>
        <v>21377.8</v>
      </c>
      <c r="D161" s="97">
        <f>D162+D164+D165+D166</f>
        <v>21349.7</v>
      </c>
    </row>
    <row r="162" spans="1:4" ht="18.75" customHeight="1" x14ac:dyDescent="0.3">
      <c r="A162" s="132"/>
      <c r="B162" s="103" t="s">
        <v>6</v>
      </c>
      <c r="C162" s="104">
        <v>21377.8</v>
      </c>
      <c r="D162" s="99">
        <v>21349.7</v>
      </c>
    </row>
    <row r="163" spans="1:4" ht="54" customHeight="1" x14ac:dyDescent="0.25">
      <c r="A163" s="132"/>
      <c r="B163" s="103" t="s">
        <v>7</v>
      </c>
      <c r="C163" s="99" t="s">
        <v>65</v>
      </c>
      <c r="D163" s="99" t="s">
        <v>65</v>
      </c>
    </row>
    <row r="164" spans="1:4" ht="18.75" customHeight="1" x14ac:dyDescent="0.25">
      <c r="A164" s="132"/>
      <c r="B164" s="103" t="s">
        <v>8</v>
      </c>
      <c r="C164" s="101">
        <v>0</v>
      </c>
      <c r="D164" s="100">
        <v>0</v>
      </c>
    </row>
    <row r="165" spans="1:4" ht="18.75" customHeight="1" x14ac:dyDescent="0.25">
      <c r="A165" s="132"/>
      <c r="B165" s="103" t="s">
        <v>9</v>
      </c>
      <c r="C165" s="101">
        <v>0</v>
      </c>
      <c r="D165" s="101">
        <v>0</v>
      </c>
    </row>
    <row r="166" spans="1:4" ht="37.5" x14ac:dyDescent="0.25">
      <c r="A166" s="133"/>
      <c r="B166" s="103" t="s">
        <v>10</v>
      </c>
      <c r="C166" s="101">
        <v>0</v>
      </c>
      <c r="D166" s="101">
        <v>0</v>
      </c>
    </row>
    <row r="167" spans="1:4" x14ac:dyDescent="0.25">
      <c r="A167" s="131" t="s">
        <v>47</v>
      </c>
      <c r="B167" s="96" t="s">
        <v>5</v>
      </c>
      <c r="C167" s="97">
        <f>C168+C170+C171+C172</f>
        <v>3690803.3</v>
      </c>
      <c r="D167" s="97">
        <f>D168+D170+D171+D172</f>
        <v>3608003.5</v>
      </c>
    </row>
    <row r="168" spans="1:4" ht="18.75" customHeight="1" x14ac:dyDescent="0.25">
      <c r="A168" s="132"/>
      <c r="B168" s="98" t="s">
        <v>6</v>
      </c>
      <c r="C168" s="99">
        <v>2085357.7</v>
      </c>
      <c r="D168" s="99">
        <v>2059632.7</v>
      </c>
    </row>
    <row r="169" spans="1:4" ht="56.25" x14ac:dyDescent="0.25">
      <c r="A169" s="132"/>
      <c r="B169" s="98" t="s">
        <v>7</v>
      </c>
      <c r="C169" s="99" t="s">
        <v>65</v>
      </c>
      <c r="D169" s="99" t="s">
        <v>65</v>
      </c>
    </row>
    <row r="170" spans="1:4" x14ac:dyDescent="0.25">
      <c r="A170" s="132"/>
      <c r="B170" s="98" t="s">
        <v>8</v>
      </c>
      <c r="C170" s="99">
        <v>148227.29999999999</v>
      </c>
      <c r="D170" s="99">
        <v>148219.1</v>
      </c>
    </row>
    <row r="171" spans="1:4" x14ac:dyDescent="0.25">
      <c r="A171" s="132"/>
      <c r="B171" s="98" t="s">
        <v>9</v>
      </c>
      <c r="C171" s="99">
        <v>1457218.3</v>
      </c>
      <c r="D171" s="99">
        <v>1400151.7</v>
      </c>
    </row>
    <row r="172" spans="1:4" ht="57" customHeight="1" x14ac:dyDescent="0.25">
      <c r="A172" s="133"/>
      <c r="B172" s="98" t="s">
        <v>10</v>
      </c>
      <c r="C172" s="100">
        <v>0</v>
      </c>
      <c r="D172" s="100">
        <v>0</v>
      </c>
    </row>
    <row r="173" spans="1:4" x14ac:dyDescent="0.25">
      <c r="A173" s="131" t="s">
        <v>46</v>
      </c>
      <c r="B173" s="96" t="s">
        <v>5</v>
      </c>
      <c r="C173" s="97">
        <f>C174+C176+C177+C178</f>
        <v>1647732.2</v>
      </c>
      <c r="D173" s="97">
        <f>D174+D176+D177+D178</f>
        <v>1641730.3</v>
      </c>
    </row>
    <row r="174" spans="1:4" ht="16.5" customHeight="1" x14ac:dyDescent="0.25">
      <c r="A174" s="132"/>
      <c r="B174" s="98" t="s">
        <v>6</v>
      </c>
      <c r="C174" s="105">
        <v>1430063.4</v>
      </c>
      <c r="D174" s="105">
        <v>1424061.5</v>
      </c>
    </row>
    <row r="175" spans="1:4" ht="55.5" customHeight="1" x14ac:dyDescent="0.25">
      <c r="A175" s="132"/>
      <c r="B175" s="98" t="s">
        <v>7</v>
      </c>
      <c r="C175" s="105" t="s">
        <v>65</v>
      </c>
      <c r="D175" s="105" t="s">
        <v>65</v>
      </c>
    </row>
    <row r="176" spans="1:4" x14ac:dyDescent="0.25">
      <c r="A176" s="132"/>
      <c r="B176" s="98" t="s">
        <v>8</v>
      </c>
      <c r="C176" s="106">
        <v>0</v>
      </c>
      <c r="D176" s="106">
        <v>0</v>
      </c>
    </row>
    <row r="177" spans="1:4" x14ac:dyDescent="0.25">
      <c r="A177" s="132"/>
      <c r="B177" s="98" t="s">
        <v>9</v>
      </c>
      <c r="C177" s="105">
        <v>217668.8</v>
      </c>
      <c r="D177" s="105">
        <v>217668.8</v>
      </c>
    </row>
    <row r="178" spans="1:4" ht="37.5" x14ac:dyDescent="0.25">
      <c r="A178" s="133"/>
      <c r="B178" s="98" t="s">
        <v>10</v>
      </c>
      <c r="C178" s="106">
        <v>0</v>
      </c>
      <c r="D178" s="106">
        <v>0</v>
      </c>
    </row>
    <row r="179" spans="1:4" x14ac:dyDescent="0.25">
      <c r="A179" s="131" t="s">
        <v>45</v>
      </c>
      <c r="B179" s="96" t="s">
        <v>5</v>
      </c>
      <c r="C179" s="97">
        <f>C180+C182+C183+C184</f>
        <v>480</v>
      </c>
      <c r="D179" s="97">
        <f>D180+D182+D183+D184</f>
        <v>480</v>
      </c>
    </row>
    <row r="180" spans="1:4" ht="15.75" customHeight="1" x14ac:dyDescent="0.25">
      <c r="A180" s="132"/>
      <c r="B180" s="98" t="s">
        <v>6</v>
      </c>
      <c r="C180" s="105">
        <v>480</v>
      </c>
      <c r="D180" s="105">
        <v>480</v>
      </c>
    </row>
    <row r="181" spans="1:4" ht="56.25" x14ac:dyDescent="0.25">
      <c r="A181" s="132"/>
      <c r="B181" s="98" t="s">
        <v>7</v>
      </c>
      <c r="C181" s="106" t="s">
        <v>65</v>
      </c>
      <c r="D181" s="106" t="s">
        <v>65</v>
      </c>
    </row>
    <row r="182" spans="1:4" x14ac:dyDescent="0.25">
      <c r="A182" s="132"/>
      <c r="B182" s="98" t="s">
        <v>8</v>
      </c>
      <c r="C182" s="106">
        <v>0</v>
      </c>
      <c r="D182" s="106">
        <v>0</v>
      </c>
    </row>
    <row r="183" spans="1:4" x14ac:dyDescent="0.25">
      <c r="A183" s="132"/>
      <c r="B183" s="98" t="s">
        <v>9</v>
      </c>
      <c r="C183" s="106">
        <v>0</v>
      </c>
      <c r="D183" s="106">
        <v>0</v>
      </c>
    </row>
    <row r="184" spans="1:4" ht="37.5" x14ac:dyDescent="0.25">
      <c r="A184" s="133"/>
      <c r="B184" s="98" t="s">
        <v>10</v>
      </c>
      <c r="C184" s="106">
        <v>0</v>
      </c>
      <c r="D184" s="106">
        <v>0</v>
      </c>
    </row>
    <row r="185" spans="1:4" x14ac:dyDescent="0.25">
      <c r="A185" s="131" t="s">
        <v>44</v>
      </c>
      <c r="B185" s="96" t="s">
        <v>5</v>
      </c>
      <c r="C185" s="97">
        <f>C186+C188+C189+C190</f>
        <v>92000</v>
      </c>
      <c r="D185" s="97">
        <f>D186+D188+D189+D190</f>
        <v>84597</v>
      </c>
    </row>
    <row r="186" spans="1:4" ht="18.75" customHeight="1" x14ac:dyDescent="0.25">
      <c r="A186" s="132"/>
      <c r="B186" s="98" t="s">
        <v>6</v>
      </c>
      <c r="C186" s="105">
        <v>92000</v>
      </c>
      <c r="D186" s="105">
        <v>84597</v>
      </c>
    </row>
    <row r="187" spans="1:4" ht="56.25" x14ac:dyDescent="0.25">
      <c r="A187" s="132"/>
      <c r="B187" s="98" t="s">
        <v>7</v>
      </c>
      <c r="C187" s="106" t="s">
        <v>65</v>
      </c>
      <c r="D187" s="106" t="s">
        <v>65</v>
      </c>
    </row>
    <row r="188" spans="1:4" x14ac:dyDescent="0.25">
      <c r="A188" s="132"/>
      <c r="B188" s="98" t="s">
        <v>8</v>
      </c>
      <c r="C188" s="106">
        <v>0</v>
      </c>
      <c r="D188" s="106">
        <v>0</v>
      </c>
    </row>
    <row r="189" spans="1:4" x14ac:dyDescent="0.25">
      <c r="A189" s="132"/>
      <c r="B189" s="98" t="s">
        <v>9</v>
      </c>
      <c r="C189" s="106">
        <v>0</v>
      </c>
      <c r="D189" s="106">
        <v>0</v>
      </c>
    </row>
    <row r="190" spans="1:4" ht="37.5" x14ac:dyDescent="0.25">
      <c r="A190" s="133"/>
      <c r="B190" s="98" t="s">
        <v>10</v>
      </c>
      <c r="C190" s="106">
        <v>0</v>
      </c>
      <c r="D190" s="106">
        <v>0</v>
      </c>
    </row>
    <row r="191" spans="1:4" x14ac:dyDescent="0.25">
      <c r="A191" s="131" t="s">
        <v>43</v>
      </c>
      <c r="B191" s="96" t="s">
        <v>5</v>
      </c>
      <c r="C191" s="107">
        <f>C192+C194+C195+C196</f>
        <v>3365592.9</v>
      </c>
      <c r="D191" s="107">
        <f>D192+D194+D195+D196</f>
        <v>3219972.74</v>
      </c>
    </row>
    <row r="192" spans="1:4" ht="17.25" customHeight="1" x14ac:dyDescent="0.25">
      <c r="A192" s="132"/>
      <c r="B192" s="98" t="s">
        <v>6</v>
      </c>
      <c r="C192" s="108">
        <f>C198+C204+C210</f>
        <v>453253.89999999997</v>
      </c>
      <c r="D192" s="108">
        <f>D198+D204+D210</f>
        <v>433725.83</v>
      </c>
    </row>
    <row r="193" spans="1:4" ht="56.25" x14ac:dyDescent="0.25">
      <c r="A193" s="132"/>
      <c r="B193" s="98" t="s">
        <v>7</v>
      </c>
      <c r="C193" s="105" t="s">
        <v>65</v>
      </c>
      <c r="D193" s="105" t="s">
        <v>65</v>
      </c>
    </row>
    <row r="194" spans="1:4" x14ac:dyDescent="0.25">
      <c r="A194" s="132"/>
      <c r="B194" s="98" t="s">
        <v>8</v>
      </c>
      <c r="C194" s="106">
        <f t="shared" ref="C194:D196" si="5">C200+C206+C212</f>
        <v>0</v>
      </c>
      <c r="D194" s="106">
        <f t="shared" si="5"/>
        <v>0</v>
      </c>
    </row>
    <row r="195" spans="1:4" x14ac:dyDescent="0.25">
      <c r="A195" s="132"/>
      <c r="B195" s="98" t="s">
        <v>9</v>
      </c>
      <c r="C195" s="105">
        <f t="shared" si="5"/>
        <v>2912339</v>
      </c>
      <c r="D195" s="108">
        <f t="shared" si="5"/>
        <v>2786246.91</v>
      </c>
    </row>
    <row r="196" spans="1:4" ht="37.5" x14ac:dyDescent="0.25">
      <c r="A196" s="133"/>
      <c r="B196" s="98" t="s">
        <v>10</v>
      </c>
      <c r="C196" s="106">
        <f t="shared" si="5"/>
        <v>0</v>
      </c>
      <c r="D196" s="106">
        <f t="shared" si="5"/>
        <v>0</v>
      </c>
    </row>
    <row r="197" spans="1:4" x14ac:dyDescent="0.25">
      <c r="A197" s="128" t="s">
        <v>72</v>
      </c>
      <c r="B197" s="85" t="s">
        <v>5</v>
      </c>
      <c r="C197" s="63">
        <f>C198+C200+C201+C202</f>
        <v>200000</v>
      </c>
      <c r="D197" s="81">
        <f>D198+D200+D201+D202</f>
        <v>200000</v>
      </c>
    </row>
    <row r="198" spans="1:4" ht="18.75" customHeight="1" x14ac:dyDescent="0.25">
      <c r="A198" s="129"/>
      <c r="B198" s="85" t="s">
        <v>6</v>
      </c>
      <c r="C198" s="93">
        <v>20000</v>
      </c>
      <c r="D198" s="93">
        <v>20000</v>
      </c>
    </row>
    <row r="199" spans="1:4" ht="56.25" x14ac:dyDescent="0.25">
      <c r="A199" s="129"/>
      <c r="B199" s="85" t="s">
        <v>7</v>
      </c>
      <c r="C199" s="82" t="s">
        <v>65</v>
      </c>
      <c r="D199" s="82" t="s">
        <v>65</v>
      </c>
    </row>
    <row r="200" spans="1:4" x14ac:dyDescent="0.25">
      <c r="A200" s="129"/>
      <c r="B200" s="85" t="s">
        <v>8</v>
      </c>
      <c r="C200" s="83">
        <v>0</v>
      </c>
      <c r="D200" s="83">
        <v>0</v>
      </c>
    </row>
    <row r="201" spans="1:4" x14ac:dyDescent="0.25">
      <c r="A201" s="129"/>
      <c r="B201" s="85" t="s">
        <v>9</v>
      </c>
      <c r="C201" s="82">
        <v>180000</v>
      </c>
      <c r="D201" s="93">
        <v>180000</v>
      </c>
    </row>
    <row r="202" spans="1:4" ht="37.5" x14ac:dyDescent="0.25">
      <c r="A202" s="130"/>
      <c r="B202" s="85" t="s">
        <v>10</v>
      </c>
      <c r="C202" s="83">
        <v>0</v>
      </c>
      <c r="D202" s="83">
        <v>0</v>
      </c>
    </row>
    <row r="203" spans="1:4" x14ac:dyDescent="0.25">
      <c r="A203" s="128" t="s">
        <v>28</v>
      </c>
      <c r="B203" s="85" t="s">
        <v>5</v>
      </c>
      <c r="C203" s="81">
        <f>C204+C206+C207+C208</f>
        <v>40889.800000000003</v>
      </c>
      <c r="D203" s="81">
        <f>D204+D206+D207+D208</f>
        <v>33907.39</v>
      </c>
    </row>
    <row r="204" spans="1:4" ht="16.5" customHeight="1" x14ac:dyDescent="0.25">
      <c r="A204" s="129"/>
      <c r="B204" s="85" t="s">
        <v>6</v>
      </c>
      <c r="C204" s="93">
        <v>40889.800000000003</v>
      </c>
      <c r="D204" s="93">
        <v>33907.39</v>
      </c>
    </row>
    <row r="205" spans="1:4" ht="56.25" x14ac:dyDescent="0.25">
      <c r="A205" s="129"/>
      <c r="B205" s="85" t="s">
        <v>7</v>
      </c>
      <c r="C205" s="83" t="s">
        <v>65</v>
      </c>
      <c r="D205" s="83" t="s">
        <v>65</v>
      </c>
    </row>
    <row r="206" spans="1:4" x14ac:dyDescent="0.25">
      <c r="A206" s="129"/>
      <c r="B206" s="85" t="s">
        <v>8</v>
      </c>
      <c r="C206" s="83">
        <v>0</v>
      </c>
      <c r="D206" s="83">
        <v>0</v>
      </c>
    </row>
    <row r="207" spans="1:4" x14ac:dyDescent="0.25">
      <c r="A207" s="129"/>
      <c r="B207" s="85" t="s">
        <v>9</v>
      </c>
      <c r="C207" s="83">
        <v>0</v>
      </c>
      <c r="D207" s="83">
        <v>0</v>
      </c>
    </row>
    <row r="208" spans="1:4" ht="37.5" x14ac:dyDescent="0.25">
      <c r="A208" s="130"/>
      <c r="B208" s="85" t="s">
        <v>10</v>
      </c>
      <c r="C208" s="83">
        <v>0</v>
      </c>
      <c r="D208" s="83">
        <v>0</v>
      </c>
    </row>
    <row r="209" spans="1:4" x14ac:dyDescent="0.25">
      <c r="A209" s="128" t="s">
        <v>31</v>
      </c>
      <c r="B209" s="85" t="s">
        <v>5</v>
      </c>
      <c r="C209" s="81">
        <f>C210+C212+C213+C214</f>
        <v>3124703.1</v>
      </c>
      <c r="D209" s="81">
        <f>D210+D212+D213+D214</f>
        <v>2986065.35</v>
      </c>
    </row>
    <row r="210" spans="1:4" ht="18" customHeight="1" x14ac:dyDescent="0.25">
      <c r="A210" s="129"/>
      <c r="B210" s="85" t="s">
        <v>6</v>
      </c>
      <c r="C210" s="93">
        <v>392364.1</v>
      </c>
      <c r="D210" s="93">
        <v>379818.44</v>
      </c>
    </row>
    <row r="211" spans="1:4" ht="56.25" x14ac:dyDescent="0.25">
      <c r="A211" s="129"/>
      <c r="B211" s="85" t="s">
        <v>7</v>
      </c>
      <c r="C211" s="83" t="s">
        <v>65</v>
      </c>
      <c r="D211" s="83" t="s">
        <v>65</v>
      </c>
    </row>
    <row r="212" spans="1:4" x14ac:dyDescent="0.25">
      <c r="A212" s="129"/>
      <c r="B212" s="85" t="s">
        <v>8</v>
      </c>
      <c r="C212" s="83">
        <v>0</v>
      </c>
      <c r="D212" s="83">
        <v>0</v>
      </c>
    </row>
    <row r="213" spans="1:4" x14ac:dyDescent="0.25">
      <c r="A213" s="129"/>
      <c r="B213" s="85" t="s">
        <v>9</v>
      </c>
      <c r="C213" s="94">
        <v>2732339</v>
      </c>
      <c r="D213" s="94">
        <v>2606246.91</v>
      </c>
    </row>
    <row r="214" spans="1:4" ht="37.5" x14ac:dyDescent="0.25">
      <c r="A214" s="130"/>
      <c r="B214" s="85" t="s">
        <v>10</v>
      </c>
      <c r="C214" s="83">
        <v>0</v>
      </c>
      <c r="D214" s="83">
        <v>0</v>
      </c>
    </row>
    <row r="215" spans="1:4" x14ac:dyDescent="0.25">
      <c r="A215" s="131" t="s">
        <v>42</v>
      </c>
      <c r="B215" s="96" t="s">
        <v>5</v>
      </c>
      <c r="C215" s="97">
        <f>C216+C218+C219+C220</f>
        <v>33474.400000000001</v>
      </c>
      <c r="D215" s="97">
        <f>D216+D218+D219+D220</f>
        <v>33380.5</v>
      </c>
    </row>
    <row r="216" spans="1:4" ht="16.5" customHeight="1" x14ac:dyDescent="0.25">
      <c r="A216" s="132"/>
      <c r="B216" s="98" t="s">
        <v>6</v>
      </c>
      <c r="C216" s="105">
        <f>C222+C228</f>
        <v>33474.400000000001</v>
      </c>
      <c r="D216" s="105">
        <f>D222+D228</f>
        <v>33380.5</v>
      </c>
    </row>
    <row r="217" spans="1:4" ht="56.25" x14ac:dyDescent="0.25">
      <c r="A217" s="132"/>
      <c r="B217" s="98" t="s">
        <v>7</v>
      </c>
      <c r="C217" s="106" t="s">
        <v>65</v>
      </c>
      <c r="D217" s="106" t="s">
        <v>65</v>
      </c>
    </row>
    <row r="218" spans="1:4" x14ac:dyDescent="0.25">
      <c r="A218" s="132"/>
      <c r="B218" s="98" t="s">
        <v>8</v>
      </c>
      <c r="C218" s="106">
        <f t="shared" ref="C218:D220" si="6">C224+C230</f>
        <v>0</v>
      </c>
      <c r="D218" s="106">
        <f t="shared" si="6"/>
        <v>0</v>
      </c>
    </row>
    <row r="219" spans="1:4" x14ac:dyDescent="0.25">
      <c r="A219" s="132"/>
      <c r="B219" s="98" t="s">
        <v>9</v>
      </c>
      <c r="C219" s="106">
        <f t="shared" si="6"/>
        <v>0</v>
      </c>
      <c r="D219" s="106">
        <f t="shared" si="6"/>
        <v>0</v>
      </c>
    </row>
    <row r="220" spans="1:4" ht="37.5" x14ac:dyDescent="0.25">
      <c r="A220" s="133"/>
      <c r="B220" s="98" t="s">
        <v>10</v>
      </c>
      <c r="C220" s="106">
        <f t="shared" si="6"/>
        <v>0</v>
      </c>
      <c r="D220" s="106">
        <f t="shared" si="6"/>
        <v>0</v>
      </c>
    </row>
    <row r="221" spans="1:4" x14ac:dyDescent="0.25">
      <c r="A221" s="128" t="s">
        <v>29</v>
      </c>
      <c r="B221" s="85" t="s">
        <v>5</v>
      </c>
      <c r="C221" s="63">
        <f>C222+C224+C225+C226</f>
        <v>31541.3</v>
      </c>
      <c r="D221" s="63">
        <f>D222+D224+D225+D226</f>
        <v>31447.599999999999</v>
      </c>
    </row>
    <row r="222" spans="1:4" ht="15" customHeight="1" x14ac:dyDescent="0.25">
      <c r="A222" s="129"/>
      <c r="B222" s="85" t="s">
        <v>6</v>
      </c>
      <c r="C222" s="82">
        <v>31541.3</v>
      </c>
      <c r="D222" s="82">
        <v>31447.599999999999</v>
      </c>
    </row>
    <row r="223" spans="1:4" ht="56.25" x14ac:dyDescent="0.25">
      <c r="A223" s="129"/>
      <c r="B223" s="85" t="s">
        <v>7</v>
      </c>
      <c r="C223" s="83" t="s">
        <v>65</v>
      </c>
      <c r="D223" s="83" t="s">
        <v>65</v>
      </c>
    </row>
    <row r="224" spans="1:4" x14ac:dyDescent="0.25">
      <c r="A224" s="129"/>
      <c r="B224" s="85" t="s">
        <v>8</v>
      </c>
      <c r="C224" s="83">
        <v>0</v>
      </c>
      <c r="D224" s="83">
        <v>0</v>
      </c>
    </row>
    <row r="225" spans="1:4" x14ac:dyDescent="0.25">
      <c r="A225" s="129"/>
      <c r="B225" s="85" t="s">
        <v>9</v>
      </c>
      <c r="C225" s="83">
        <v>0</v>
      </c>
      <c r="D225" s="83">
        <v>0</v>
      </c>
    </row>
    <row r="226" spans="1:4" ht="37.5" x14ac:dyDescent="0.25">
      <c r="A226" s="130"/>
      <c r="B226" s="85" t="s">
        <v>10</v>
      </c>
      <c r="C226" s="83">
        <v>0</v>
      </c>
      <c r="D226" s="83">
        <v>0</v>
      </c>
    </row>
    <row r="227" spans="1:4" x14ac:dyDescent="0.25">
      <c r="A227" s="128" t="s">
        <v>30</v>
      </c>
      <c r="B227" s="85" t="s">
        <v>5</v>
      </c>
      <c r="C227" s="63">
        <v>1933.1</v>
      </c>
      <c r="D227" s="63">
        <v>1932.9</v>
      </c>
    </row>
    <row r="228" spans="1:4" ht="18" customHeight="1" x14ac:dyDescent="0.25">
      <c r="A228" s="129"/>
      <c r="B228" s="85" t="s">
        <v>6</v>
      </c>
      <c r="C228" s="82">
        <v>1933.1</v>
      </c>
      <c r="D228" s="82">
        <v>1932.9</v>
      </c>
    </row>
    <row r="229" spans="1:4" ht="56.25" x14ac:dyDescent="0.25">
      <c r="A229" s="129"/>
      <c r="B229" s="85" t="s">
        <v>7</v>
      </c>
      <c r="C229" s="83" t="s">
        <v>65</v>
      </c>
      <c r="D229" s="83" t="s">
        <v>65</v>
      </c>
    </row>
    <row r="230" spans="1:4" x14ac:dyDescent="0.25">
      <c r="A230" s="129"/>
      <c r="B230" s="85" t="s">
        <v>8</v>
      </c>
      <c r="C230" s="83">
        <v>0</v>
      </c>
      <c r="D230" s="83">
        <v>0</v>
      </c>
    </row>
    <row r="231" spans="1:4" x14ac:dyDescent="0.25">
      <c r="A231" s="129"/>
      <c r="B231" s="85" t="s">
        <v>9</v>
      </c>
      <c r="C231" s="83">
        <v>0</v>
      </c>
      <c r="D231" s="83">
        <v>0</v>
      </c>
    </row>
    <row r="232" spans="1:4" ht="37.5" x14ac:dyDescent="0.25">
      <c r="A232" s="130"/>
      <c r="B232" s="85" t="s">
        <v>10</v>
      </c>
      <c r="C232" s="83">
        <v>0</v>
      </c>
      <c r="D232" s="83">
        <v>0</v>
      </c>
    </row>
    <row r="233" spans="1:4" x14ac:dyDescent="0.25">
      <c r="A233" s="131" t="s">
        <v>41</v>
      </c>
      <c r="B233" s="96" t="s">
        <v>5</v>
      </c>
      <c r="C233" s="97">
        <f>C234+C236+C237+C238</f>
        <v>12531.1</v>
      </c>
      <c r="D233" s="97">
        <f>D234+D236+D237+D238</f>
        <v>12514.6</v>
      </c>
    </row>
    <row r="234" spans="1:4" ht="18.75" customHeight="1" x14ac:dyDescent="0.25">
      <c r="A234" s="132"/>
      <c r="B234" s="98" t="s">
        <v>6</v>
      </c>
      <c r="C234" s="105">
        <v>12531.1</v>
      </c>
      <c r="D234" s="105">
        <v>12514.6</v>
      </c>
    </row>
    <row r="235" spans="1:4" ht="56.25" x14ac:dyDescent="0.25">
      <c r="A235" s="132"/>
      <c r="B235" s="98" t="s">
        <v>7</v>
      </c>
      <c r="C235" s="106" t="s">
        <v>65</v>
      </c>
      <c r="D235" s="106" t="s">
        <v>65</v>
      </c>
    </row>
    <row r="236" spans="1:4" x14ac:dyDescent="0.25">
      <c r="A236" s="132"/>
      <c r="B236" s="98" t="s">
        <v>8</v>
      </c>
      <c r="C236" s="106">
        <v>0</v>
      </c>
      <c r="D236" s="106">
        <v>0</v>
      </c>
    </row>
    <row r="237" spans="1:4" x14ac:dyDescent="0.25">
      <c r="A237" s="132"/>
      <c r="B237" s="98" t="s">
        <v>9</v>
      </c>
      <c r="C237" s="106">
        <v>0</v>
      </c>
      <c r="D237" s="106">
        <v>0</v>
      </c>
    </row>
    <row r="238" spans="1:4" ht="37.5" x14ac:dyDescent="0.25">
      <c r="A238" s="133"/>
      <c r="B238" s="98" t="s">
        <v>10</v>
      </c>
      <c r="C238" s="106">
        <v>0</v>
      </c>
      <c r="D238" s="106">
        <v>0</v>
      </c>
    </row>
    <row r="239" spans="1:4" x14ac:dyDescent="0.25">
      <c r="A239" s="131" t="s">
        <v>40</v>
      </c>
      <c r="B239" s="96" t="s">
        <v>5</v>
      </c>
      <c r="C239" s="97">
        <f>C240+C242+C243+C244</f>
        <v>59361.3</v>
      </c>
      <c r="D239" s="97">
        <f>D240+D242+D243+D244</f>
        <v>58932.9</v>
      </c>
    </row>
    <row r="240" spans="1:4" ht="18.75" customHeight="1" x14ac:dyDescent="0.25">
      <c r="A240" s="132"/>
      <c r="B240" s="98" t="s">
        <v>6</v>
      </c>
      <c r="C240" s="105">
        <v>59361.3</v>
      </c>
      <c r="D240" s="105">
        <v>58932.9</v>
      </c>
    </row>
    <row r="241" spans="1:4" ht="56.25" x14ac:dyDescent="0.25">
      <c r="A241" s="132"/>
      <c r="B241" s="98" t="s">
        <v>7</v>
      </c>
      <c r="C241" s="105" t="s">
        <v>65</v>
      </c>
      <c r="D241" s="105" t="s">
        <v>65</v>
      </c>
    </row>
    <row r="242" spans="1:4" x14ac:dyDescent="0.25">
      <c r="A242" s="132"/>
      <c r="B242" s="98" t="s">
        <v>8</v>
      </c>
      <c r="C242" s="106">
        <v>0</v>
      </c>
      <c r="D242" s="106">
        <v>0</v>
      </c>
    </row>
    <row r="243" spans="1:4" x14ac:dyDescent="0.25">
      <c r="A243" s="132"/>
      <c r="B243" s="98" t="s">
        <v>9</v>
      </c>
      <c r="C243" s="109">
        <v>0</v>
      </c>
      <c r="D243" s="109">
        <v>0</v>
      </c>
    </row>
    <row r="244" spans="1:4" ht="37.5" x14ac:dyDescent="0.25">
      <c r="A244" s="133"/>
      <c r="B244" s="98" t="s">
        <v>10</v>
      </c>
      <c r="C244" s="106">
        <v>0</v>
      </c>
      <c r="D244" s="106">
        <v>0</v>
      </c>
    </row>
    <row r="245" spans="1:4" x14ac:dyDescent="0.25">
      <c r="A245" s="131" t="s">
        <v>39</v>
      </c>
      <c r="B245" s="96" t="s">
        <v>5</v>
      </c>
      <c r="C245" s="97">
        <f>C246+C248+C249+C250</f>
        <v>145232.1</v>
      </c>
      <c r="D245" s="97">
        <f>D246+D248+D249+D250</f>
        <v>146188.19999999998</v>
      </c>
    </row>
    <row r="246" spans="1:4" ht="18.75" customHeight="1" x14ac:dyDescent="0.25">
      <c r="A246" s="132"/>
      <c r="B246" s="98" t="s">
        <v>6</v>
      </c>
      <c r="C246" s="105">
        <v>4288.2</v>
      </c>
      <c r="D246" s="105">
        <v>4227.5</v>
      </c>
    </row>
    <row r="247" spans="1:4" ht="56.25" x14ac:dyDescent="0.25">
      <c r="A247" s="132"/>
      <c r="B247" s="98" t="s">
        <v>7</v>
      </c>
      <c r="C247" s="105" t="s">
        <v>65</v>
      </c>
      <c r="D247" s="105" t="s">
        <v>65</v>
      </c>
    </row>
    <row r="248" spans="1:4" x14ac:dyDescent="0.25">
      <c r="A248" s="132"/>
      <c r="B248" s="98" t="s">
        <v>8</v>
      </c>
      <c r="C248" s="106">
        <v>0</v>
      </c>
      <c r="D248" s="106">
        <v>0</v>
      </c>
    </row>
    <row r="249" spans="1:4" x14ac:dyDescent="0.25">
      <c r="A249" s="132"/>
      <c r="B249" s="98" t="s">
        <v>9</v>
      </c>
      <c r="C249" s="105">
        <v>173.9</v>
      </c>
      <c r="D249" s="105">
        <v>173.9</v>
      </c>
    </row>
    <row r="250" spans="1:4" ht="37.5" x14ac:dyDescent="0.25">
      <c r="A250" s="132"/>
      <c r="B250" s="110" t="s">
        <v>10</v>
      </c>
      <c r="C250" s="105">
        <v>140770</v>
      </c>
      <c r="D250" s="105">
        <v>141786.79999999999</v>
      </c>
    </row>
    <row r="251" spans="1:4" ht="18.75" customHeight="1" x14ac:dyDescent="0.25">
      <c r="A251" s="131" t="s">
        <v>38</v>
      </c>
      <c r="B251" s="96" t="s">
        <v>5</v>
      </c>
      <c r="C251" s="97">
        <f>C252+C254+C255+C256</f>
        <v>147898.6</v>
      </c>
      <c r="D251" s="97">
        <f>D252+D254+D255+D256</f>
        <v>137362.5</v>
      </c>
    </row>
    <row r="252" spans="1:4" ht="18.75" customHeight="1" x14ac:dyDescent="0.25">
      <c r="A252" s="132"/>
      <c r="B252" s="98" t="s">
        <v>6</v>
      </c>
      <c r="C252" s="105">
        <f>C258+C264+C270</f>
        <v>143117.5</v>
      </c>
      <c r="D252" s="105">
        <v>132584</v>
      </c>
    </row>
    <row r="253" spans="1:4" ht="53.25" customHeight="1" x14ac:dyDescent="0.25">
      <c r="A253" s="132"/>
      <c r="B253" s="98" t="s">
        <v>7</v>
      </c>
      <c r="C253" s="105" t="s">
        <v>65</v>
      </c>
      <c r="D253" s="105" t="s">
        <v>65</v>
      </c>
    </row>
    <row r="254" spans="1:4" x14ac:dyDescent="0.25">
      <c r="A254" s="132"/>
      <c r="B254" s="98" t="s">
        <v>8</v>
      </c>
      <c r="C254" s="106">
        <f t="shared" ref="C254:D256" si="7">C260+C266+C272</f>
        <v>0</v>
      </c>
      <c r="D254" s="106">
        <f t="shared" si="7"/>
        <v>0</v>
      </c>
    </row>
    <row r="255" spans="1:4" ht="18" customHeight="1" x14ac:dyDescent="0.25">
      <c r="A255" s="132"/>
      <c r="B255" s="98" t="s">
        <v>9</v>
      </c>
      <c r="C255" s="105">
        <f t="shared" si="7"/>
        <v>2517.1999999999998</v>
      </c>
      <c r="D255" s="105">
        <f>D261+D267+D273</f>
        <v>2514.6</v>
      </c>
    </row>
    <row r="256" spans="1:4" ht="36.75" customHeight="1" x14ac:dyDescent="0.25">
      <c r="A256" s="132"/>
      <c r="B256" s="110" t="s">
        <v>10</v>
      </c>
      <c r="C256" s="111">
        <f t="shared" si="7"/>
        <v>2263.9</v>
      </c>
      <c r="D256" s="111">
        <f t="shared" si="7"/>
        <v>2263.9</v>
      </c>
    </row>
    <row r="257" spans="1:4" x14ac:dyDescent="0.25">
      <c r="A257" s="128" t="s">
        <v>62</v>
      </c>
      <c r="B257" s="85" t="s">
        <v>5</v>
      </c>
      <c r="C257" s="63">
        <f>C258+C260+C261+C262</f>
        <v>61095.8</v>
      </c>
      <c r="D257" s="63">
        <f>D258+D260+D261+D262</f>
        <v>61095.8</v>
      </c>
    </row>
    <row r="258" spans="1:4" ht="15" customHeight="1" x14ac:dyDescent="0.25">
      <c r="A258" s="129"/>
      <c r="B258" s="85" t="s">
        <v>6</v>
      </c>
      <c r="C258" s="82">
        <v>61095.8</v>
      </c>
      <c r="D258" s="82">
        <v>61095.8</v>
      </c>
    </row>
    <row r="259" spans="1:4" ht="56.25" x14ac:dyDescent="0.25">
      <c r="A259" s="129"/>
      <c r="B259" s="85" t="s">
        <v>7</v>
      </c>
      <c r="C259" s="83" t="s">
        <v>65</v>
      </c>
      <c r="D259" s="83" t="s">
        <v>65</v>
      </c>
    </row>
    <row r="260" spans="1:4" x14ac:dyDescent="0.25">
      <c r="A260" s="129"/>
      <c r="B260" s="85" t="s">
        <v>8</v>
      </c>
      <c r="C260" s="83">
        <v>0</v>
      </c>
      <c r="D260" s="83">
        <v>0</v>
      </c>
    </row>
    <row r="261" spans="1:4" x14ac:dyDescent="0.25">
      <c r="A261" s="129"/>
      <c r="B261" s="85" t="s">
        <v>9</v>
      </c>
      <c r="C261" s="83">
        <v>0</v>
      </c>
      <c r="D261" s="83">
        <v>0</v>
      </c>
    </row>
    <row r="262" spans="1:4" ht="37.5" x14ac:dyDescent="0.25">
      <c r="A262" s="130"/>
      <c r="B262" s="85" t="s">
        <v>10</v>
      </c>
      <c r="C262" s="83">
        <v>0</v>
      </c>
      <c r="D262" s="83">
        <v>0</v>
      </c>
    </row>
    <row r="263" spans="1:4" x14ac:dyDescent="0.25">
      <c r="A263" s="128" t="s">
        <v>63</v>
      </c>
      <c r="B263" s="85" t="s">
        <v>5</v>
      </c>
      <c r="C263" s="63">
        <f>C264+C266+C267+C268</f>
        <v>3906.8</v>
      </c>
      <c r="D263" s="63">
        <f>D264+D266+D267+D268</f>
        <v>3906.8</v>
      </c>
    </row>
    <row r="264" spans="1:4" ht="18" customHeight="1" x14ac:dyDescent="0.25">
      <c r="A264" s="129"/>
      <c r="B264" s="85" t="s">
        <v>6</v>
      </c>
      <c r="C264" s="82">
        <v>3906.8</v>
      </c>
      <c r="D264" s="82">
        <v>3906.8</v>
      </c>
    </row>
    <row r="265" spans="1:4" ht="56.25" x14ac:dyDescent="0.25">
      <c r="A265" s="129"/>
      <c r="B265" s="85" t="s">
        <v>7</v>
      </c>
      <c r="C265" s="83" t="s">
        <v>65</v>
      </c>
      <c r="D265" s="83" t="s">
        <v>65</v>
      </c>
    </row>
    <row r="266" spans="1:4" x14ac:dyDescent="0.25">
      <c r="A266" s="129"/>
      <c r="B266" s="85" t="s">
        <v>8</v>
      </c>
      <c r="C266" s="83">
        <v>0</v>
      </c>
      <c r="D266" s="83">
        <v>0</v>
      </c>
    </row>
    <row r="267" spans="1:4" x14ac:dyDescent="0.25">
      <c r="A267" s="129"/>
      <c r="B267" s="85" t="s">
        <v>9</v>
      </c>
      <c r="C267" s="83">
        <v>0</v>
      </c>
      <c r="D267" s="83">
        <v>0</v>
      </c>
    </row>
    <row r="268" spans="1:4" ht="37.5" x14ac:dyDescent="0.25">
      <c r="A268" s="130"/>
      <c r="B268" s="85" t="s">
        <v>10</v>
      </c>
      <c r="C268" s="83">
        <v>0</v>
      </c>
      <c r="D268" s="83">
        <v>0</v>
      </c>
    </row>
    <row r="269" spans="1:4" x14ac:dyDescent="0.25">
      <c r="A269" s="128" t="s">
        <v>64</v>
      </c>
      <c r="B269" s="85" t="s">
        <v>5</v>
      </c>
      <c r="C269" s="63">
        <f>C270+C272+C273+C274</f>
        <v>82895.999999999985</v>
      </c>
      <c r="D269" s="63">
        <f>D270+D272+D273+D274</f>
        <v>72359.899999999994</v>
      </c>
    </row>
    <row r="270" spans="1:4" ht="18" customHeight="1" x14ac:dyDescent="0.25">
      <c r="A270" s="129"/>
      <c r="B270" s="85" t="s">
        <v>6</v>
      </c>
      <c r="C270" s="82">
        <v>78114.899999999994</v>
      </c>
      <c r="D270" s="82">
        <v>67581.399999999994</v>
      </c>
    </row>
    <row r="271" spans="1:4" ht="56.25" x14ac:dyDescent="0.25">
      <c r="A271" s="129"/>
      <c r="B271" s="85" t="s">
        <v>7</v>
      </c>
      <c r="C271" s="83" t="s">
        <v>65</v>
      </c>
      <c r="D271" s="83" t="s">
        <v>65</v>
      </c>
    </row>
    <row r="272" spans="1:4" x14ac:dyDescent="0.25">
      <c r="A272" s="129"/>
      <c r="B272" s="85" t="s">
        <v>8</v>
      </c>
      <c r="C272" s="83">
        <v>0</v>
      </c>
      <c r="D272" s="83">
        <v>0</v>
      </c>
    </row>
    <row r="273" spans="1:4" x14ac:dyDescent="0.25">
      <c r="A273" s="129"/>
      <c r="B273" s="85" t="s">
        <v>9</v>
      </c>
      <c r="C273" s="114">
        <v>2517.1999999999998</v>
      </c>
      <c r="D273" s="114">
        <v>2514.6</v>
      </c>
    </row>
    <row r="274" spans="1:4" ht="37.5" x14ac:dyDescent="0.25">
      <c r="A274" s="130"/>
      <c r="B274" s="85" t="s">
        <v>10</v>
      </c>
      <c r="C274" s="114">
        <v>2263.9</v>
      </c>
      <c r="D274" s="114">
        <v>2263.9</v>
      </c>
    </row>
    <row r="275" spans="1:4" x14ac:dyDescent="0.25">
      <c r="A275" s="131" t="s">
        <v>37</v>
      </c>
      <c r="B275" s="96" t="s">
        <v>5</v>
      </c>
      <c r="C275" s="97">
        <f>C276+C278+C279+C280</f>
        <v>217351.69999999998</v>
      </c>
      <c r="D275" s="97">
        <f>D276+D278+D279+D280</f>
        <v>212204.09999999998</v>
      </c>
    </row>
    <row r="276" spans="1:4" ht="16.5" customHeight="1" x14ac:dyDescent="0.25">
      <c r="A276" s="132"/>
      <c r="B276" s="98" t="s">
        <v>6</v>
      </c>
      <c r="C276" s="112">
        <v>216714.4</v>
      </c>
      <c r="D276" s="105">
        <v>211566.8</v>
      </c>
    </row>
    <row r="277" spans="1:4" ht="55.5" customHeight="1" x14ac:dyDescent="0.25">
      <c r="A277" s="132"/>
      <c r="B277" s="98" t="s">
        <v>7</v>
      </c>
      <c r="C277" s="105" t="s">
        <v>65</v>
      </c>
      <c r="D277" s="105" t="s">
        <v>65</v>
      </c>
    </row>
    <row r="278" spans="1:4" x14ac:dyDescent="0.25">
      <c r="A278" s="132"/>
      <c r="B278" s="98" t="s">
        <v>8</v>
      </c>
      <c r="C278" s="106">
        <v>0</v>
      </c>
      <c r="D278" s="106">
        <v>0</v>
      </c>
    </row>
    <row r="279" spans="1:4" ht="18" customHeight="1" x14ac:dyDescent="0.25">
      <c r="A279" s="132"/>
      <c r="B279" s="98" t="s">
        <v>9</v>
      </c>
      <c r="C279" s="105">
        <v>607.29999999999995</v>
      </c>
      <c r="D279" s="105">
        <v>607.29999999999995</v>
      </c>
    </row>
    <row r="280" spans="1:4" ht="37.5" x14ac:dyDescent="0.25">
      <c r="A280" s="132"/>
      <c r="B280" s="110" t="s">
        <v>10</v>
      </c>
      <c r="C280" s="105">
        <v>30</v>
      </c>
      <c r="D280" s="105">
        <v>30</v>
      </c>
    </row>
    <row r="281" spans="1:4" x14ac:dyDescent="0.25">
      <c r="A281" s="131" t="s">
        <v>36</v>
      </c>
      <c r="B281" s="96" t="s">
        <v>5</v>
      </c>
      <c r="C281" s="107">
        <f>C282+C284+C285+C286</f>
        <v>395316.38</v>
      </c>
      <c r="D281" s="107">
        <f>D282+D284+D285+D286</f>
        <v>395316.38</v>
      </c>
    </row>
    <row r="282" spans="1:4" ht="16.5" customHeight="1" x14ac:dyDescent="0.25">
      <c r="A282" s="132"/>
      <c r="B282" s="98" t="s">
        <v>6</v>
      </c>
      <c r="C282" s="108">
        <v>57978.65</v>
      </c>
      <c r="D282" s="108">
        <v>57978.65</v>
      </c>
    </row>
    <row r="283" spans="1:4" ht="53.25" customHeight="1" x14ac:dyDescent="0.25">
      <c r="A283" s="132"/>
      <c r="B283" s="98" t="s">
        <v>7</v>
      </c>
      <c r="C283" s="105" t="s">
        <v>65</v>
      </c>
      <c r="D283" s="105" t="s">
        <v>65</v>
      </c>
    </row>
    <row r="284" spans="1:4" x14ac:dyDescent="0.25">
      <c r="A284" s="132"/>
      <c r="B284" s="98" t="s">
        <v>8</v>
      </c>
      <c r="C284" s="108">
        <v>286044.34999999998</v>
      </c>
      <c r="D284" s="108">
        <v>286044.34999999998</v>
      </c>
    </row>
    <row r="285" spans="1:4" x14ac:dyDescent="0.25">
      <c r="A285" s="132"/>
      <c r="B285" s="98" t="s">
        <v>9</v>
      </c>
      <c r="C285" s="108">
        <v>37646.65</v>
      </c>
      <c r="D285" s="108">
        <v>37646.65</v>
      </c>
    </row>
    <row r="286" spans="1:4" ht="72.75" customHeight="1" x14ac:dyDescent="0.25">
      <c r="A286" s="133"/>
      <c r="B286" s="110" t="s">
        <v>10</v>
      </c>
      <c r="C286" s="108">
        <v>13646.73</v>
      </c>
      <c r="D286" s="108">
        <v>13646.73</v>
      </c>
    </row>
    <row r="287" spans="1:4" x14ac:dyDescent="0.25">
      <c r="A287" s="131" t="s">
        <v>58</v>
      </c>
      <c r="B287" s="96" t="s">
        <v>5</v>
      </c>
      <c r="C287" s="97">
        <f>C288+C290+C291+C292</f>
        <v>813.2</v>
      </c>
      <c r="D287" s="97">
        <f>D288+D290+D291+D292</f>
        <v>788.4</v>
      </c>
    </row>
    <row r="288" spans="1:4" ht="16.5" customHeight="1" x14ac:dyDescent="0.25">
      <c r="A288" s="132"/>
      <c r="B288" s="98" t="s">
        <v>6</v>
      </c>
      <c r="C288" s="105">
        <v>813.2</v>
      </c>
      <c r="D288" s="105">
        <v>788.4</v>
      </c>
    </row>
    <row r="289" spans="1:4" ht="53.25" customHeight="1" x14ac:dyDescent="0.25">
      <c r="A289" s="132"/>
      <c r="B289" s="98" t="s">
        <v>7</v>
      </c>
      <c r="C289" s="109" t="s">
        <v>65</v>
      </c>
      <c r="D289" s="109" t="s">
        <v>65</v>
      </c>
    </row>
    <row r="290" spans="1:4" x14ac:dyDescent="0.25">
      <c r="A290" s="132"/>
      <c r="B290" s="98" t="s">
        <v>8</v>
      </c>
      <c r="C290" s="109">
        <v>0</v>
      </c>
      <c r="D290" s="109">
        <v>0</v>
      </c>
    </row>
    <row r="291" spans="1:4" x14ac:dyDescent="0.25">
      <c r="A291" s="132"/>
      <c r="B291" s="98" t="s">
        <v>9</v>
      </c>
      <c r="C291" s="109">
        <v>0</v>
      </c>
      <c r="D291" s="109">
        <v>0</v>
      </c>
    </row>
    <row r="292" spans="1:4" ht="72.75" customHeight="1" x14ac:dyDescent="0.25">
      <c r="A292" s="133"/>
      <c r="B292" s="110" t="s">
        <v>10</v>
      </c>
      <c r="C292" s="109">
        <v>0</v>
      </c>
      <c r="D292" s="109">
        <v>0</v>
      </c>
    </row>
    <row r="293" spans="1:4" x14ac:dyDescent="0.25">
      <c r="A293" s="131" t="s">
        <v>59</v>
      </c>
      <c r="B293" s="96" t="s">
        <v>5</v>
      </c>
      <c r="C293" s="97">
        <f>C294+C296+C297+C298</f>
        <v>1314.3</v>
      </c>
      <c r="D293" s="97">
        <f>D294+D296+D297+D298</f>
        <v>1309.2</v>
      </c>
    </row>
    <row r="294" spans="1:4" ht="16.5" customHeight="1" x14ac:dyDescent="0.25">
      <c r="A294" s="132"/>
      <c r="B294" s="98" t="s">
        <v>6</v>
      </c>
      <c r="C294" s="105">
        <v>1314.3</v>
      </c>
      <c r="D294" s="105">
        <v>1309.2</v>
      </c>
    </row>
    <row r="295" spans="1:4" ht="53.25" customHeight="1" x14ac:dyDescent="0.25">
      <c r="A295" s="132"/>
      <c r="B295" s="98" t="s">
        <v>7</v>
      </c>
      <c r="C295" s="109" t="s">
        <v>65</v>
      </c>
      <c r="D295" s="109" t="s">
        <v>65</v>
      </c>
    </row>
    <row r="296" spans="1:4" x14ac:dyDescent="0.25">
      <c r="A296" s="132"/>
      <c r="B296" s="98" t="s">
        <v>8</v>
      </c>
      <c r="C296" s="109">
        <v>0</v>
      </c>
      <c r="D296" s="109">
        <v>0</v>
      </c>
    </row>
    <row r="297" spans="1:4" x14ac:dyDescent="0.25">
      <c r="A297" s="132"/>
      <c r="B297" s="98" t="s">
        <v>9</v>
      </c>
      <c r="C297" s="109">
        <v>0</v>
      </c>
      <c r="D297" s="109">
        <v>0</v>
      </c>
    </row>
    <row r="298" spans="1:4" ht="72.75" customHeight="1" x14ac:dyDescent="0.25">
      <c r="A298" s="133"/>
      <c r="B298" s="110" t="s">
        <v>10</v>
      </c>
      <c r="C298" s="109">
        <v>0</v>
      </c>
      <c r="D298" s="109">
        <v>0</v>
      </c>
    </row>
    <row r="299" spans="1:4" x14ac:dyDescent="0.25">
      <c r="A299" s="131" t="s">
        <v>60</v>
      </c>
      <c r="B299" s="96" t="s">
        <v>5</v>
      </c>
      <c r="C299" s="97">
        <f>C300+C302+C303+C304</f>
        <v>1025853.9</v>
      </c>
      <c r="D299" s="97">
        <f>D300+D302+D303+D304</f>
        <v>1006161.1</v>
      </c>
    </row>
    <row r="300" spans="1:4" ht="16.5" customHeight="1" x14ac:dyDescent="0.25">
      <c r="A300" s="132"/>
      <c r="B300" s="98" t="s">
        <v>6</v>
      </c>
      <c r="C300" s="105">
        <v>975451.5</v>
      </c>
      <c r="D300" s="105">
        <v>955885.9</v>
      </c>
    </row>
    <row r="301" spans="1:4" ht="53.25" customHeight="1" x14ac:dyDescent="0.25">
      <c r="A301" s="132"/>
      <c r="B301" s="98" t="s">
        <v>7</v>
      </c>
      <c r="C301" s="105" t="s">
        <v>65</v>
      </c>
      <c r="D301" s="105" t="s">
        <v>65</v>
      </c>
    </row>
    <row r="302" spans="1:4" x14ac:dyDescent="0.25">
      <c r="A302" s="132"/>
      <c r="B302" s="98" t="s">
        <v>8</v>
      </c>
      <c r="C302" s="109">
        <v>0</v>
      </c>
      <c r="D302" s="109">
        <v>0</v>
      </c>
    </row>
    <row r="303" spans="1:4" x14ac:dyDescent="0.25">
      <c r="A303" s="132"/>
      <c r="B303" s="98" t="s">
        <v>9</v>
      </c>
      <c r="C303" s="105">
        <v>50402.400000000001</v>
      </c>
      <c r="D303" s="105">
        <v>50275.199999999997</v>
      </c>
    </row>
    <row r="304" spans="1:4" ht="72.75" customHeight="1" x14ac:dyDescent="0.25">
      <c r="A304" s="133"/>
      <c r="B304" s="110" t="s">
        <v>10</v>
      </c>
      <c r="C304" s="109">
        <v>0</v>
      </c>
      <c r="D304" s="109">
        <v>0</v>
      </c>
    </row>
    <row r="305" spans="1:4" x14ac:dyDescent="0.25">
      <c r="A305" s="131" t="s">
        <v>73</v>
      </c>
      <c r="B305" s="96" t="s">
        <v>5</v>
      </c>
      <c r="C305" s="113">
        <f>C306+C308+C309+C310</f>
        <v>0</v>
      </c>
      <c r="D305" s="113">
        <f>D306+D308+D309+D310</f>
        <v>0</v>
      </c>
    </row>
    <row r="306" spans="1:4" ht="16.5" customHeight="1" x14ac:dyDescent="0.25">
      <c r="A306" s="132"/>
      <c r="B306" s="98" t="s">
        <v>6</v>
      </c>
      <c r="C306" s="109">
        <v>0</v>
      </c>
      <c r="D306" s="109">
        <v>0</v>
      </c>
    </row>
    <row r="307" spans="1:4" ht="53.25" customHeight="1" x14ac:dyDescent="0.25">
      <c r="A307" s="132"/>
      <c r="B307" s="98" t="s">
        <v>7</v>
      </c>
      <c r="C307" s="105" t="s">
        <v>65</v>
      </c>
      <c r="D307" s="105" t="s">
        <v>65</v>
      </c>
    </row>
    <row r="308" spans="1:4" x14ac:dyDescent="0.25">
      <c r="A308" s="132"/>
      <c r="B308" s="98" t="s">
        <v>8</v>
      </c>
      <c r="C308" s="109">
        <v>0</v>
      </c>
      <c r="D308" s="109">
        <v>0</v>
      </c>
    </row>
    <row r="309" spans="1:4" x14ac:dyDescent="0.25">
      <c r="A309" s="132"/>
      <c r="B309" s="98" t="s">
        <v>9</v>
      </c>
      <c r="C309" s="109">
        <v>0</v>
      </c>
      <c r="D309" s="109">
        <v>0</v>
      </c>
    </row>
    <row r="310" spans="1:4" ht="72.75" customHeight="1" x14ac:dyDescent="0.25">
      <c r="A310" s="133"/>
      <c r="B310" s="110" t="s">
        <v>10</v>
      </c>
      <c r="C310" s="109">
        <v>0</v>
      </c>
      <c r="D310" s="109">
        <v>0</v>
      </c>
    </row>
    <row r="311" spans="1:4" ht="19.5" customHeight="1" x14ac:dyDescent="0.25">
      <c r="A311" s="134" t="s">
        <v>18</v>
      </c>
      <c r="B311" s="84" t="s">
        <v>5</v>
      </c>
      <c r="C311" s="92">
        <f>C312+C314+C315+C316</f>
        <v>36882113.779999994</v>
      </c>
      <c r="D311" s="92">
        <f>D312+D314+D315+D316</f>
        <v>35769056.32</v>
      </c>
    </row>
    <row r="312" spans="1:4" ht="37.5" x14ac:dyDescent="0.25">
      <c r="A312" s="134"/>
      <c r="B312" s="84" t="s">
        <v>6</v>
      </c>
      <c r="C312" s="95">
        <f>C6+C36+C60+C84+C90+C96+C138+C156+C162+C168+C174+C180+C186+C192+C216+C234+C240+C252+C246+C282+C276+C288+C294+C300+C306</f>
        <v>13033137.949999999</v>
      </c>
      <c r="D312" s="95">
        <f>D6+D36+D60+D84+D90+D96+D138+D156+D162+D168+D174+D180+D186+D192+D216+D234+D240+D252+D246+D282+D276+D288+D294+D300+D306</f>
        <v>12514894.98</v>
      </c>
    </row>
    <row r="313" spans="1:4" ht="56.25" x14ac:dyDescent="0.25">
      <c r="A313" s="134"/>
      <c r="B313" s="84" t="s">
        <v>7</v>
      </c>
      <c r="C313" s="95" t="s">
        <v>65</v>
      </c>
      <c r="D313" s="95" t="s">
        <v>65</v>
      </c>
    </row>
    <row r="314" spans="1:4" x14ac:dyDescent="0.25">
      <c r="A314" s="134"/>
      <c r="B314" s="84" t="s">
        <v>8</v>
      </c>
      <c r="C314" s="95">
        <f>C8+C38++C62+C86+C92+C98+C140+C158+C164+C170+C176+C182+C188+C194+C218+C236+C242+C254+C248+C284+C278+C290+C296+C302+C308</f>
        <v>2238524.65</v>
      </c>
      <c r="D314" s="95">
        <f>D8+D38++D62+D86+D92+D98+D140+D158+D164+D170+D176+D182+D188+D194+D218+D236+D242+D254+D248+D284+D278+D290+D296+D302+D308</f>
        <v>2176906.85</v>
      </c>
    </row>
    <row r="315" spans="1:4" x14ac:dyDescent="0.25">
      <c r="A315" s="134"/>
      <c r="B315" s="84" t="s">
        <v>9</v>
      </c>
      <c r="C315" s="95">
        <f>C9+C39+C63+C87+C93+C99+C141+C159+C165+C171+C177+C183+C189+C195+C219+C237+C243++C255+C249+C285+C279+C291+C297+C303+C309</f>
        <v>21422030.549999993</v>
      </c>
      <c r="D315" s="95">
        <f>D9+D39+D63+D87+D93+D99+D141+D159+D165+D171+D177+D183+D189+D195+D219+D237+D243++D255+D249+D285+D279+D291+D297+D303+D309</f>
        <v>20887817.059999999</v>
      </c>
    </row>
    <row r="316" spans="1:4" ht="37.5" x14ac:dyDescent="0.25">
      <c r="A316" s="134"/>
      <c r="B316" s="84" t="s">
        <v>10</v>
      </c>
      <c r="C316" s="95">
        <f>C10+C40+C64+C88+C94+C100+C142+C160+C166+C172+C178+C184+C190+C196+C220+C238+C244++C256+C250+C286+C280+C292+C298+C304+C310</f>
        <v>188420.63</v>
      </c>
      <c r="D316" s="95">
        <f>D10+D40+D64+D88+D94+D100+D142+D160+D166+D172+D178+D184+D190+D196+D220+D238+D244+D250+D256+D280+D286+D292+D298+D304+D310</f>
        <v>189437.43</v>
      </c>
    </row>
    <row r="317" spans="1:4" s="24" customFormat="1" x14ac:dyDescent="0.25">
      <c r="A317" s="48"/>
      <c r="C317" s="49"/>
      <c r="D317" s="50"/>
    </row>
    <row r="318" spans="1:4" s="24" customFormat="1" x14ac:dyDescent="0.25">
      <c r="A318" s="48"/>
      <c r="C318" s="49"/>
      <c r="D318" s="50"/>
    </row>
    <row r="319" spans="1:4" s="24" customFormat="1" x14ac:dyDescent="0.25">
      <c r="A319" s="48"/>
      <c r="C319" s="49"/>
      <c r="D319" s="50"/>
    </row>
    <row r="320" spans="1:4" s="24" customFormat="1" x14ac:dyDescent="0.25">
      <c r="A320" s="48"/>
      <c r="C320" s="49"/>
      <c r="D320" s="50"/>
    </row>
    <row r="321" spans="1:4" s="24" customFormat="1" x14ac:dyDescent="0.25">
      <c r="A321" s="48"/>
      <c r="C321" s="49"/>
      <c r="D321" s="50"/>
    </row>
    <row r="322" spans="1:4" s="24" customFormat="1" x14ac:dyDescent="0.25">
      <c r="A322" s="48"/>
      <c r="C322" s="49"/>
      <c r="D322" s="50"/>
    </row>
    <row r="323" spans="1:4" s="24" customFormat="1" x14ac:dyDescent="0.25">
      <c r="A323" s="48"/>
      <c r="C323" s="49"/>
      <c r="D323" s="50"/>
    </row>
    <row r="324" spans="1:4" s="24" customFormat="1" x14ac:dyDescent="0.25">
      <c r="A324" s="48"/>
      <c r="C324" s="49"/>
      <c r="D324" s="50"/>
    </row>
    <row r="325" spans="1:4" s="24" customFormat="1" x14ac:dyDescent="0.25">
      <c r="A325" s="48"/>
      <c r="C325" s="49"/>
      <c r="D325" s="50"/>
    </row>
    <row r="326" spans="1:4" s="24" customFormat="1" x14ac:dyDescent="0.25">
      <c r="A326" s="48"/>
      <c r="C326" s="49"/>
      <c r="D326" s="50"/>
    </row>
    <row r="327" spans="1:4" s="24" customFormat="1" x14ac:dyDescent="0.25">
      <c r="A327" s="48"/>
      <c r="C327" s="49"/>
      <c r="D327" s="50"/>
    </row>
    <row r="328" spans="1:4" s="24" customFormat="1" x14ac:dyDescent="0.25">
      <c r="A328" s="48"/>
      <c r="C328" s="49"/>
      <c r="D328" s="50"/>
    </row>
    <row r="329" spans="1:4" s="24" customFormat="1" x14ac:dyDescent="0.25">
      <c r="A329" s="48"/>
      <c r="C329" s="49"/>
      <c r="D329" s="50"/>
    </row>
    <row r="330" spans="1:4" s="24" customFormat="1" x14ac:dyDescent="0.25">
      <c r="A330" s="48"/>
      <c r="C330" s="49"/>
      <c r="D330" s="50"/>
    </row>
    <row r="331" spans="1:4" s="24" customFormat="1" x14ac:dyDescent="0.25">
      <c r="A331" s="48"/>
      <c r="C331" s="49"/>
      <c r="D331" s="50"/>
    </row>
    <row r="332" spans="1:4" s="24" customFormat="1" x14ac:dyDescent="0.25">
      <c r="A332" s="48"/>
      <c r="C332" s="49"/>
      <c r="D332" s="50"/>
    </row>
    <row r="333" spans="1:4" s="24" customFormat="1" x14ac:dyDescent="0.25">
      <c r="A333" s="48"/>
      <c r="C333" s="49"/>
      <c r="D333" s="50"/>
    </row>
    <row r="334" spans="1:4" s="24" customFormat="1" x14ac:dyDescent="0.25">
      <c r="A334" s="48"/>
      <c r="C334" s="49"/>
      <c r="D334" s="50"/>
    </row>
    <row r="335" spans="1:4" s="24" customFormat="1" x14ac:dyDescent="0.25">
      <c r="A335" s="48"/>
      <c r="C335" s="49"/>
      <c r="D335" s="50"/>
    </row>
    <row r="336" spans="1:4" s="24" customFormat="1" x14ac:dyDescent="0.25">
      <c r="A336" s="48"/>
      <c r="C336" s="49"/>
      <c r="D336" s="50"/>
    </row>
    <row r="337" spans="1:4" s="24" customFormat="1" x14ac:dyDescent="0.25">
      <c r="A337" s="48"/>
      <c r="C337" s="49"/>
      <c r="D337" s="50"/>
    </row>
    <row r="338" spans="1:4" s="24" customFormat="1" x14ac:dyDescent="0.25">
      <c r="A338" s="48"/>
      <c r="C338" s="49"/>
      <c r="D338" s="50"/>
    </row>
    <row r="339" spans="1:4" s="24" customFormat="1" x14ac:dyDescent="0.25">
      <c r="A339" s="48"/>
      <c r="C339" s="49"/>
      <c r="D339" s="50"/>
    </row>
    <row r="340" spans="1:4" s="24" customFormat="1" x14ac:dyDescent="0.25">
      <c r="A340" s="48"/>
      <c r="C340" s="49"/>
      <c r="D340" s="50"/>
    </row>
    <row r="341" spans="1:4" s="24" customFormat="1" x14ac:dyDescent="0.25">
      <c r="A341" s="48"/>
      <c r="C341" s="49"/>
      <c r="D341" s="50"/>
    </row>
    <row r="342" spans="1:4" s="24" customFormat="1" x14ac:dyDescent="0.25">
      <c r="A342" s="48"/>
      <c r="C342" s="49"/>
      <c r="D342" s="50"/>
    </row>
    <row r="343" spans="1:4" s="24" customFormat="1" x14ac:dyDescent="0.25">
      <c r="A343" s="48"/>
      <c r="C343" s="49"/>
      <c r="D343" s="50"/>
    </row>
    <row r="344" spans="1:4" s="24" customFormat="1" x14ac:dyDescent="0.25">
      <c r="A344" s="48"/>
      <c r="C344" s="49"/>
      <c r="D344" s="50"/>
    </row>
    <row r="345" spans="1:4" s="24" customFormat="1" x14ac:dyDescent="0.25">
      <c r="A345" s="48"/>
      <c r="C345" s="49"/>
      <c r="D345" s="50"/>
    </row>
    <row r="346" spans="1:4" s="24" customFormat="1" x14ac:dyDescent="0.25">
      <c r="A346" s="48"/>
      <c r="C346" s="49"/>
      <c r="D346" s="50"/>
    </row>
    <row r="347" spans="1:4" s="24" customFormat="1" x14ac:dyDescent="0.25">
      <c r="A347" s="48"/>
      <c r="C347" s="49"/>
      <c r="D347" s="50"/>
    </row>
    <row r="348" spans="1:4" s="24" customFormat="1" x14ac:dyDescent="0.25">
      <c r="A348" s="48"/>
      <c r="C348" s="49"/>
      <c r="D348" s="50"/>
    </row>
    <row r="349" spans="1:4" s="24" customFormat="1" x14ac:dyDescent="0.25">
      <c r="A349" s="48"/>
      <c r="C349" s="49"/>
      <c r="D349" s="50"/>
    </row>
    <row r="350" spans="1:4" s="24" customFormat="1" x14ac:dyDescent="0.25">
      <c r="A350" s="48"/>
      <c r="C350" s="49"/>
      <c r="D350" s="50"/>
    </row>
    <row r="351" spans="1:4" s="24" customFormat="1" x14ac:dyDescent="0.25">
      <c r="A351" s="48"/>
      <c r="C351" s="49"/>
      <c r="D351" s="50"/>
    </row>
    <row r="352" spans="1:4" s="24" customFormat="1" x14ac:dyDescent="0.25">
      <c r="A352" s="48"/>
      <c r="C352" s="49"/>
      <c r="D352" s="50"/>
    </row>
  </sheetData>
  <mergeCells count="56">
    <mergeCell ref="A311:A316"/>
    <mergeCell ref="A269:A274"/>
    <mergeCell ref="A275:A280"/>
    <mergeCell ref="A281:A286"/>
    <mergeCell ref="A287:A292"/>
    <mergeCell ref="A293:A298"/>
    <mergeCell ref="A299:A304"/>
    <mergeCell ref="A305:A310"/>
    <mergeCell ref="A263:A268"/>
    <mergeCell ref="A197:A202"/>
    <mergeCell ref="A203:A208"/>
    <mergeCell ref="A209:A214"/>
    <mergeCell ref="A215:A220"/>
    <mergeCell ref="A221:A226"/>
    <mergeCell ref="A227:A232"/>
    <mergeCell ref="A233:A238"/>
    <mergeCell ref="A239:A244"/>
    <mergeCell ref="A245:A250"/>
    <mergeCell ref="A251:A256"/>
    <mergeCell ref="A257:A262"/>
    <mergeCell ref="A191:A196"/>
    <mergeCell ref="A119:A124"/>
    <mergeCell ref="A125:A130"/>
    <mergeCell ref="A137:A142"/>
    <mergeCell ref="A143:A148"/>
    <mergeCell ref="A149:A154"/>
    <mergeCell ref="A155:A160"/>
    <mergeCell ref="A161:A166"/>
    <mergeCell ref="A167:A172"/>
    <mergeCell ref="A173:A178"/>
    <mergeCell ref="A179:A184"/>
    <mergeCell ref="A185:A190"/>
    <mergeCell ref="A83:A88"/>
    <mergeCell ref="A89:A94"/>
    <mergeCell ref="A95:A100"/>
    <mergeCell ref="A101:A106"/>
    <mergeCell ref="A107:A112"/>
    <mergeCell ref="A47:A52"/>
    <mergeCell ref="A53:A58"/>
    <mergeCell ref="A59:A64"/>
    <mergeCell ref="A65:A70"/>
    <mergeCell ref="A71:A76"/>
    <mergeCell ref="A77:A82"/>
    <mergeCell ref="A131:A136"/>
    <mergeCell ref="A35:A40"/>
    <mergeCell ref="A2:D2"/>
    <mergeCell ref="A3:A4"/>
    <mergeCell ref="B3:B4"/>
    <mergeCell ref="C3:D3"/>
    <mergeCell ref="A5:A10"/>
    <mergeCell ref="A11:A16"/>
    <mergeCell ref="A17:A22"/>
    <mergeCell ref="A23:A28"/>
    <mergeCell ref="A29:A34"/>
    <mergeCell ref="A113:A118"/>
    <mergeCell ref="A41:A4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9" manualBreakCount="9">
    <brk id="34" max="3" man="1"/>
    <brk id="70" max="3" man="1"/>
    <brk id="106" max="3" man="1"/>
    <brk id="136" max="3" man="1"/>
    <brk id="172" max="3" man="1"/>
    <brk id="208" max="3" man="1"/>
    <brk id="244" max="3" man="1"/>
    <brk id="280" max="3" man="1"/>
    <brk id="3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2022 год</vt:lpstr>
      <vt:lpstr>'2020'!Область_печати</vt:lpstr>
      <vt:lpstr>'2022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2023-04-25T08:51:41Z</dcterms:modified>
</cp:coreProperties>
</file>